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Oravec\Fondy\Fondy 2014-20\Opatrenie 4.3 - Lesné cesty  2023\Woods Invest, s.r.o\2 VO lesná cesta 2024\"/>
    </mc:Choice>
  </mc:AlternateContent>
  <xr:revisionPtr revIDLastSave="0" documentId="13_ncr:1_{246CA06E-B487-4366-9C06-72585FCBF274}" xr6:coauthVersionLast="47" xr6:coauthVersionMax="47" xr10:uidLastSave="{00000000-0000-0000-0000-000000000000}"/>
  <bookViews>
    <workbookView xWindow="28680" yWindow="-120" windowWidth="29040" windowHeight="15840" activeTab="2" xr2:uid="{00000000-000D-0000-FFFF-FFFF00000000}"/>
  </bookViews>
  <sheets>
    <sheet name="Kryci list" sheetId="3" r:id="rId1"/>
    <sheet name="Rekapitulacia" sheetId="4" r:id="rId2"/>
    <sheet name="Prehlad" sheetId="5" r:id="rId3"/>
  </sheets>
  <definedNames>
    <definedName name="_xlnm._FilterDatabase" hidden="1">#REF!</definedName>
    <definedName name="fakt1R">#REF!</definedName>
    <definedName name="_xlnm.Print_Titles" localSheetId="2">Prehlad!$8:$10</definedName>
    <definedName name="_xlnm.Print_Titles" localSheetId="1">Rekapitulacia!$8:$10</definedName>
    <definedName name="_xlnm.Print_Area" localSheetId="0">'Kryci list'!$A:$J</definedName>
    <definedName name="_xlnm.Print_Area" localSheetId="2">Prehlad!$A:$O</definedName>
    <definedName name="_xlnm.Print_Area" localSheetId="1">Rekapitulacia!$A:$F</definedName>
  </definedNames>
  <calcPr calcId="191029"/>
</workbook>
</file>

<file path=xl/calcChain.xml><?xml version="1.0" encoding="utf-8"?>
<calcChain xmlns="http://schemas.openxmlformats.org/spreadsheetml/2006/main">
  <c r="I30" i="3" l="1"/>
  <c r="J30" i="3" s="1"/>
  <c r="W50" i="5"/>
  <c r="G15" i="4" s="1"/>
  <c r="N50" i="5"/>
  <c r="F15" i="4" s="1"/>
  <c r="J49" i="5"/>
  <c r="H49" i="5"/>
  <c r="J48" i="5"/>
  <c r="H48" i="5"/>
  <c r="L47" i="5"/>
  <c r="J47" i="5"/>
  <c r="I47" i="5"/>
  <c r="J46" i="5"/>
  <c r="H46" i="5"/>
  <c r="L45" i="5"/>
  <c r="J45" i="5"/>
  <c r="H45" i="5"/>
  <c r="L44" i="5"/>
  <c r="J44" i="5"/>
  <c r="I44" i="5"/>
  <c r="I50" i="5" s="1"/>
  <c r="C15" i="4" s="1"/>
  <c r="L43" i="5"/>
  <c r="J43" i="5"/>
  <c r="H43" i="5"/>
  <c r="H50" i="5" s="1"/>
  <c r="B15" i="4" s="1"/>
  <c r="G14" i="4"/>
  <c r="N40" i="5"/>
  <c r="F14" i="4" s="1"/>
  <c r="I40" i="5"/>
  <c r="C14" i="4" s="1"/>
  <c r="L39" i="5"/>
  <c r="J39" i="5"/>
  <c r="H39" i="5"/>
  <c r="L38" i="5"/>
  <c r="J38" i="5"/>
  <c r="H38" i="5"/>
  <c r="L37" i="5"/>
  <c r="J37" i="5"/>
  <c r="H37" i="5"/>
  <c r="L36" i="5"/>
  <c r="J36" i="5"/>
  <c r="H36" i="5"/>
  <c r="L35" i="5"/>
  <c r="J35" i="5"/>
  <c r="H35" i="5"/>
  <c r="L34" i="5"/>
  <c r="J34" i="5"/>
  <c r="H34" i="5"/>
  <c r="L33" i="5"/>
  <c r="J33" i="5"/>
  <c r="H33" i="5"/>
  <c r="L32" i="5"/>
  <c r="J32" i="5"/>
  <c r="H32" i="5"/>
  <c r="L31" i="5"/>
  <c r="J31" i="5"/>
  <c r="H31" i="5"/>
  <c r="L30" i="5"/>
  <c r="J30" i="5"/>
  <c r="H30" i="5"/>
  <c r="G13" i="4"/>
  <c r="N27" i="5"/>
  <c r="F13" i="4" s="1"/>
  <c r="L26" i="5"/>
  <c r="J26" i="5"/>
  <c r="I26" i="5"/>
  <c r="I27" i="5" s="1"/>
  <c r="C13" i="4" s="1"/>
  <c r="L25" i="5"/>
  <c r="J25" i="5"/>
  <c r="J27" i="5" s="1"/>
  <c r="H25" i="5"/>
  <c r="H27" i="5" s="1"/>
  <c r="B13" i="4" s="1"/>
  <c r="N22" i="5"/>
  <c r="F12" i="4" s="1"/>
  <c r="I22" i="5"/>
  <c r="C12" i="4" s="1"/>
  <c r="J21" i="5"/>
  <c r="H21" i="5"/>
  <c r="J20" i="5"/>
  <c r="H20" i="5"/>
  <c r="J19" i="5"/>
  <c r="H19" i="5"/>
  <c r="J18" i="5"/>
  <c r="H18" i="5"/>
  <c r="L17" i="5"/>
  <c r="L22" i="5" s="1"/>
  <c r="J17" i="5"/>
  <c r="H17" i="5"/>
  <c r="J16" i="5"/>
  <c r="H16" i="5"/>
  <c r="J15" i="5"/>
  <c r="H15" i="5"/>
  <c r="J14" i="5"/>
  <c r="H14" i="5"/>
  <c r="F1" i="3"/>
  <c r="J13" i="3"/>
  <c r="J14" i="3"/>
  <c r="F17" i="3"/>
  <c r="F18" i="3"/>
  <c r="F19" i="3"/>
  <c r="J20" i="3"/>
  <c r="F26" i="3"/>
  <c r="J26" i="3"/>
  <c r="D8" i="5"/>
  <c r="B8" i="4"/>
  <c r="L27" i="5" l="1"/>
  <c r="E13" i="4" s="1"/>
  <c r="L50" i="5"/>
  <c r="E15" i="4" s="1"/>
  <c r="H40" i="5"/>
  <c r="B14" i="4" s="1"/>
  <c r="L40" i="5"/>
  <c r="E14" i="4" s="1"/>
  <c r="J50" i="5"/>
  <c r="J40" i="5"/>
  <c r="H22" i="5"/>
  <c r="B12" i="4" s="1"/>
  <c r="W52" i="5"/>
  <c r="W54" i="5" s="1"/>
  <c r="G19" i="4" s="1"/>
  <c r="J22" i="5"/>
  <c r="E22" i="5" s="1"/>
  <c r="D12" i="4"/>
  <c r="G16" i="4"/>
  <c r="D15" i="4"/>
  <c r="E50" i="5"/>
  <c r="I52" i="5"/>
  <c r="L52" i="5"/>
  <c r="E12" i="4"/>
  <c r="D13" i="4"/>
  <c r="E27" i="5"/>
  <c r="D14" i="4"/>
  <c r="E40" i="5"/>
  <c r="G12" i="4"/>
  <c r="N52" i="5"/>
  <c r="H52" i="5" l="1"/>
  <c r="J52" i="5"/>
  <c r="L54" i="5"/>
  <c r="E19" i="4" s="1"/>
  <c r="E16" i="4"/>
  <c r="H54" i="5"/>
  <c r="B19" i="4" s="1"/>
  <c r="D16" i="3"/>
  <c r="B16" i="4"/>
  <c r="J54" i="5"/>
  <c r="D16" i="4"/>
  <c r="E52" i="5"/>
  <c r="N54" i="5"/>
  <c r="F19" i="4" s="1"/>
  <c r="F16" i="4"/>
  <c r="I54" i="5"/>
  <c r="C19" i="4" s="1"/>
  <c r="E16" i="3"/>
  <c r="E20" i="3" s="1"/>
  <c r="C16" i="4"/>
  <c r="D19" i="4" l="1"/>
  <c r="E54" i="5"/>
  <c r="F20" i="3"/>
  <c r="I29" i="3" s="1"/>
  <c r="J29" i="3" s="1"/>
  <c r="D20" i="3"/>
  <c r="J31" i="3" l="1"/>
  <c r="J12" i="3" s="1"/>
  <c r="F12" i="3" l="1"/>
  <c r="F13" i="3"/>
  <c r="F14" i="3"/>
</calcChain>
</file>

<file path=xl/sharedStrings.xml><?xml version="1.0" encoding="utf-8"?>
<sst xmlns="http://schemas.openxmlformats.org/spreadsheetml/2006/main" count="418" uniqueCount="216">
  <si>
    <t>Dodávateľ:</t>
  </si>
  <si>
    <t>Odberateľ:</t>
  </si>
  <si>
    <t xml:space="preserve"> </t>
  </si>
  <si>
    <t>DPH</t>
  </si>
  <si>
    <t>V module</t>
  </si>
  <si>
    <t>Hlavička1</t>
  </si>
  <si>
    <t>Mena</t>
  </si>
  <si>
    <t>Hlavička2</t>
  </si>
  <si>
    <t>Obdobie</t>
  </si>
  <si>
    <t>Miesto:</t>
  </si>
  <si>
    <t>Rozpočet</t>
  </si>
  <si>
    <t>Krycí list rozpočtu v</t>
  </si>
  <si>
    <t>EUR</t>
  </si>
  <si>
    <t>Čerpanie</t>
  </si>
  <si>
    <t>Krycí list splátky v</t>
  </si>
  <si>
    <t>za obdobie</t>
  </si>
  <si>
    <t>Mesiac 2011</t>
  </si>
  <si>
    <t>VK</t>
  </si>
  <si>
    <t>Krycí list výrobnej kalkulácie v</t>
  </si>
  <si>
    <t xml:space="preserve">Rozpočet: </t>
  </si>
  <si>
    <t xml:space="preserve">Zmluva č.: </t>
  </si>
  <si>
    <t>Spracoval:</t>
  </si>
  <si>
    <t>Dňa:</t>
  </si>
  <si>
    <t>VF</t>
  </si>
  <si>
    <t>IČO:</t>
  </si>
  <si>
    <t>DIČ:</t>
  </si>
  <si>
    <t>Projektant:</t>
  </si>
  <si>
    <t>A</t>
  </si>
  <si>
    <t xml:space="preserve"> ZRN</t>
  </si>
  <si>
    <t>Konštrukcie</t>
  </si>
  <si>
    <t>Špecifikovaný materiál</t>
  </si>
  <si>
    <t>Spolu ZRN</t>
  </si>
  <si>
    <t>B</t>
  </si>
  <si>
    <t>IN - Individuálne náklady</t>
  </si>
  <si>
    <t xml:space="preserve"> HSV:</t>
  </si>
  <si>
    <t xml:space="preserve"> PSV:</t>
  </si>
  <si>
    <t xml:space="preserve"> MCE:</t>
  </si>
  <si>
    <t xml:space="preserve"> Iné:</t>
  </si>
  <si>
    <t xml:space="preserve"> Súčet:</t>
  </si>
  <si>
    <t xml:space="preserve">Súčet riadkov 6 až 9: </t>
  </si>
  <si>
    <t>C</t>
  </si>
  <si>
    <t>NUS - náklady umiestnenia stavby</t>
  </si>
  <si>
    <t>D</t>
  </si>
  <si>
    <t>ON - ostatné náklady</t>
  </si>
  <si>
    <t xml:space="preserve"> Ostatné náklady uvedené v rozpočte</t>
  </si>
  <si>
    <t xml:space="preserve">Sučet riadkov 11 až 14: </t>
  </si>
  <si>
    <t xml:space="preserve">Sučet riadkov 16 až 19: </t>
  </si>
  <si>
    <t>projektant, rozpočtár cenár</t>
  </si>
  <si>
    <t>pečiatka:</t>
  </si>
  <si>
    <t>E</t>
  </si>
  <si>
    <t>Celkové náklady</t>
  </si>
  <si>
    <t xml:space="preserve">Súčet riadkov 5, 10, 15 a 20: </t>
  </si>
  <si>
    <t>podpis:</t>
  </si>
  <si>
    <t>dátum:</t>
  </si>
  <si>
    <t xml:space="preserve">Sučet riadkov 21 až 23: </t>
  </si>
  <si>
    <t>F</t>
  </si>
  <si>
    <t>odberateľ, obstarávateľ</t>
  </si>
  <si>
    <t>dodávateľ, zhotoviteľ</t>
  </si>
  <si>
    <t xml:space="preserve">Odberateľ: </t>
  </si>
  <si>
    <t>Rekapitulácia rozpočtu v</t>
  </si>
  <si>
    <t xml:space="preserve">Dodávateľ: </t>
  </si>
  <si>
    <t>Rekapitulácia splátky v</t>
  </si>
  <si>
    <t>Rekapitulácia výrobnej kalkulácie v</t>
  </si>
  <si>
    <t>Popis položky, stavebného dielu, remesla</t>
  </si>
  <si>
    <t>Špecifikovaný</t>
  </si>
  <si>
    <t>Spolu</t>
  </si>
  <si>
    <t>Hmotnosť v tonách</t>
  </si>
  <si>
    <t>Suť v tonách</t>
  </si>
  <si>
    <t>materiál</t>
  </si>
  <si>
    <t>Nh</t>
  </si>
  <si>
    <t>Prehľad rozpočtových nákladov v</t>
  </si>
  <si>
    <t>Súpis vykonaných prác a dodávok v</t>
  </si>
  <si>
    <t>Prehľad kalkulovaných nákladov v</t>
  </si>
  <si>
    <t>Por.</t>
  </si>
  <si>
    <t>Kód</t>
  </si>
  <si>
    <t>Kód položky</t>
  </si>
  <si>
    <t>Popis položky, stavebného dielu, remesla,</t>
  </si>
  <si>
    <t>Množstvo</t>
  </si>
  <si>
    <t>Merná</t>
  </si>
  <si>
    <t>Jednotková</t>
  </si>
  <si>
    <t>Pozícia</t>
  </si>
  <si>
    <t>Vyňatý</t>
  </si>
  <si>
    <t>Vysoká sadzba</t>
  </si>
  <si>
    <t>Typ</t>
  </si>
  <si>
    <t>X</t>
  </si>
  <si>
    <t>Y</t>
  </si>
  <si>
    <t>Klasifikácia</t>
  </si>
  <si>
    <t>Katalógové</t>
  </si>
  <si>
    <t>číslo</t>
  </si>
  <si>
    <t>cen.</t>
  </si>
  <si>
    <t>výkaz-výmer</t>
  </si>
  <si>
    <t>výmera</t>
  </si>
  <si>
    <t>jednotka</t>
  </si>
  <si>
    <t>cena</t>
  </si>
  <si>
    <t>a práce</t>
  </si>
  <si>
    <t>%</t>
  </si>
  <si>
    <t>rozpočtované</t>
  </si>
  <si>
    <t>od začiatku</t>
  </si>
  <si>
    <t>dodatok</t>
  </si>
  <si>
    <t>z režimu stavba</t>
  </si>
  <si>
    <t>DPH ( materiál )</t>
  </si>
  <si>
    <t>položky</t>
  </si>
  <si>
    <t>produkcie</t>
  </si>
  <si>
    <t>Projektant: DUREA - realitná a projektová kancelária</t>
  </si>
  <si>
    <t xml:space="preserve">JKSO : </t>
  </si>
  <si>
    <t>Stavba :Rekonštrukcia lesnej cesty v kat. území Orlové</t>
  </si>
  <si>
    <t>Ceny</t>
  </si>
  <si>
    <t>Orlové</t>
  </si>
  <si>
    <t>JKSO :</t>
  </si>
  <si>
    <t>DUREA - realitná a projektová kancelária</t>
  </si>
  <si>
    <t>M3 OP</t>
  </si>
  <si>
    <t>M2 ZP</t>
  </si>
  <si>
    <t>M2 UP</t>
  </si>
  <si>
    <t>M</t>
  </si>
  <si>
    <t xml:space="preserve"> Práce nadčas</t>
  </si>
  <si>
    <t xml:space="preserve"> Murárske výpomoce</t>
  </si>
  <si>
    <t xml:space="preserve"> Bez pevnej podlahy</t>
  </si>
  <si>
    <t xml:space="preserve"> Zariadenie staveniska</t>
  </si>
  <si>
    <t xml:space="preserve"> Prevádzkové vplyvy</t>
  </si>
  <si>
    <t xml:space="preserve"> Sťažené podmienky</t>
  </si>
  <si>
    <t xml:space="preserve"> Inžinierska činnosť</t>
  </si>
  <si>
    <t xml:space="preserve"> Projektové práce</t>
  </si>
  <si>
    <t xml:space="preserve"> DPH  20% z:</t>
  </si>
  <si>
    <t xml:space="preserve"> DPH   0% z:</t>
  </si>
  <si>
    <t xml:space="preserve"> Odpočet - prípočet</t>
  </si>
  <si>
    <t>PRÁCE A DODÁVKY HSV</t>
  </si>
  <si>
    <t>1 - ZEMNE PRÁCE</t>
  </si>
  <si>
    <t>001</t>
  </si>
  <si>
    <t xml:space="preserve">11120-1101   </t>
  </si>
  <si>
    <t>Odstránenie krovín a stromov s koreňmi do 1000 m2</t>
  </si>
  <si>
    <t>m2</t>
  </si>
  <si>
    <t xml:space="preserve">*                   </t>
  </si>
  <si>
    <t>45.11.12</t>
  </si>
  <si>
    <t xml:space="preserve">12110-1201   </t>
  </si>
  <si>
    <t>Odstránenie lesnej hrabanky</t>
  </si>
  <si>
    <t>45.11.21</t>
  </si>
  <si>
    <t xml:space="preserve">12220-1101   </t>
  </si>
  <si>
    <t>Odkopávky a prekopávky nezapaž. v horn. tr. 3</t>
  </si>
  <si>
    <t>m3</t>
  </si>
  <si>
    <t xml:space="preserve">12240-1102   </t>
  </si>
  <si>
    <t>Odkopávky a prekopávky nezapaž. v horn. tr. 5</t>
  </si>
  <si>
    <t>272</t>
  </si>
  <si>
    <t xml:space="preserve">16240-1152   </t>
  </si>
  <si>
    <t>Vodorovné premiestnenie výkopu v horn. tr. 5-7 do 2000 m</t>
  </si>
  <si>
    <t>45.11.24</t>
  </si>
  <si>
    <t xml:space="preserve">17120-1201   </t>
  </si>
  <si>
    <t xml:space="preserve">18110-1104   </t>
  </si>
  <si>
    <t>Úprava pláne v zárezoch v horn. tr. 5 so zhutnením</t>
  </si>
  <si>
    <t xml:space="preserve">18210-1102   </t>
  </si>
  <si>
    <t>Svahovanie v zárezoch v horn. tr. 5</t>
  </si>
  <si>
    <t xml:space="preserve">1 - ZEMNE PRÁCE  spolu: </t>
  </si>
  <si>
    <t>3 - ZVISLÉ A KOMPLETNÉ KONŠTRUKCIE</t>
  </si>
  <si>
    <t>015</t>
  </si>
  <si>
    <t xml:space="preserve">33817-1122   </t>
  </si>
  <si>
    <t>Osadzovanie stĺpikov doprav. značiek oceľ. so zabet.</t>
  </si>
  <si>
    <t>kus</t>
  </si>
  <si>
    <t>45.34.10</t>
  </si>
  <si>
    <t>MAT</t>
  </si>
  <si>
    <t xml:space="preserve">404 459600   </t>
  </si>
  <si>
    <t>Stĺpik Fe 60/3 + svorky + krytka</t>
  </si>
  <si>
    <t>ks</t>
  </si>
  <si>
    <t>31.50.24</t>
  </si>
  <si>
    <t xml:space="preserve">                    </t>
  </si>
  <si>
    <t xml:space="preserve">3 - ZVISLÉ A KOMPLETNÉ KONŠTRUKCIE  spolu: </t>
  </si>
  <si>
    <t>5 - KOMUNIKÁCIE</t>
  </si>
  <si>
    <t>221</t>
  </si>
  <si>
    <t xml:space="preserve">56473-1111   </t>
  </si>
  <si>
    <t>Podklad z kameniva hrub. drveného 32-63 mm hr. 100 mm</t>
  </si>
  <si>
    <t>45.23.11</t>
  </si>
  <si>
    <t xml:space="preserve">56475-2114   </t>
  </si>
  <si>
    <t>Podklad z kameniva hrub. drv. 32-63 mm s výpl. kamenivom hr. 180 mm</t>
  </si>
  <si>
    <t xml:space="preserve">56476-1111   </t>
  </si>
  <si>
    <t>Podklad z kameniva hrub. drveného 32-63 mm hr. 200 mm</t>
  </si>
  <si>
    <t xml:space="preserve">56476-2111   </t>
  </si>
  <si>
    <t>Podklad z kameniva hrub. drv. 32-63 mm s výpl. kamenivom hr. 200 mm</t>
  </si>
  <si>
    <t>002</t>
  </si>
  <si>
    <t xml:space="preserve">56479-1111   </t>
  </si>
  <si>
    <t>Podklad z kameniva drveného so zhutnením frakcia 0-63 mm</t>
  </si>
  <si>
    <t xml:space="preserve">56483-1111   </t>
  </si>
  <si>
    <t>Podklad zo štrkodrte hr. 100 mm</t>
  </si>
  <si>
    <t xml:space="preserve">56486-1111   </t>
  </si>
  <si>
    <t>Podklad zo štrkodrte hr. 200 mm</t>
  </si>
  <si>
    <t xml:space="preserve">57311-1114   </t>
  </si>
  <si>
    <t>Postrek živ. infiltračný s posypom kam. z asfaltu 2,0 kg/m2</t>
  </si>
  <si>
    <t>45.23.12</t>
  </si>
  <si>
    <t xml:space="preserve">57323-1111   </t>
  </si>
  <si>
    <t>Postrek živičný spojovací z cestnej emulzie 0,7 kg/m2</t>
  </si>
  <si>
    <t xml:space="preserve">57437-1111   </t>
  </si>
  <si>
    <t>Makadam živičný penetr. hrubý z kameniva hrubého z asfaltu AC22 hr. 80 mm</t>
  </si>
  <si>
    <t xml:space="preserve">5 - KOMUNIKÁCIE  spolu: </t>
  </si>
  <si>
    <t>9 - OSTATNÉ KONŠTRUKCIE A PRÁCE</t>
  </si>
  <si>
    <t xml:space="preserve">91400-1111   </t>
  </si>
  <si>
    <t>Osadenie zvislých cestných dopravných značiek na stĺpiky, konzoly alebo objekty</t>
  </si>
  <si>
    <t xml:space="preserve">404 440100   </t>
  </si>
  <si>
    <t>Značky dopravné reflexné</t>
  </si>
  <si>
    <t xml:space="preserve">91810-1111   </t>
  </si>
  <si>
    <t>Lôžko pod obruby z betónu tr. C 12/15</t>
  </si>
  <si>
    <t xml:space="preserve">91954-2111   </t>
  </si>
  <si>
    <t>Zhotovenie odvodňovacích drážok</t>
  </si>
  <si>
    <t>m</t>
  </si>
  <si>
    <t xml:space="preserve">134 852150   </t>
  </si>
  <si>
    <t>Tyč oceľová UPE S 235 označenie prierezu 160</t>
  </si>
  <si>
    <t>t</t>
  </si>
  <si>
    <t>27.10.70</t>
  </si>
  <si>
    <t xml:space="preserve">99822-5111   </t>
  </si>
  <si>
    <t>Presun hmôt pre pozemné komunikácie a plochy letísk, kryt živičný</t>
  </si>
  <si>
    <t xml:space="preserve">99822-5195   </t>
  </si>
  <si>
    <t>Príplatok za každých ďalších 5000 m, kryt poz. komunikácie a letísk živičný</t>
  </si>
  <si>
    <t xml:space="preserve">9 - OSTATNÉ KONŠTRUKCIE A PRÁCE  spolu: </t>
  </si>
  <si>
    <t xml:space="preserve">PRÁCE A DODÁVKY HSV  spolu: </t>
  </si>
  <si>
    <t>Za rozpočet celkom</t>
  </si>
  <si>
    <t>Uloženie sypaniny na skládku investora</t>
  </si>
  <si>
    <t xml:space="preserve">Spracoval:                     </t>
  </si>
  <si>
    <t xml:space="preserve">Dátum: </t>
  </si>
  <si>
    <t xml:space="preserve">Spracoval:                       </t>
  </si>
  <si>
    <t>Dátum: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</si>
</sst>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\ &quot;Sk&quot;_-;\-* #,##0\ &quot;Sk&quot;_-;_-* &quot;-&quot;\ &quot;Sk&quot;_-;_-@_-"/>
    <numFmt numFmtId="165" formatCode="#,##0.000"/>
    <numFmt numFmtId="166" formatCode="#,##0.00000"/>
    <numFmt numFmtId="167" formatCode="#,##0&quot; &quot;"/>
    <numFmt numFmtId="168" formatCode="#,##0&quot; Sk&quot;;[Red]&quot;-&quot;#,##0&quot; Sk&quot;"/>
    <numFmt numFmtId="169" formatCode="0.000"/>
  </numFmts>
  <fonts count="20">
    <font>
      <sz val="10"/>
      <name val="Arial"/>
      <charset val="238"/>
    </font>
    <font>
      <sz val="8"/>
      <name val="Arial Narrow"/>
      <family val="2"/>
      <charset val="238"/>
    </font>
    <font>
      <b/>
      <sz val="10"/>
      <name val="Arial Narrow"/>
      <family val="2"/>
      <charset val="238"/>
    </font>
    <font>
      <b/>
      <sz val="8"/>
      <name val="Arial Narrow"/>
      <family val="2"/>
      <charset val="238"/>
    </font>
    <font>
      <sz val="10"/>
      <name val="Arial CE"/>
      <family val="2"/>
      <charset val="238"/>
    </font>
    <font>
      <sz val="10"/>
      <name val="Arial CE"/>
      <family val="2"/>
      <charset val="238"/>
    </font>
    <font>
      <b/>
      <sz val="7"/>
      <name val="Letter Gothic CE"/>
      <charset val="238"/>
    </font>
    <font>
      <sz val="8"/>
      <color indexed="12"/>
      <name val="Arial Narrow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8"/>
      <color indexed="62"/>
      <name val="Cambria"/>
      <family val="2"/>
      <charset val="238"/>
    </font>
    <font>
      <sz val="11"/>
      <color indexed="10"/>
      <name val="Calibri"/>
      <family val="2"/>
      <charset val="238"/>
    </font>
    <font>
      <sz val="8"/>
      <color indexed="9"/>
      <name val="Arial Narrow"/>
      <family val="2"/>
      <charset val="238"/>
    </font>
    <font>
      <b/>
      <sz val="8"/>
      <color indexed="9"/>
      <name val="Arial Narrow"/>
      <family val="2"/>
      <charset val="238"/>
    </font>
    <font>
      <b/>
      <sz val="18"/>
      <color theme="3"/>
      <name val="Cambria"/>
      <family val="2"/>
      <charset val="238"/>
      <scheme val="maj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</fonts>
  <fills count="29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73">
    <border>
      <left/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/>
      <top style="double">
        <color indexed="64"/>
      </top>
      <bottom/>
      <diagonal/>
    </border>
    <border>
      <left style="hair">
        <color indexed="64"/>
      </left>
      <right/>
      <top style="double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0" fontId="6" fillId="0" borderId="1">
      <alignment vertical="center"/>
    </xf>
    <xf numFmtId="0" fontId="6" fillId="0" borderId="1" applyFont="0" applyFill="0" applyBorder="0">
      <alignment vertical="center"/>
    </xf>
    <xf numFmtId="168" fontId="6" fillId="0" borderId="1"/>
    <xf numFmtId="0" fontId="6" fillId="0" borderId="1" applyFont="0" applyFill="0"/>
    <xf numFmtId="164" fontId="5" fillId="0" borderId="0" applyFont="0" applyFill="0" applyBorder="0" applyAlignment="0" applyProtection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4" borderId="0" applyNumberFormat="0" applyBorder="0" applyAlignment="0" applyProtection="0"/>
    <xf numFmtId="0" fontId="8" fillId="6" borderId="0" applyNumberFormat="0" applyBorder="0" applyAlignment="0" applyProtection="0"/>
    <xf numFmtId="0" fontId="8" fillId="3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6" borderId="0" applyNumberFormat="0" applyBorder="0" applyAlignment="0" applyProtection="0"/>
    <xf numFmtId="0" fontId="8" fillId="4" borderId="0" applyNumberFormat="0" applyBorder="0" applyAlignment="0" applyProtection="0"/>
    <xf numFmtId="0" fontId="9" fillId="6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8" borderId="0" applyNumberFormat="0" applyBorder="0" applyAlignment="0" applyProtection="0"/>
    <xf numFmtId="0" fontId="9" fillId="6" borderId="0" applyNumberFormat="0" applyBorder="0" applyAlignment="0" applyProtection="0"/>
    <xf numFmtId="0" fontId="9" fillId="3" borderId="0" applyNumberFormat="0" applyBorder="0" applyAlignment="0" applyProtection="0"/>
    <xf numFmtId="0" fontId="10" fillId="0" borderId="2" applyNumberFormat="0" applyFill="0" applyAlignment="0" applyProtection="0"/>
    <xf numFmtId="0" fontId="5" fillId="0" borderId="0"/>
    <xf numFmtId="0" fontId="11" fillId="0" borderId="0" applyNumberFormat="0" applyFill="0" applyBorder="0" applyAlignment="0" applyProtection="0"/>
    <xf numFmtId="0" fontId="4" fillId="0" borderId="0"/>
    <xf numFmtId="0" fontId="4" fillId="0" borderId="0"/>
    <xf numFmtId="0" fontId="6" fillId="0" borderId="3" applyBorder="0">
      <alignment vertical="center"/>
    </xf>
    <xf numFmtId="0" fontId="12" fillId="0" borderId="0" applyNumberFormat="0" applyFill="0" applyBorder="0" applyAlignment="0" applyProtection="0"/>
    <xf numFmtId="0" fontId="6" fillId="0" borderId="3">
      <alignment vertical="center"/>
    </xf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72" applyNumberFormat="0" applyFill="0" applyAlignment="0" applyProtection="0"/>
    <xf numFmtId="0" fontId="18" fillId="11" borderId="0" applyNumberFormat="0" applyBorder="0" applyAlignment="0" applyProtection="0"/>
    <xf numFmtId="0" fontId="18" fillId="12" borderId="0" applyNumberFormat="0" applyBorder="0" applyAlignment="0" applyProtection="0"/>
    <xf numFmtId="0" fontId="19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9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9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9" fillId="22" borderId="0" applyNumberFormat="0" applyBorder="0" applyAlignment="0" applyProtection="0"/>
    <xf numFmtId="0" fontId="18" fillId="23" borderId="0" applyNumberFormat="0" applyBorder="0" applyAlignment="0" applyProtection="0"/>
    <xf numFmtId="0" fontId="18" fillId="24" borderId="0" applyNumberFormat="0" applyBorder="0" applyAlignment="0" applyProtection="0"/>
    <xf numFmtId="0" fontId="19" fillId="25" borderId="0" applyNumberFormat="0" applyBorder="0" applyAlignment="0" applyProtection="0"/>
    <xf numFmtId="0" fontId="18" fillId="26" borderId="0" applyNumberFormat="0" applyBorder="0" applyAlignment="0" applyProtection="0"/>
    <xf numFmtId="0" fontId="18" fillId="27" borderId="0" applyNumberFormat="0" applyBorder="0" applyAlignment="0" applyProtection="0"/>
    <xf numFmtId="0" fontId="19" fillId="28" borderId="0" applyNumberFormat="0" applyBorder="0" applyAlignment="0" applyProtection="0"/>
  </cellStyleXfs>
  <cellXfs count="136">
    <xf numFmtId="0" fontId="0" fillId="0" borderId="0" xfId="0"/>
    <xf numFmtId="0" fontId="1" fillId="0" borderId="0" xfId="0" applyFont="1"/>
    <xf numFmtId="49" fontId="1" fillId="0" borderId="0" xfId="0" applyNumberFormat="1" applyFont="1" applyAlignment="1">
      <alignment horizontal="center"/>
    </xf>
    <xf numFmtId="49" fontId="1" fillId="0" borderId="0" xfId="0" applyNumberFormat="1" applyFont="1"/>
    <xf numFmtId="0" fontId="2" fillId="0" borderId="0" xfId="0" applyFont="1"/>
    <xf numFmtId="165" fontId="1" fillId="0" borderId="0" xfId="0" applyNumberFormat="1" applyFont="1"/>
    <xf numFmtId="4" fontId="1" fillId="0" borderId="0" xfId="0" applyNumberFormat="1" applyFont="1"/>
    <xf numFmtId="166" fontId="1" fillId="0" borderId="0" xfId="0" applyNumberFormat="1" applyFont="1"/>
    <xf numFmtId="0" fontId="3" fillId="0" borderId="0" xfId="0" applyFont="1"/>
    <xf numFmtId="0" fontId="1" fillId="0" borderId="4" xfId="28" applyFont="1" applyBorder="1" applyAlignment="1">
      <alignment horizontal="left" vertical="center"/>
    </xf>
    <xf numFmtId="0" fontId="1" fillId="0" borderId="5" xfId="28" applyFont="1" applyBorder="1" applyAlignment="1">
      <alignment horizontal="left" vertical="center"/>
    </xf>
    <xf numFmtId="0" fontId="1" fillId="0" borderId="5" xfId="28" applyFont="1" applyBorder="1" applyAlignment="1">
      <alignment horizontal="right" vertical="center"/>
    </xf>
    <xf numFmtId="0" fontId="1" fillId="0" borderId="6" xfId="28" applyFont="1" applyBorder="1" applyAlignment="1">
      <alignment horizontal="left" vertical="center"/>
    </xf>
    <xf numFmtId="0" fontId="1" fillId="0" borderId="7" xfId="28" applyFont="1" applyBorder="1" applyAlignment="1">
      <alignment horizontal="left" vertical="center"/>
    </xf>
    <xf numFmtId="0" fontId="1" fillId="0" borderId="8" xfId="28" applyFont="1" applyBorder="1" applyAlignment="1">
      <alignment horizontal="left" vertical="center"/>
    </xf>
    <xf numFmtId="0" fontId="1" fillId="0" borderId="8" xfId="28" applyFont="1" applyBorder="1" applyAlignment="1">
      <alignment horizontal="right" vertical="center"/>
    </xf>
    <xf numFmtId="0" fontId="1" fillId="0" borderId="9" xfId="28" applyFont="1" applyBorder="1" applyAlignment="1">
      <alignment horizontal="left" vertical="center"/>
    </xf>
    <xf numFmtId="0" fontId="1" fillId="0" borderId="10" xfId="28" applyFont="1" applyBorder="1" applyAlignment="1">
      <alignment horizontal="left" vertical="center"/>
    </xf>
    <xf numFmtId="0" fontId="1" fillId="0" borderId="11" xfId="28" applyFont="1" applyBorder="1" applyAlignment="1">
      <alignment horizontal="left" vertical="center"/>
    </xf>
    <xf numFmtId="0" fontId="1" fillId="0" borderId="11" xfId="28" applyFont="1" applyBorder="1" applyAlignment="1">
      <alignment horizontal="right" vertical="center"/>
    </xf>
    <xf numFmtId="0" fontId="1" fillId="0" borderId="12" xfId="28" applyFont="1" applyBorder="1" applyAlignment="1">
      <alignment horizontal="left" vertical="center"/>
    </xf>
    <xf numFmtId="0" fontId="1" fillId="0" borderId="13" xfId="28" applyFont="1" applyBorder="1" applyAlignment="1">
      <alignment horizontal="left" vertical="center"/>
    </xf>
    <xf numFmtId="0" fontId="1" fillId="0" borderId="14" xfId="28" applyFont="1" applyBorder="1" applyAlignment="1">
      <alignment horizontal="right" vertical="center"/>
    </xf>
    <xf numFmtId="0" fontId="1" fillId="0" borderId="14" xfId="28" applyFont="1" applyBorder="1" applyAlignment="1">
      <alignment horizontal="left" vertical="center"/>
    </xf>
    <xf numFmtId="0" fontId="1" fillId="0" borderId="16" xfId="28" applyFont="1" applyBorder="1" applyAlignment="1">
      <alignment horizontal="left" vertical="center"/>
    </xf>
    <xf numFmtId="0" fontId="1" fillId="0" borderId="17" xfId="28" applyFont="1" applyBorder="1" applyAlignment="1">
      <alignment horizontal="right" vertical="center"/>
    </xf>
    <xf numFmtId="0" fontId="1" fillId="0" borderId="17" xfId="28" applyFont="1" applyBorder="1" applyAlignment="1">
      <alignment horizontal="left" vertical="center"/>
    </xf>
    <xf numFmtId="0" fontId="1" fillId="0" borderId="18" xfId="28" applyFont="1" applyBorder="1" applyAlignment="1">
      <alignment horizontal="left" vertical="center"/>
    </xf>
    <xf numFmtId="0" fontId="1" fillId="0" borderId="19" xfId="28" applyFont="1" applyBorder="1" applyAlignment="1">
      <alignment horizontal="left" vertical="center"/>
    </xf>
    <xf numFmtId="0" fontId="1" fillId="0" borderId="20" xfId="28" applyFont="1" applyBorder="1" applyAlignment="1">
      <alignment horizontal="left" vertical="center"/>
    </xf>
    <xf numFmtId="0" fontId="1" fillId="0" borderId="21" xfId="28" applyFont="1" applyBorder="1" applyAlignment="1">
      <alignment horizontal="left" vertical="center"/>
    </xf>
    <xf numFmtId="0" fontId="1" fillId="0" borderId="22" xfId="28" applyFont="1" applyBorder="1" applyAlignment="1">
      <alignment horizontal="left" vertical="center"/>
    </xf>
    <xf numFmtId="0" fontId="1" fillId="0" borderId="23" xfId="28" applyFont="1" applyBorder="1" applyAlignment="1">
      <alignment horizontal="left" vertical="center"/>
    </xf>
    <xf numFmtId="0" fontId="1" fillId="0" borderId="23" xfId="28" applyFont="1" applyBorder="1" applyAlignment="1">
      <alignment horizontal="center" vertical="center"/>
    </xf>
    <xf numFmtId="0" fontId="1" fillId="0" borderId="24" xfId="28" applyFont="1" applyBorder="1" applyAlignment="1">
      <alignment horizontal="center" vertical="center"/>
    </xf>
    <xf numFmtId="0" fontId="1" fillId="0" borderId="25" xfId="28" applyFont="1" applyBorder="1" applyAlignment="1">
      <alignment horizontal="center" vertical="center"/>
    </xf>
    <xf numFmtId="0" fontId="1" fillId="0" borderId="26" xfId="28" applyFont="1" applyBorder="1" applyAlignment="1">
      <alignment horizontal="center" vertical="center"/>
    </xf>
    <xf numFmtId="0" fontId="1" fillId="0" borderId="27" xfId="28" applyFont="1" applyBorder="1" applyAlignment="1">
      <alignment horizontal="center" vertical="center"/>
    </xf>
    <xf numFmtId="0" fontId="1" fillId="0" borderId="28" xfId="28" applyFont="1" applyBorder="1" applyAlignment="1">
      <alignment horizontal="center" vertical="center"/>
    </xf>
    <xf numFmtId="0" fontId="1" fillId="0" borderId="29" xfId="28" applyFont="1" applyBorder="1" applyAlignment="1">
      <alignment horizontal="left" vertical="center"/>
    </xf>
    <xf numFmtId="0" fontId="1" fillId="0" borderId="30" xfId="28" applyFont="1" applyBorder="1" applyAlignment="1">
      <alignment horizontal="left" vertical="center"/>
    </xf>
    <xf numFmtId="0" fontId="1" fillId="0" borderId="31" xfId="28" applyFont="1" applyBorder="1" applyAlignment="1">
      <alignment horizontal="center" vertical="center"/>
    </xf>
    <xf numFmtId="0" fontId="1" fillId="0" borderId="3" xfId="28" applyFont="1" applyBorder="1" applyAlignment="1">
      <alignment horizontal="left" vertical="center"/>
    </xf>
    <xf numFmtId="0" fontId="1" fillId="0" borderId="32" xfId="28" applyFont="1" applyBorder="1" applyAlignment="1">
      <alignment horizontal="left" vertical="center"/>
    </xf>
    <xf numFmtId="0" fontId="1" fillId="0" borderId="33" xfId="28" applyFont="1" applyBorder="1" applyAlignment="1">
      <alignment horizontal="center" vertical="center"/>
    </xf>
    <xf numFmtId="0" fontId="1" fillId="0" borderId="34" xfId="28" applyFont="1" applyBorder="1" applyAlignment="1">
      <alignment horizontal="left" vertical="center"/>
    </xf>
    <xf numFmtId="0" fontId="1" fillId="0" borderId="35" xfId="28" applyFont="1" applyBorder="1" applyAlignment="1">
      <alignment horizontal="center" vertical="center"/>
    </xf>
    <xf numFmtId="0" fontId="1" fillId="0" borderId="36" xfId="28" applyFont="1" applyBorder="1" applyAlignment="1">
      <alignment horizontal="left" vertical="center"/>
    </xf>
    <xf numFmtId="10" fontId="1" fillId="0" borderId="36" xfId="28" applyNumberFormat="1" applyFont="1" applyBorder="1" applyAlignment="1">
      <alignment horizontal="right" vertical="center"/>
    </xf>
    <xf numFmtId="0" fontId="1" fillId="0" borderId="37" xfId="28" applyFont="1" applyBorder="1" applyAlignment="1">
      <alignment horizontal="left" vertical="center"/>
    </xf>
    <xf numFmtId="0" fontId="1" fillId="0" borderId="35" xfId="28" applyFont="1" applyBorder="1" applyAlignment="1">
      <alignment horizontal="right" vertical="center"/>
    </xf>
    <xf numFmtId="0" fontId="1" fillId="0" borderId="38" xfId="28" applyFont="1" applyBorder="1" applyAlignment="1">
      <alignment horizontal="center" vertical="center"/>
    </xf>
    <xf numFmtId="0" fontId="1" fillId="0" borderId="39" xfId="28" applyFont="1" applyBorder="1" applyAlignment="1">
      <alignment horizontal="left" vertical="center"/>
    </xf>
    <xf numFmtId="0" fontId="1" fillId="0" borderId="39" xfId="28" applyFont="1" applyBorder="1" applyAlignment="1">
      <alignment horizontal="right" vertical="center"/>
    </xf>
    <xf numFmtId="0" fontId="1" fillId="0" borderId="40" xfId="28" applyFont="1" applyBorder="1" applyAlignment="1">
      <alignment horizontal="right" vertical="center"/>
    </xf>
    <xf numFmtId="3" fontId="1" fillId="0" borderId="0" xfId="28" applyNumberFormat="1" applyFont="1" applyAlignment="1">
      <alignment horizontal="right" vertical="center"/>
    </xf>
    <xf numFmtId="0" fontId="1" fillId="0" borderId="38" xfId="28" applyFont="1" applyBorder="1" applyAlignment="1">
      <alignment horizontal="left" vertical="center"/>
    </xf>
    <xf numFmtId="0" fontId="1" fillId="0" borderId="0" xfId="28" applyFont="1" applyAlignment="1">
      <alignment horizontal="right" vertical="center"/>
    </xf>
    <xf numFmtId="0" fontId="1" fillId="0" borderId="0" xfId="28" applyFont="1" applyAlignment="1">
      <alignment horizontal="left" vertical="center"/>
    </xf>
    <xf numFmtId="0" fontId="1" fillId="0" borderId="41" xfId="28" applyFont="1" applyBorder="1" applyAlignment="1">
      <alignment horizontal="right" vertical="center"/>
    </xf>
    <xf numFmtId="0" fontId="1" fillId="0" borderId="42" xfId="28" applyFont="1" applyBorder="1" applyAlignment="1">
      <alignment horizontal="right" vertical="center"/>
    </xf>
    <xf numFmtId="3" fontId="1" fillId="0" borderId="41" xfId="28" applyNumberFormat="1" applyFont="1" applyBorder="1" applyAlignment="1">
      <alignment horizontal="right" vertical="center"/>
    </xf>
    <xf numFmtId="3" fontId="1" fillId="0" borderId="43" xfId="28" applyNumberFormat="1" applyFont="1" applyBorder="1" applyAlignment="1">
      <alignment horizontal="right" vertical="center"/>
    </xf>
    <xf numFmtId="0" fontId="1" fillId="0" borderId="44" xfId="28" applyFont="1" applyBorder="1" applyAlignment="1">
      <alignment horizontal="left" vertical="center"/>
    </xf>
    <xf numFmtId="0" fontId="1" fillId="0" borderId="39" xfId="28" applyFont="1" applyBorder="1" applyAlignment="1">
      <alignment horizontal="center" vertical="center"/>
    </xf>
    <xf numFmtId="0" fontId="1" fillId="0" borderId="45" xfId="28" applyFont="1" applyBorder="1" applyAlignment="1">
      <alignment horizontal="center" vertical="center"/>
    </xf>
    <xf numFmtId="0" fontId="1" fillId="0" borderId="46" xfId="28" applyFont="1" applyBorder="1" applyAlignment="1">
      <alignment horizontal="left" vertical="center"/>
    </xf>
    <xf numFmtId="0" fontId="1" fillId="0" borderId="0" xfId="28" applyFont="1"/>
    <xf numFmtId="0" fontId="1" fillId="0" borderId="25" xfId="28" applyFont="1" applyBorder="1" applyAlignment="1">
      <alignment horizontal="left" vertical="center"/>
    </xf>
    <xf numFmtId="0" fontId="3" fillId="0" borderId="47" xfId="28" applyFont="1" applyBorder="1" applyAlignment="1">
      <alignment horizontal="center" vertical="center"/>
    </xf>
    <xf numFmtId="0" fontId="3" fillId="0" borderId="48" xfId="28" applyFont="1" applyBorder="1" applyAlignment="1">
      <alignment horizontal="center" vertical="center"/>
    </xf>
    <xf numFmtId="0" fontId="1" fillId="0" borderId="49" xfId="28" applyFont="1" applyBorder="1" applyAlignment="1">
      <alignment horizontal="left" vertical="center"/>
    </xf>
    <xf numFmtId="167" fontId="1" fillId="0" borderId="52" xfId="28" applyNumberFormat="1" applyFont="1" applyBorder="1" applyAlignment="1">
      <alignment horizontal="right" vertical="center"/>
    </xf>
    <xf numFmtId="0" fontId="1" fillId="0" borderId="37" xfId="28" applyFont="1" applyBorder="1" applyAlignment="1">
      <alignment horizontal="right" vertical="center"/>
    </xf>
    <xf numFmtId="0" fontId="1" fillId="0" borderId="53" xfId="28" applyFont="1" applyBorder="1" applyAlignment="1">
      <alignment horizontal="left" vertical="center"/>
    </xf>
    <xf numFmtId="10" fontId="1" fillId="0" borderId="17" xfId="28" applyNumberFormat="1" applyFont="1" applyBorder="1" applyAlignment="1">
      <alignment horizontal="right" vertical="center"/>
    </xf>
    <xf numFmtId="10" fontId="1" fillId="0" borderId="8" xfId="28" applyNumberFormat="1" applyFont="1" applyBorder="1" applyAlignment="1">
      <alignment horizontal="right" vertical="center"/>
    </xf>
    <xf numFmtId="10" fontId="1" fillId="0" borderId="54" xfId="28" applyNumberFormat="1" applyFont="1" applyBorder="1" applyAlignment="1">
      <alignment horizontal="right" vertical="center"/>
    </xf>
    <xf numFmtId="0" fontId="1" fillId="0" borderId="4" xfId="28" applyFont="1" applyBorder="1" applyAlignment="1">
      <alignment horizontal="right" vertical="center"/>
    </xf>
    <xf numFmtId="0" fontId="1" fillId="0" borderId="16" xfId="28" applyFont="1" applyBorder="1" applyAlignment="1">
      <alignment horizontal="right" vertical="center"/>
    </xf>
    <xf numFmtId="0" fontId="1" fillId="0" borderId="19" xfId="28" applyFont="1" applyBorder="1" applyAlignment="1">
      <alignment horizontal="right" vertical="center"/>
    </xf>
    <xf numFmtId="0" fontId="1" fillId="0" borderId="20" xfId="28" applyFont="1" applyBorder="1" applyAlignment="1">
      <alignment horizontal="right" vertical="center"/>
    </xf>
    <xf numFmtId="0" fontId="1" fillId="0" borderId="55" xfId="0" applyFont="1" applyBorder="1" applyAlignment="1">
      <alignment horizontal="center"/>
    </xf>
    <xf numFmtId="0" fontId="1" fillId="0" borderId="56" xfId="0" applyFont="1" applyBorder="1" applyAlignment="1">
      <alignment horizontal="center"/>
    </xf>
    <xf numFmtId="0" fontId="1" fillId="0" borderId="57" xfId="0" applyFont="1" applyBorder="1" applyAlignment="1">
      <alignment horizontal="center"/>
    </xf>
    <xf numFmtId="0" fontId="1" fillId="0" borderId="58" xfId="0" applyFont="1" applyBorder="1" applyAlignment="1">
      <alignment horizontal="center"/>
    </xf>
    <xf numFmtId="0" fontId="2" fillId="0" borderId="0" xfId="27" applyFont="1" applyAlignment="1">
      <alignment horizontal="left" vertical="center"/>
    </xf>
    <xf numFmtId="0" fontId="7" fillId="0" borderId="0" xfId="0" applyFont="1" applyAlignment="1" applyProtection="1">
      <alignment horizontal="center"/>
      <protection locked="0"/>
    </xf>
    <xf numFmtId="0" fontId="1" fillId="0" borderId="0" xfId="0" applyFont="1" applyAlignment="1">
      <alignment horizontal="center"/>
    </xf>
    <xf numFmtId="3" fontId="1" fillId="0" borderId="64" xfId="28" applyNumberFormat="1" applyFont="1" applyBorder="1" applyAlignment="1">
      <alignment horizontal="right" vertical="center"/>
    </xf>
    <xf numFmtId="3" fontId="1" fillId="0" borderId="42" xfId="28" applyNumberFormat="1" applyFont="1" applyBorder="1" applyAlignment="1">
      <alignment horizontal="right" vertical="center"/>
    </xf>
    <xf numFmtId="3" fontId="1" fillId="0" borderId="65" xfId="28" applyNumberFormat="1" applyFont="1" applyBorder="1" applyAlignment="1">
      <alignment horizontal="right" vertical="center"/>
    </xf>
    <xf numFmtId="3" fontId="1" fillId="0" borderId="6" xfId="28" applyNumberFormat="1" applyFont="1" applyBorder="1" applyAlignment="1">
      <alignment horizontal="right" vertical="center"/>
    </xf>
    <xf numFmtId="3" fontId="1" fillId="0" borderId="18" xfId="28" applyNumberFormat="1" applyFont="1" applyBorder="1" applyAlignment="1">
      <alignment horizontal="right" vertical="center"/>
    </xf>
    <xf numFmtId="3" fontId="1" fillId="0" borderId="21" xfId="28" applyNumberFormat="1" applyFont="1" applyBorder="1" applyAlignment="1">
      <alignment horizontal="right" vertical="center"/>
    </xf>
    <xf numFmtId="0" fontId="1" fillId="0" borderId="0" xfId="0" applyFont="1" applyAlignment="1">
      <alignment horizontal="right" vertical="top"/>
    </xf>
    <xf numFmtId="49" fontId="1" fillId="0" borderId="0" xfId="0" applyNumberFormat="1" applyFont="1" applyAlignment="1">
      <alignment horizontal="center" vertical="top"/>
    </xf>
    <xf numFmtId="49" fontId="1" fillId="0" borderId="0" xfId="0" applyNumberFormat="1" applyFont="1" applyAlignment="1">
      <alignment vertical="top"/>
    </xf>
    <xf numFmtId="0" fontId="1" fillId="0" borderId="0" xfId="0" applyFont="1" applyAlignment="1">
      <alignment vertical="top"/>
    </xf>
    <xf numFmtId="165" fontId="1" fillId="0" borderId="0" xfId="0" applyNumberFormat="1" applyFont="1" applyAlignment="1">
      <alignment vertical="top"/>
    </xf>
    <xf numFmtId="4" fontId="1" fillId="0" borderId="0" xfId="0" applyNumberFormat="1" applyFont="1" applyAlignment="1">
      <alignment vertical="top"/>
    </xf>
    <xf numFmtId="166" fontId="1" fillId="0" borderId="0" xfId="0" applyNumberFormat="1" applyFont="1" applyAlignment="1">
      <alignment vertical="top"/>
    </xf>
    <xf numFmtId="0" fontId="1" fillId="0" borderId="0" xfId="0" applyFont="1" applyAlignment="1">
      <alignment horizontal="center" vertical="top"/>
    </xf>
    <xf numFmtId="169" fontId="1" fillId="0" borderId="0" xfId="0" applyNumberFormat="1" applyFont="1" applyAlignment="1">
      <alignment vertical="top"/>
    </xf>
    <xf numFmtId="0" fontId="13" fillId="0" borderId="0" xfId="27" applyFont="1"/>
    <xf numFmtId="0" fontId="14" fillId="0" borderId="0" xfId="27" applyFont="1"/>
    <xf numFmtId="49" fontId="14" fillId="0" borderId="0" xfId="27" applyNumberFormat="1" applyFont="1"/>
    <xf numFmtId="0" fontId="1" fillId="0" borderId="68" xfId="0" applyFont="1" applyBorder="1" applyAlignment="1">
      <alignment horizontal="center"/>
    </xf>
    <xf numFmtId="0" fontId="1" fillId="0" borderId="69" xfId="0" applyFont="1" applyBorder="1" applyAlignment="1">
      <alignment horizontal="center"/>
    </xf>
    <xf numFmtId="0" fontId="1" fillId="0" borderId="66" xfId="0" applyFont="1" applyBorder="1" applyAlignment="1">
      <alignment horizontal="center"/>
    </xf>
    <xf numFmtId="0" fontId="1" fillId="0" borderId="62" xfId="0" applyFont="1" applyBorder="1" applyAlignment="1">
      <alignment horizontal="centerContinuous"/>
    </xf>
    <xf numFmtId="0" fontId="1" fillId="0" borderId="70" xfId="0" applyFont="1" applyBorder="1" applyAlignment="1">
      <alignment horizontal="centerContinuous"/>
    </xf>
    <xf numFmtId="0" fontId="1" fillId="0" borderId="63" xfId="0" applyFont="1" applyBorder="1" applyAlignment="1">
      <alignment horizontal="centerContinuous"/>
    </xf>
    <xf numFmtId="0" fontId="1" fillId="0" borderId="67" xfId="0" applyFont="1" applyBorder="1" applyAlignment="1">
      <alignment horizontal="center"/>
    </xf>
    <xf numFmtId="0" fontId="1" fillId="0" borderId="67" xfId="0" applyFont="1" applyBorder="1" applyAlignment="1">
      <alignment horizontal="center" vertical="center"/>
    </xf>
    <xf numFmtId="0" fontId="1" fillId="0" borderId="59" xfId="0" applyFont="1" applyBorder="1" applyAlignment="1">
      <alignment horizontal="center"/>
    </xf>
    <xf numFmtId="0" fontId="1" fillId="0" borderId="71" xfId="0" applyFont="1" applyBorder="1" applyAlignment="1">
      <alignment horizontal="center"/>
    </xf>
    <xf numFmtId="49" fontId="1" fillId="0" borderId="0" xfId="0" applyNumberFormat="1" applyFont="1" applyAlignment="1">
      <alignment horizontal="left"/>
    </xf>
    <xf numFmtId="49" fontId="1" fillId="0" borderId="0" xfId="0" applyNumberFormat="1" applyFont="1" applyAlignment="1">
      <alignment horizontal="left" vertical="top" wrapText="1"/>
    </xf>
    <xf numFmtId="4" fontId="1" fillId="0" borderId="29" xfId="28" applyNumberFormat="1" applyFont="1" applyBorder="1" applyAlignment="1">
      <alignment horizontal="right" vertical="center"/>
    </xf>
    <xf numFmtId="4" fontId="1" fillId="0" borderId="60" xfId="28" applyNumberFormat="1" applyFont="1" applyBorder="1" applyAlignment="1">
      <alignment horizontal="right" vertical="center"/>
    </xf>
    <xf numFmtId="4" fontId="1" fillId="0" borderId="3" xfId="28" applyNumberFormat="1" applyFont="1" applyBorder="1" applyAlignment="1">
      <alignment horizontal="right" vertical="center"/>
    </xf>
    <xf numFmtId="4" fontId="1" fillId="0" borderId="50" xfId="28" applyNumberFormat="1" applyFont="1" applyBorder="1" applyAlignment="1">
      <alignment horizontal="right" vertical="center"/>
    </xf>
    <xf numFmtId="4" fontId="1" fillId="0" borderId="61" xfId="28" applyNumberFormat="1" applyFont="1" applyBorder="1" applyAlignment="1">
      <alignment horizontal="right" vertical="center"/>
    </xf>
    <xf numFmtId="4" fontId="1" fillId="0" borderId="34" xfId="28" applyNumberFormat="1" applyFont="1" applyBorder="1" applyAlignment="1">
      <alignment horizontal="right" vertical="center"/>
    </xf>
    <xf numFmtId="4" fontId="1" fillId="0" borderId="37" xfId="28" applyNumberFormat="1" applyFont="1" applyBorder="1" applyAlignment="1">
      <alignment horizontal="right" vertical="center"/>
    </xf>
    <xf numFmtId="4" fontId="1" fillId="0" borderId="51" xfId="28" applyNumberFormat="1" applyFont="1" applyBorder="1" applyAlignment="1">
      <alignment horizontal="right" vertical="center"/>
    </xf>
    <xf numFmtId="4" fontId="1" fillId="0" borderId="36" xfId="28" applyNumberFormat="1" applyFont="1" applyBorder="1" applyAlignment="1">
      <alignment horizontal="right" vertical="center"/>
    </xf>
    <xf numFmtId="49" fontId="3" fillId="0" borderId="0" xfId="0" applyNumberFormat="1" applyFont="1" applyAlignment="1">
      <alignment vertical="top"/>
    </xf>
    <xf numFmtId="49" fontId="1" fillId="0" borderId="0" xfId="0" applyNumberFormat="1" applyFont="1" applyAlignment="1">
      <alignment horizontal="right" vertical="top" wrapText="1"/>
    </xf>
    <xf numFmtId="4" fontId="3" fillId="0" borderId="0" xfId="0" applyNumberFormat="1" applyFont="1" applyAlignment="1">
      <alignment vertical="top"/>
    </xf>
    <xf numFmtId="166" fontId="3" fillId="0" borderId="0" xfId="0" applyNumberFormat="1" applyFont="1" applyAlignment="1">
      <alignment vertical="top"/>
    </xf>
    <xf numFmtId="165" fontId="3" fillId="0" borderId="0" xfId="0" applyNumberFormat="1" applyFont="1" applyAlignment="1">
      <alignment vertical="top"/>
    </xf>
    <xf numFmtId="49" fontId="13" fillId="0" borderId="0" xfId="27" applyNumberFormat="1" applyFont="1"/>
    <xf numFmtId="49" fontId="3" fillId="0" borderId="0" xfId="0" applyNumberFormat="1" applyFont="1" applyAlignment="1">
      <alignment horizontal="left" vertical="top" wrapText="1"/>
    </xf>
    <xf numFmtId="14" fontId="1" fillId="0" borderId="15" xfId="28" applyNumberFormat="1" applyFont="1" applyBorder="1" applyAlignment="1">
      <alignment horizontal="left" vertical="center"/>
    </xf>
  </cellXfs>
  <cellStyles count="53">
    <cellStyle name="1 000 Sk" xfId="1" xr:uid="{00000000-0005-0000-0000-000000000000}"/>
    <cellStyle name="1 000,-  Sk" xfId="2" xr:uid="{00000000-0005-0000-0000-000001000000}"/>
    <cellStyle name="1 000,- Kč" xfId="3" xr:uid="{00000000-0005-0000-0000-000002000000}"/>
    <cellStyle name="1 000,- Sk" xfId="4" xr:uid="{00000000-0005-0000-0000-000003000000}"/>
    <cellStyle name="1000 Sk_fakturuj99" xfId="5" xr:uid="{00000000-0005-0000-0000-000004000000}"/>
    <cellStyle name="20 % – Zvýraznění1" xfId="6" xr:uid="{00000000-0005-0000-0000-000005000000}"/>
    <cellStyle name="20 % – Zvýraznění2" xfId="7" xr:uid="{00000000-0005-0000-0000-000006000000}"/>
    <cellStyle name="20 % – Zvýraznění3" xfId="8" xr:uid="{00000000-0005-0000-0000-000007000000}"/>
    <cellStyle name="20 % – Zvýraznění4" xfId="9" xr:uid="{00000000-0005-0000-0000-000008000000}"/>
    <cellStyle name="20 % – Zvýraznění5" xfId="10" xr:uid="{00000000-0005-0000-0000-000009000000}"/>
    <cellStyle name="20 % – Zvýraznění6" xfId="11" xr:uid="{00000000-0005-0000-0000-00000A000000}"/>
    <cellStyle name="20 % - zvýraznenie1" xfId="35" builtinId="30" hidden="1"/>
    <cellStyle name="20 % - zvýraznenie2" xfId="38" builtinId="34" hidden="1"/>
    <cellStyle name="20 % - zvýraznenie3" xfId="41" builtinId="38" hidden="1"/>
    <cellStyle name="20 % - zvýraznenie4" xfId="44" builtinId="42" hidden="1"/>
    <cellStyle name="20 % - zvýraznenie5" xfId="47" builtinId="46" hidden="1"/>
    <cellStyle name="20 % - zvýraznenie6" xfId="50" builtinId="50" hidden="1"/>
    <cellStyle name="40 % – Zvýraznění1" xfId="12" xr:uid="{00000000-0005-0000-0000-000011000000}"/>
    <cellStyle name="40 % – Zvýraznění2" xfId="13" xr:uid="{00000000-0005-0000-0000-000012000000}"/>
    <cellStyle name="40 % – Zvýraznění3" xfId="14" xr:uid="{00000000-0005-0000-0000-000013000000}"/>
    <cellStyle name="40 % – Zvýraznění4" xfId="15" xr:uid="{00000000-0005-0000-0000-000014000000}"/>
    <cellStyle name="40 % – Zvýraznění5" xfId="16" xr:uid="{00000000-0005-0000-0000-000015000000}"/>
    <cellStyle name="40 % – Zvýraznění6" xfId="17" xr:uid="{00000000-0005-0000-0000-000016000000}"/>
    <cellStyle name="40 % - zvýraznenie1" xfId="36" builtinId="31" hidden="1"/>
    <cellStyle name="40 % - zvýraznenie2" xfId="39" builtinId="35" hidden="1"/>
    <cellStyle name="40 % - zvýraznenie3" xfId="42" builtinId="39" hidden="1"/>
    <cellStyle name="40 % - zvýraznenie4" xfId="45" builtinId="43" hidden="1"/>
    <cellStyle name="40 % - zvýraznenie5" xfId="48" builtinId="47" hidden="1"/>
    <cellStyle name="40 % - zvýraznenie6" xfId="51" builtinId="51" hidden="1"/>
    <cellStyle name="60 % – Zvýraznění1" xfId="18" xr:uid="{00000000-0005-0000-0000-00001D000000}"/>
    <cellStyle name="60 % – Zvýraznění2" xfId="19" xr:uid="{00000000-0005-0000-0000-00001E000000}"/>
    <cellStyle name="60 % – Zvýraznění3" xfId="20" xr:uid="{00000000-0005-0000-0000-00001F000000}"/>
    <cellStyle name="60 % – Zvýraznění4" xfId="21" xr:uid="{00000000-0005-0000-0000-000020000000}"/>
    <cellStyle name="60 % – Zvýraznění5" xfId="22" xr:uid="{00000000-0005-0000-0000-000021000000}"/>
    <cellStyle name="60 % – Zvýraznění6" xfId="23" xr:uid="{00000000-0005-0000-0000-000022000000}"/>
    <cellStyle name="60 % - zvýraznenie1" xfId="37" builtinId="32" hidden="1"/>
    <cellStyle name="60 % - zvýraznenie2" xfId="40" builtinId="36" hidden="1"/>
    <cellStyle name="60 % - zvýraznenie3" xfId="43" builtinId="40" hidden="1"/>
    <cellStyle name="60 % - zvýraznenie4" xfId="46" builtinId="44" hidden="1"/>
    <cellStyle name="60 % - zvýraznenie5" xfId="49" builtinId="48" hidden="1"/>
    <cellStyle name="60 % - zvýraznenie6" xfId="52" builtinId="52" hidden="1"/>
    <cellStyle name="Celkem" xfId="24" xr:uid="{00000000-0005-0000-0000-000029000000}"/>
    <cellStyle name="data" xfId="25" xr:uid="{00000000-0005-0000-0000-00002A000000}"/>
    <cellStyle name="Název" xfId="26" xr:uid="{00000000-0005-0000-0000-00002B000000}"/>
    <cellStyle name="Názov" xfId="32" builtinId="15" hidden="1"/>
    <cellStyle name="Normálna" xfId="0" builtinId="0"/>
    <cellStyle name="normálne_KLs" xfId="27" xr:uid="{00000000-0005-0000-0000-00002D000000}"/>
    <cellStyle name="normálne_KLv" xfId="28" xr:uid="{00000000-0005-0000-0000-00002E000000}"/>
    <cellStyle name="Spolu" xfId="34" builtinId="25" hidden="1"/>
    <cellStyle name="TEXT" xfId="29" xr:uid="{00000000-0005-0000-0000-000030000000}"/>
    <cellStyle name="Text upozornění" xfId="30" xr:uid="{00000000-0005-0000-0000-000031000000}"/>
    <cellStyle name="Text upozornenia" xfId="33" builtinId="11" hidden="1"/>
    <cellStyle name="TEXT1" xfId="31" xr:uid="{00000000-0005-0000-0000-000033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533400</xdr:colOff>
      <xdr:row>32</xdr:row>
      <xdr:rowOff>9525</xdr:rowOff>
    </xdr:from>
    <xdr:to>
      <xdr:col>5</xdr:col>
      <xdr:colOff>533400</xdr:colOff>
      <xdr:row>40</xdr:row>
      <xdr:rowOff>285750</xdr:rowOff>
    </xdr:to>
    <xdr:sp macro="" textlink="">
      <xdr:nvSpPr>
        <xdr:cNvPr id="1040" name="Line 1">
          <a:extLst>
            <a:ext uri="{FF2B5EF4-FFF2-40B4-BE49-F238E27FC236}">
              <a16:creationId xmlns:a16="http://schemas.microsoft.com/office/drawing/2014/main" id="{00000000-0008-0000-0000-000010040000}"/>
            </a:ext>
          </a:extLst>
        </xdr:cNvPr>
        <xdr:cNvSpPr>
          <a:spLocks noChangeShapeType="1"/>
        </xdr:cNvSpPr>
      </xdr:nvSpPr>
      <xdr:spPr bwMode="auto">
        <a:xfrm>
          <a:off x="3152775" y="7458075"/>
          <a:ext cx="0" cy="2047875"/>
        </a:xfrm>
        <a:prstGeom prst="line">
          <a:avLst/>
        </a:prstGeom>
        <a:noFill/>
        <a:ln w="9525" cap="flat">
          <a:solidFill>
            <a:srgbClr val="000000"/>
          </a:solidFill>
          <a:prstDash val="solid"/>
          <a:round/>
          <a:headEnd/>
          <a:tailEnd type="none" w="med" len="med"/>
        </a:ln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D43"/>
  <sheetViews>
    <sheetView showGridLines="0" showZeros="0" workbookViewId="0">
      <selection activeCell="H5" sqref="H5"/>
    </sheetView>
  </sheetViews>
  <sheetFormatPr defaultColWidth="9.140625" defaultRowHeight="12.75"/>
  <cols>
    <col min="1" max="1" width="0.7109375" style="67" customWidth="1"/>
    <col min="2" max="2" width="3.7109375" style="67" customWidth="1"/>
    <col min="3" max="3" width="6.85546875" style="67" customWidth="1"/>
    <col min="4" max="6" width="14" style="67" customWidth="1"/>
    <col min="7" max="7" width="3.85546875" style="67" customWidth="1"/>
    <col min="8" max="8" width="17.7109375" style="67" customWidth="1"/>
    <col min="9" max="9" width="8.7109375" style="67" customWidth="1"/>
    <col min="10" max="10" width="14" style="67" customWidth="1"/>
    <col min="11" max="11" width="2.28515625" style="67" customWidth="1"/>
    <col min="12" max="12" width="6.85546875" style="67" customWidth="1"/>
    <col min="13" max="23" width="9.140625" style="67"/>
    <col min="24" max="25" width="5.7109375" style="67" customWidth="1"/>
    <col min="26" max="26" width="6.5703125" style="67" customWidth="1"/>
    <col min="27" max="27" width="21.42578125" style="67" customWidth="1"/>
    <col min="28" max="28" width="4.28515625" style="67" customWidth="1"/>
    <col min="29" max="29" width="8.28515625" style="67" customWidth="1"/>
    <col min="30" max="30" width="8.7109375" style="67" customWidth="1"/>
    <col min="31" max="16384" width="9.140625" style="67"/>
  </cols>
  <sheetData>
    <row r="1" spans="2:30" ht="28.5" customHeight="1" thickBot="1">
      <c r="B1" s="58"/>
      <c r="C1" s="58"/>
      <c r="D1" s="58"/>
      <c r="F1" s="86" t="str">
        <f>CONCATENATE(AA2," ",AB2," ",AC2," ",AD2)</f>
        <v xml:space="preserve">Krycí list rozpočtu v EUR  </v>
      </c>
      <c r="G1" s="58"/>
      <c r="H1" s="58"/>
      <c r="I1" s="58"/>
      <c r="J1" s="58"/>
      <c r="Z1" s="104" t="s">
        <v>4</v>
      </c>
      <c r="AA1" s="104" t="s">
        <v>5</v>
      </c>
      <c r="AB1" s="104" t="s">
        <v>6</v>
      </c>
      <c r="AC1" s="104" t="s">
        <v>7</v>
      </c>
      <c r="AD1" s="104" t="s">
        <v>8</v>
      </c>
    </row>
    <row r="2" spans="2:30" ht="18" customHeight="1" thickTop="1">
      <c r="B2" s="9"/>
      <c r="C2" s="10" t="s">
        <v>105</v>
      </c>
      <c r="D2" s="10"/>
      <c r="E2" s="10"/>
      <c r="F2" s="10"/>
      <c r="G2" s="11" t="s">
        <v>9</v>
      </c>
      <c r="H2" s="10" t="s">
        <v>107</v>
      </c>
      <c r="I2" s="10"/>
      <c r="J2" s="12"/>
      <c r="Z2" s="104" t="s">
        <v>10</v>
      </c>
      <c r="AA2" s="105" t="s">
        <v>11</v>
      </c>
      <c r="AB2" s="105" t="s">
        <v>12</v>
      </c>
      <c r="AC2" s="105"/>
      <c r="AD2" s="106"/>
    </row>
    <row r="3" spans="2:30" ht="18" customHeight="1">
      <c r="B3" s="13"/>
      <c r="C3" s="14"/>
      <c r="D3" s="14"/>
      <c r="E3" s="14"/>
      <c r="F3" s="14"/>
      <c r="G3" s="15" t="s">
        <v>108</v>
      </c>
      <c r="H3" s="14"/>
      <c r="I3" s="14"/>
      <c r="J3" s="16"/>
      <c r="Z3" s="104" t="s">
        <v>13</v>
      </c>
      <c r="AA3" s="105" t="s">
        <v>14</v>
      </c>
      <c r="AB3" s="105" t="s">
        <v>12</v>
      </c>
      <c r="AC3" s="105" t="s">
        <v>15</v>
      </c>
      <c r="AD3" s="106" t="s">
        <v>16</v>
      </c>
    </row>
    <row r="4" spans="2:30" ht="18" customHeight="1">
      <c r="B4" s="17"/>
      <c r="C4" s="18"/>
      <c r="D4" s="18"/>
      <c r="E4" s="18"/>
      <c r="F4" s="18"/>
      <c r="G4" s="19"/>
      <c r="H4" s="18"/>
      <c r="I4" s="18"/>
      <c r="J4" s="20"/>
      <c r="Z4" s="104" t="s">
        <v>17</v>
      </c>
      <c r="AA4" s="105" t="s">
        <v>18</v>
      </c>
      <c r="AB4" s="105" t="s">
        <v>12</v>
      </c>
      <c r="AC4" s="105"/>
      <c r="AD4" s="106"/>
    </row>
    <row r="5" spans="2:30" ht="18" customHeight="1" thickBot="1">
      <c r="B5" s="21"/>
      <c r="C5" s="23" t="s">
        <v>19</v>
      </c>
      <c r="D5" s="23"/>
      <c r="E5" s="23" t="s">
        <v>20</v>
      </c>
      <c r="F5" s="22"/>
      <c r="G5" s="22" t="s">
        <v>21</v>
      </c>
      <c r="H5" s="23"/>
      <c r="I5" s="22" t="s">
        <v>22</v>
      </c>
      <c r="J5" s="135"/>
      <c r="Z5" s="104" t="s">
        <v>23</v>
      </c>
      <c r="AA5" s="105" t="s">
        <v>14</v>
      </c>
      <c r="AB5" s="105" t="s">
        <v>12</v>
      </c>
      <c r="AC5" s="105" t="s">
        <v>15</v>
      </c>
      <c r="AD5" s="106" t="s">
        <v>16</v>
      </c>
    </row>
    <row r="6" spans="2:30" ht="18" customHeight="1" thickTop="1">
      <c r="B6" s="9"/>
      <c r="C6" s="10" t="s">
        <v>1</v>
      </c>
      <c r="D6" s="10"/>
      <c r="E6" s="10"/>
      <c r="F6" s="10"/>
      <c r="G6" s="10" t="s">
        <v>24</v>
      </c>
      <c r="H6" s="10"/>
      <c r="I6" s="10"/>
      <c r="J6" s="12"/>
    </row>
    <row r="7" spans="2:30" ht="18" customHeight="1">
      <c r="B7" s="24"/>
      <c r="C7" s="25"/>
      <c r="D7" s="26"/>
      <c r="E7" s="26"/>
      <c r="F7" s="26"/>
      <c r="G7" s="26" t="s">
        <v>25</v>
      </c>
      <c r="H7" s="26"/>
      <c r="I7" s="26"/>
      <c r="J7" s="27"/>
    </row>
    <row r="8" spans="2:30" ht="18" customHeight="1">
      <c r="B8" s="13"/>
      <c r="C8" s="14" t="s">
        <v>0</v>
      </c>
      <c r="D8" s="14"/>
      <c r="E8" s="14"/>
      <c r="F8" s="14"/>
      <c r="G8" s="14" t="s">
        <v>24</v>
      </c>
      <c r="H8" s="14"/>
      <c r="I8" s="14"/>
      <c r="J8" s="16"/>
    </row>
    <row r="9" spans="2:30" ht="18" customHeight="1">
      <c r="B9" s="17"/>
      <c r="C9" s="19"/>
      <c r="D9" s="18"/>
      <c r="E9" s="18"/>
      <c r="F9" s="18"/>
      <c r="G9" s="26" t="s">
        <v>25</v>
      </c>
      <c r="H9" s="18"/>
      <c r="I9" s="18"/>
      <c r="J9" s="20"/>
    </row>
    <row r="10" spans="2:30" ht="18" customHeight="1">
      <c r="B10" s="13"/>
      <c r="C10" s="14" t="s">
        <v>26</v>
      </c>
      <c r="D10" s="14" t="s">
        <v>109</v>
      </c>
      <c r="E10" s="14"/>
      <c r="F10" s="14"/>
      <c r="G10" s="14" t="s">
        <v>24</v>
      </c>
      <c r="H10" s="14"/>
      <c r="I10" s="14"/>
      <c r="J10" s="16"/>
    </row>
    <row r="11" spans="2:30" ht="18" customHeight="1" thickBot="1">
      <c r="B11" s="28"/>
      <c r="C11" s="29"/>
      <c r="D11" s="29"/>
      <c r="E11" s="29"/>
      <c r="F11" s="29"/>
      <c r="G11" s="29" t="s">
        <v>25</v>
      </c>
      <c r="H11" s="29"/>
      <c r="I11" s="29"/>
      <c r="J11" s="30"/>
    </row>
    <row r="12" spans="2:30" ht="18" customHeight="1" thickTop="1">
      <c r="B12" s="78">
        <v>1</v>
      </c>
      <c r="C12" s="10" t="s">
        <v>110</v>
      </c>
      <c r="D12" s="10"/>
      <c r="E12" s="10"/>
      <c r="F12" s="89">
        <f>IF(B12&lt;&gt;0,ROUND($J$31/B12,0),0)</f>
        <v>0</v>
      </c>
      <c r="G12" s="11">
        <v>1</v>
      </c>
      <c r="H12" s="10" t="s">
        <v>113</v>
      </c>
      <c r="I12" s="10"/>
      <c r="J12" s="92">
        <f>IF(G12&lt;&gt;0,ROUND($J$31/G12,0),0)</f>
        <v>0</v>
      </c>
    </row>
    <row r="13" spans="2:30" ht="18" customHeight="1">
      <c r="B13" s="79">
        <v>1</v>
      </c>
      <c r="C13" s="26" t="s">
        <v>111</v>
      </c>
      <c r="D13" s="26"/>
      <c r="E13" s="26"/>
      <c r="F13" s="90">
        <f>IF(B13&lt;&gt;0,ROUND($J$31/B13,0),0)</f>
        <v>0</v>
      </c>
      <c r="G13" s="25"/>
      <c r="H13" s="26"/>
      <c r="I13" s="26"/>
      <c r="J13" s="93">
        <f>IF(G13&lt;&gt;0,ROUND($J$31/G13,0),0)</f>
        <v>0</v>
      </c>
    </row>
    <row r="14" spans="2:30" ht="18" customHeight="1" thickBot="1">
      <c r="B14" s="80">
        <v>1</v>
      </c>
      <c r="C14" s="29" t="s">
        <v>112</v>
      </c>
      <c r="D14" s="29"/>
      <c r="E14" s="29"/>
      <c r="F14" s="91">
        <f>IF(B14&lt;&gt;0,ROUND($J$31/B14,0),0)</f>
        <v>0</v>
      </c>
      <c r="G14" s="81"/>
      <c r="H14" s="29"/>
      <c r="I14" s="29"/>
      <c r="J14" s="94">
        <f>IF(G14&lt;&gt;0,ROUND($J$31/G14,0),0)</f>
        <v>0</v>
      </c>
    </row>
    <row r="15" spans="2:30" ht="18" customHeight="1" thickTop="1">
      <c r="B15" s="69" t="s">
        <v>27</v>
      </c>
      <c r="C15" s="32" t="s">
        <v>28</v>
      </c>
      <c r="D15" s="33" t="s">
        <v>29</v>
      </c>
      <c r="E15" s="33" t="s">
        <v>30</v>
      </c>
      <c r="F15" s="34" t="s">
        <v>31</v>
      </c>
      <c r="G15" s="69" t="s">
        <v>32</v>
      </c>
      <c r="H15" s="35" t="s">
        <v>33</v>
      </c>
      <c r="I15" s="36"/>
      <c r="J15" s="37"/>
    </row>
    <row r="16" spans="2:30" ht="18" customHeight="1">
      <c r="B16" s="38">
        <v>1</v>
      </c>
      <c r="C16" s="39" t="s">
        <v>34</v>
      </c>
      <c r="D16" s="119">
        <f>Prehlad!H52</f>
        <v>0</v>
      </c>
      <c r="E16" s="119">
        <f>Prehlad!I52</f>
        <v>0</v>
      </c>
      <c r="F16" s="120"/>
      <c r="G16" s="38">
        <v>6</v>
      </c>
      <c r="H16" s="40" t="s">
        <v>114</v>
      </c>
      <c r="I16" s="74"/>
      <c r="J16" s="120">
        <v>0</v>
      </c>
    </row>
    <row r="17" spans="2:10" ht="18" customHeight="1">
      <c r="B17" s="41">
        <v>2</v>
      </c>
      <c r="C17" s="42" t="s">
        <v>35</v>
      </c>
      <c r="D17" s="121"/>
      <c r="E17" s="121"/>
      <c r="F17" s="120">
        <f>D17+E17</f>
        <v>0</v>
      </c>
      <c r="G17" s="41">
        <v>7</v>
      </c>
      <c r="H17" s="43" t="s">
        <v>115</v>
      </c>
      <c r="I17" s="14"/>
      <c r="J17" s="122">
        <v>0</v>
      </c>
    </row>
    <row r="18" spans="2:10" ht="18" customHeight="1">
      <c r="B18" s="41">
        <v>3</v>
      </c>
      <c r="C18" s="42" t="s">
        <v>36</v>
      </c>
      <c r="D18" s="121"/>
      <c r="E18" s="121"/>
      <c r="F18" s="120">
        <f>D18+E18</f>
        <v>0</v>
      </c>
      <c r="G18" s="41">
        <v>8</v>
      </c>
      <c r="H18" s="43" t="s">
        <v>116</v>
      </c>
      <c r="I18" s="14"/>
      <c r="J18" s="122">
        <v>0</v>
      </c>
    </row>
    <row r="19" spans="2:10" ht="18" customHeight="1" thickBot="1">
      <c r="B19" s="41">
        <v>4</v>
      </c>
      <c r="C19" s="42" t="s">
        <v>37</v>
      </c>
      <c r="D19" s="121"/>
      <c r="E19" s="121"/>
      <c r="F19" s="123">
        <f>D19+E19</f>
        <v>0</v>
      </c>
      <c r="G19" s="41">
        <v>9</v>
      </c>
      <c r="H19" s="43" t="s">
        <v>2</v>
      </c>
      <c r="I19" s="14"/>
      <c r="J19" s="122">
        <v>0</v>
      </c>
    </row>
    <row r="20" spans="2:10" ht="18" customHeight="1" thickBot="1">
      <c r="B20" s="44">
        <v>5</v>
      </c>
      <c r="C20" s="45" t="s">
        <v>38</v>
      </c>
      <c r="D20" s="124">
        <f>SUM(D16:D19)</f>
        <v>0</v>
      </c>
      <c r="E20" s="125">
        <f>SUM(E16:E19)</f>
        <v>0</v>
      </c>
      <c r="F20" s="126">
        <f>SUM(F16:F19)</f>
        <v>0</v>
      </c>
      <c r="G20" s="46">
        <v>10</v>
      </c>
      <c r="I20" s="73" t="s">
        <v>39</v>
      </c>
      <c r="J20" s="126">
        <f>SUM(J16:J19)</f>
        <v>0</v>
      </c>
    </row>
    <row r="21" spans="2:10" ht="18" customHeight="1" thickTop="1">
      <c r="B21" s="69" t="s">
        <v>40</v>
      </c>
      <c r="C21" s="68"/>
      <c r="D21" s="36" t="s">
        <v>41</v>
      </c>
      <c r="E21" s="36"/>
      <c r="F21" s="37"/>
      <c r="G21" s="69" t="s">
        <v>42</v>
      </c>
      <c r="H21" s="35" t="s">
        <v>43</v>
      </c>
      <c r="I21" s="36"/>
      <c r="J21" s="37"/>
    </row>
    <row r="22" spans="2:10" ht="18" customHeight="1">
      <c r="B22" s="38">
        <v>11</v>
      </c>
      <c r="C22" s="40" t="s">
        <v>117</v>
      </c>
      <c r="D22" s="75" t="s">
        <v>2</v>
      </c>
      <c r="E22" s="77">
        <v>0</v>
      </c>
      <c r="F22" s="120">
        <v>0</v>
      </c>
      <c r="G22" s="41">
        <v>16</v>
      </c>
      <c r="H22" s="43" t="s">
        <v>44</v>
      </c>
      <c r="I22" s="47"/>
      <c r="J22" s="122">
        <v>0</v>
      </c>
    </row>
    <row r="23" spans="2:10" ht="18" customHeight="1">
      <c r="B23" s="41">
        <v>12</v>
      </c>
      <c r="C23" s="43" t="s">
        <v>118</v>
      </c>
      <c r="D23" s="76"/>
      <c r="E23" s="48">
        <v>0</v>
      </c>
      <c r="F23" s="122">
        <v>0</v>
      </c>
      <c r="G23" s="41">
        <v>17</v>
      </c>
      <c r="H23" s="43" t="s">
        <v>120</v>
      </c>
      <c r="I23" s="47"/>
      <c r="J23" s="122">
        <v>0</v>
      </c>
    </row>
    <row r="24" spans="2:10" ht="18" customHeight="1">
      <c r="B24" s="41">
        <v>13</v>
      </c>
      <c r="C24" s="43" t="s">
        <v>119</v>
      </c>
      <c r="D24" s="76"/>
      <c r="E24" s="48">
        <v>0</v>
      </c>
      <c r="F24" s="122">
        <v>0</v>
      </c>
      <c r="G24" s="41">
        <v>18</v>
      </c>
      <c r="H24" s="43" t="s">
        <v>121</v>
      </c>
      <c r="I24" s="47"/>
      <c r="J24" s="122">
        <v>0</v>
      </c>
    </row>
    <row r="25" spans="2:10" ht="18" customHeight="1" thickBot="1">
      <c r="B25" s="41">
        <v>14</v>
      </c>
      <c r="C25" s="43" t="s">
        <v>2</v>
      </c>
      <c r="D25" s="76"/>
      <c r="E25" s="48">
        <v>0</v>
      </c>
      <c r="F25" s="122">
        <v>0</v>
      </c>
      <c r="G25" s="41">
        <v>19</v>
      </c>
      <c r="H25" s="43" t="s">
        <v>2</v>
      </c>
      <c r="I25" s="47"/>
      <c r="J25" s="122">
        <v>0</v>
      </c>
    </row>
    <row r="26" spans="2:10" ht="18" customHeight="1" thickBot="1">
      <c r="B26" s="44">
        <v>15</v>
      </c>
      <c r="C26" s="49"/>
      <c r="D26" s="50"/>
      <c r="E26" s="50" t="s">
        <v>45</v>
      </c>
      <c r="F26" s="126">
        <f>SUM(F22:F25)</f>
        <v>0</v>
      </c>
      <c r="G26" s="44">
        <v>20</v>
      </c>
      <c r="H26" s="49"/>
      <c r="I26" s="50" t="s">
        <v>46</v>
      </c>
      <c r="J26" s="126">
        <f>SUM(J22:J25)</f>
        <v>0</v>
      </c>
    </row>
    <row r="27" spans="2:10" ht="18" customHeight="1" thickTop="1">
      <c r="B27" s="51"/>
      <c r="C27" s="52" t="s">
        <v>47</v>
      </c>
      <c r="D27" s="53"/>
      <c r="E27" s="54" t="s">
        <v>48</v>
      </c>
      <c r="F27" s="55"/>
      <c r="G27" s="69" t="s">
        <v>49</v>
      </c>
      <c r="H27" s="35" t="s">
        <v>50</v>
      </c>
      <c r="I27" s="36"/>
      <c r="J27" s="37"/>
    </row>
    <row r="28" spans="2:10" ht="18" customHeight="1">
      <c r="B28" s="56"/>
      <c r="C28" s="57"/>
      <c r="D28" s="58"/>
      <c r="E28" s="59"/>
      <c r="F28" s="55"/>
      <c r="G28" s="38">
        <v>21</v>
      </c>
      <c r="H28" s="40"/>
      <c r="I28" s="60" t="s">
        <v>51</v>
      </c>
      <c r="J28" s="120"/>
    </row>
    <row r="29" spans="2:10" ht="18" customHeight="1">
      <c r="B29" s="56"/>
      <c r="C29" s="58" t="s">
        <v>52</v>
      </c>
      <c r="D29" s="58"/>
      <c r="E29" s="61"/>
      <c r="F29" s="55"/>
      <c r="G29" s="41">
        <v>22</v>
      </c>
      <c r="H29" s="43" t="s">
        <v>122</v>
      </c>
      <c r="I29" s="127">
        <f>J28-I30</f>
        <v>0</v>
      </c>
      <c r="J29" s="122">
        <f>ROUND((I29*20)/100,2)</f>
        <v>0</v>
      </c>
    </row>
    <row r="30" spans="2:10" ht="18" customHeight="1" thickBot="1">
      <c r="B30" s="13"/>
      <c r="C30" s="14" t="s">
        <v>53</v>
      </c>
      <c r="D30" s="14"/>
      <c r="E30" s="61"/>
      <c r="F30" s="55"/>
      <c r="G30" s="41">
        <v>23</v>
      </c>
      <c r="H30" s="43" t="s">
        <v>123</v>
      </c>
      <c r="I30" s="127">
        <f>SUMIF(Prehlad!O11:O9999,0,Prehlad!J11:J9999)</f>
        <v>0</v>
      </c>
      <c r="J30" s="122">
        <f>ROUND((I30*0)/100,1)</f>
        <v>0</v>
      </c>
    </row>
    <row r="31" spans="2:10" ht="18" customHeight="1" thickBot="1">
      <c r="B31" s="56"/>
      <c r="C31" s="58"/>
      <c r="D31" s="58"/>
      <c r="E31" s="61"/>
      <c r="F31" s="55"/>
      <c r="G31" s="44">
        <v>24</v>
      </c>
      <c r="H31" s="49"/>
      <c r="I31" s="50" t="s">
        <v>54</v>
      </c>
      <c r="J31" s="126">
        <f>SUM(J28:J30)</f>
        <v>0</v>
      </c>
    </row>
    <row r="32" spans="2:10" ht="18" customHeight="1" thickTop="1" thickBot="1">
      <c r="B32" s="51"/>
      <c r="C32" s="58"/>
      <c r="D32" s="55"/>
      <c r="E32" s="62"/>
      <c r="F32" s="55"/>
      <c r="G32" s="70" t="s">
        <v>55</v>
      </c>
      <c r="H32" s="71" t="s">
        <v>124</v>
      </c>
      <c r="I32" s="31"/>
      <c r="J32" s="72">
        <v>0</v>
      </c>
    </row>
    <row r="33" spans="2:10" ht="18" customHeight="1" thickTop="1">
      <c r="B33" s="63"/>
      <c r="C33" s="64"/>
      <c r="D33" s="52" t="s">
        <v>56</v>
      </c>
      <c r="E33" s="64"/>
      <c r="F33" s="64"/>
      <c r="G33" s="64"/>
      <c r="H33" s="64" t="s">
        <v>57</v>
      </c>
      <c r="I33" s="64"/>
      <c r="J33" s="65"/>
    </row>
    <row r="34" spans="2:10" ht="18" customHeight="1">
      <c r="B34" s="56"/>
      <c r="C34" s="57"/>
      <c r="D34" s="58"/>
      <c r="E34" s="58"/>
      <c r="F34" s="57"/>
      <c r="G34" s="58"/>
      <c r="H34" s="58"/>
      <c r="I34" s="58"/>
      <c r="J34" s="66"/>
    </row>
    <row r="35" spans="2:10" ht="18" customHeight="1">
      <c r="B35" s="56"/>
      <c r="C35" s="58" t="s">
        <v>52</v>
      </c>
      <c r="D35" s="58"/>
      <c r="E35" s="58"/>
      <c r="F35" s="57"/>
      <c r="G35" s="58" t="s">
        <v>52</v>
      </c>
      <c r="H35" s="58"/>
      <c r="I35" s="58"/>
      <c r="J35" s="66"/>
    </row>
    <row r="36" spans="2:10" ht="18" customHeight="1">
      <c r="B36" s="13"/>
      <c r="C36" s="14" t="s">
        <v>53</v>
      </c>
      <c r="D36" s="14"/>
      <c r="E36" s="14"/>
      <c r="F36" s="15"/>
      <c r="G36" s="14" t="s">
        <v>53</v>
      </c>
      <c r="H36" s="14"/>
      <c r="I36" s="14"/>
      <c r="J36" s="16"/>
    </row>
    <row r="37" spans="2:10" ht="18" customHeight="1">
      <c r="B37" s="56"/>
      <c r="C37" s="58" t="s">
        <v>48</v>
      </c>
      <c r="D37" s="58"/>
      <c r="E37" s="58"/>
      <c r="F37" s="57"/>
      <c r="G37" s="58" t="s">
        <v>48</v>
      </c>
      <c r="H37" s="58"/>
      <c r="I37" s="58"/>
      <c r="J37" s="66"/>
    </row>
    <row r="38" spans="2:10" ht="18" customHeight="1">
      <c r="B38" s="56"/>
      <c r="C38" s="58"/>
      <c r="D38" s="58"/>
      <c r="E38" s="58"/>
      <c r="F38" s="58"/>
      <c r="G38" s="58"/>
      <c r="H38" s="58"/>
      <c r="I38" s="58"/>
      <c r="J38" s="66"/>
    </row>
    <row r="39" spans="2:10" ht="18" customHeight="1">
      <c r="B39" s="56"/>
      <c r="C39" s="58"/>
      <c r="D39" s="58"/>
      <c r="E39" s="58"/>
      <c r="F39" s="58"/>
      <c r="G39" s="58"/>
      <c r="H39" s="58"/>
      <c r="I39" s="58"/>
      <c r="J39" s="66"/>
    </row>
    <row r="40" spans="2:10" ht="18" customHeight="1">
      <c r="B40" s="56"/>
      <c r="C40" s="58"/>
      <c r="D40" s="58"/>
      <c r="E40" s="58"/>
      <c r="F40" s="58"/>
      <c r="G40" s="58"/>
      <c r="H40" s="58"/>
      <c r="I40" s="58"/>
      <c r="J40" s="66"/>
    </row>
    <row r="41" spans="2:10" ht="18" customHeight="1" thickBot="1">
      <c r="B41" s="28"/>
      <c r="C41" s="29"/>
      <c r="D41" s="29"/>
      <c r="E41" s="29"/>
      <c r="F41" s="29"/>
      <c r="G41" s="29"/>
      <c r="H41" s="29"/>
      <c r="I41" s="29"/>
      <c r="J41" s="30"/>
    </row>
    <row r="42" spans="2:10" ht="14.25" customHeight="1" thickTop="1"/>
    <row r="43" spans="2:10" ht="2.25" customHeight="1"/>
  </sheetData>
  <printOptions horizontalCentered="1" verticalCentered="1"/>
  <pageMargins left="0.24" right="0.27" top="0.35433070866141736" bottom="0.43307086614173229" header="0.31496062992125984" footer="0.35433070866141736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D19"/>
  <sheetViews>
    <sheetView showGridLines="0" topLeftCell="A4" workbookViewId="0">
      <selection activeCell="K9" sqref="K9"/>
    </sheetView>
  </sheetViews>
  <sheetFormatPr defaultColWidth="9.140625" defaultRowHeight="12.75"/>
  <cols>
    <col min="1" max="1" width="42.28515625" style="1" customWidth="1"/>
    <col min="2" max="2" width="11.85546875" style="6" customWidth="1"/>
    <col min="3" max="3" width="11.42578125" style="6" customWidth="1"/>
    <col min="4" max="4" width="11.5703125" style="6" customWidth="1"/>
    <col min="5" max="5" width="12.140625" style="7" customWidth="1"/>
    <col min="6" max="6" width="8.5703125" style="5" customWidth="1"/>
    <col min="7" max="7" width="9.140625" style="5"/>
    <col min="8" max="23" width="9.140625" style="1"/>
    <col min="24" max="25" width="5.7109375" style="1" customWidth="1"/>
    <col min="26" max="26" width="6.5703125" style="1" customWidth="1"/>
    <col min="27" max="27" width="24.28515625" style="1" customWidth="1"/>
    <col min="28" max="28" width="4.28515625" style="1" customWidth="1"/>
    <col min="29" max="29" width="8.28515625" style="1" customWidth="1"/>
    <col min="30" max="30" width="8.7109375" style="1" customWidth="1"/>
    <col min="31" max="16384" width="9.140625" style="1"/>
  </cols>
  <sheetData>
    <row r="1" spans="1:30">
      <c r="A1" s="8" t="s">
        <v>58</v>
      </c>
      <c r="C1" s="1"/>
      <c r="E1" s="8" t="s">
        <v>212</v>
      </c>
      <c r="F1" s="1"/>
      <c r="G1" s="1"/>
      <c r="Z1" s="104" t="s">
        <v>4</v>
      </c>
      <c r="AA1" s="104" t="s">
        <v>5</v>
      </c>
      <c r="AB1" s="104" t="s">
        <v>6</v>
      </c>
      <c r="AC1" s="104" t="s">
        <v>7</v>
      </c>
      <c r="AD1" s="104" t="s">
        <v>8</v>
      </c>
    </row>
    <row r="2" spans="1:30">
      <c r="A2" s="8" t="s">
        <v>103</v>
      </c>
      <c r="C2" s="1"/>
      <c r="E2" s="8" t="s">
        <v>104</v>
      </c>
      <c r="F2" s="1"/>
      <c r="G2" s="1"/>
      <c r="Z2" s="104" t="s">
        <v>10</v>
      </c>
      <c r="AA2" s="105" t="s">
        <v>59</v>
      </c>
      <c r="AB2" s="105" t="s">
        <v>12</v>
      </c>
      <c r="AC2" s="105"/>
      <c r="AD2" s="106"/>
    </row>
    <row r="3" spans="1:30">
      <c r="A3" s="8" t="s">
        <v>60</v>
      </c>
      <c r="C3" s="1"/>
      <c r="E3" s="8" t="s">
        <v>213</v>
      </c>
      <c r="F3" s="1"/>
      <c r="G3" s="1"/>
      <c r="Z3" s="104" t="s">
        <v>13</v>
      </c>
      <c r="AA3" s="105" t="s">
        <v>61</v>
      </c>
      <c r="AB3" s="105" t="s">
        <v>12</v>
      </c>
      <c r="AC3" s="105" t="s">
        <v>15</v>
      </c>
      <c r="AD3" s="106" t="s">
        <v>16</v>
      </c>
    </row>
    <row r="4" spans="1:30">
      <c r="B4" s="1"/>
      <c r="C4" s="1"/>
      <c r="D4" s="1"/>
      <c r="E4" s="1"/>
      <c r="F4" s="1"/>
      <c r="G4" s="1"/>
      <c r="Z4" s="104" t="s">
        <v>17</v>
      </c>
      <c r="AA4" s="105" t="s">
        <v>62</v>
      </c>
      <c r="AB4" s="105" t="s">
        <v>12</v>
      </c>
      <c r="AC4" s="105"/>
      <c r="AD4" s="106"/>
    </row>
    <row r="5" spans="1:30">
      <c r="A5" s="8" t="s">
        <v>105</v>
      </c>
      <c r="B5" s="1"/>
      <c r="C5" s="1"/>
      <c r="D5" s="1"/>
      <c r="E5" s="1"/>
      <c r="F5" s="1"/>
      <c r="G5" s="1"/>
      <c r="Z5" s="104" t="s">
        <v>23</v>
      </c>
      <c r="AA5" s="105" t="s">
        <v>61</v>
      </c>
      <c r="AB5" s="105" t="s">
        <v>12</v>
      </c>
      <c r="AC5" s="105" t="s">
        <v>15</v>
      </c>
      <c r="AD5" s="106" t="s">
        <v>16</v>
      </c>
    </row>
    <row r="6" spans="1:30">
      <c r="A6" s="8"/>
      <c r="B6" s="1"/>
      <c r="C6" s="1"/>
      <c r="D6" s="1"/>
      <c r="E6" s="1"/>
      <c r="F6" s="1"/>
      <c r="G6" s="1"/>
    </row>
    <row r="7" spans="1:30">
      <c r="A7" s="8"/>
      <c r="B7" s="1"/>
      <c r="C7" s="1"/>
      <c r="D7" s="1"/>
      <c r="E7" s="1"/>
      <c r="F7" s="1"/>
      <c r="G7" s="1"/>
    </row>
    <row r="8" spans="1:30" ht="13.5">
      <c r="B8" s="4" t="str">
        <f>CONCATENATE(AA2," ",AB2," ",AC2," ",AD2)</f>
        <v xml:space="preserve">Rekapitulácia rozpočtu v EUR  </v>
      </c>
      <c r="G8" s="1"/>
    </row>
    <row r="9" spans="1:30">
      <c r="A9" s="109" t="s">
        <v>63</v>
      </c>
      <c r="B9" s="109" t="s">
        <v>29</v>
      </c>
      <c r="C9" s="109" t="s">
        <v>64</v>
      </c>
      <c r="D9" s="109" t="s">
        <v>65</v>
      </c>
      <c r="E9" s="116" t="s">
        <v>66</v>
      </c>
      <c r="F9" s="116" t="s">
        <v>67</v>
      </c>
      <c r="G9" s="1"/>
    </row>
    <row r="10" spans="1:30">
      <c r="A10" s="113"/>
      <c r="B10" s="113"/>
      <c r="C10" s="113" t="s">
        <v>68</v>
      </c>
      <c r="D10" s="113"/>
      <c r="E10" s="113" t="s">
        <v>65</v>
      </c>
      <c r="F10" s="113" t="s">
        <v>65</v>
      </c>
      <c r="G10" s="88" t="s">
        <v>69</v>
      </c>
    </row>
    <row r="12" spans="1:30">
      <c r="A12" s="1" t="s">
        <v>126</v>
      </c>
      <c r="B12" s="6">
        <f>Prehlad!H22</f>
        <v>0</v>
      </c>
      <c r="C12" s="6">
        <f>Prehlad!I22</f>
        <v>0</v>
      </c>
      <c r="D12" s="6">
        <f>Prehlad!J22</f>
        <v>0</v>
      </c>
      <c r="E12" s="7">
        <f>Prehlad!L22</f>
        <v>35.631750000000004</v>
      </c>
      <c r="F12" s="5">
        <f>Prehlad!N22</f>
        <v>0</v>
      </c>
      <c r="G12" s="5">
        <f>Prehlad!W22</f>
        <v>0</v>
      </c>
    </row>
    <row r="13" spans="1:30">
      <c r="A13" s="1" t="s">
        <v>151</v>
      </c>
      <c r="B13" s="6">
        <f>Prehlad!H27</f>
        <v>0</v>
      </c>
      <c r="C13" s="6">
        <f>Prehlad!I27</f>
        <v>0</v>
      </c>
      <c r="D13" s="6">
        <f>Prehlad!J27</f>
        <v>0</v>
      </c>
      <c r="E13" s="7">
        <f>Prehlad!L27</f>
        <v>0.12352</v>
      </c>
      <c r="F13" s="5">
        <f>Prehlad!N27</f>
        <v>0</v>
      </c>
      <c r="G13" s="5">
        <f>Prehlad!W27</f>
        <v>0</v>
      </c>
    </row>
    <row r="14" spans="1:30">
      <c r="A14" s="1" t="s">
        <v>164</v>
      </c>
      <c r="B14" s="6">
        <f>Prehlad!H40</f>
        <v>0</v>
      </c>
      <c r="C14" s="6">
        <f>Prehlad!I40</f>
        <v>0</v>
      </c>
      <c r="D14" s="6">
        <f>Prehlad!J40</f>
        <v>0</v>
      </c>
      <c r="E14" s="7">
        <f>Prehlad!L40</f>
        <v>8061.5223399999995</v>
      </c>
      <c r="F14" s="5">
        <f>Prehlad!N40</f>
        <v>0</v>
      </c>
      <c r="G14" s="5">
        <f>Prehlad!W40</f>
        <v>0</v>
      </c>
    </row>
    <row r="15" spans="1:30">
      <c r="A15" s="1" t="s">
        <v>190</v>
      </c>
      <c r="B15" s="6">
        <f>Prehlad!H50</f>
        <v>0</v>
      </c>
      <c r="C15" s="6">
        <f>Prehlad!I50</f>
        <v>0</v>
      </c>
      <c r="D15" s="6">
        <f>Prehlad!J50</f>
        <v>0</v>
      </c>
      <c r="E15" s="7">
        <f>Prehlad!L50</f>
        <v>24.094050000000003</v>
      </c>
      <c r="F15" s="5">
        <f>Prehlad!N50</f>
        <v>0</v>
      </c>
      <c r="G15" s="5">
        <f>Prehlad!W50</f>
        <v>0</v>
      </c>
    </row>
    <row r="16" spans="1:30">
      <c r="A16" s="1" t="s">
        <v>209</v>
      </c>
      <c r="B16" s="6">
        <f>Prehlad!H52</f>
        <v>0</v>
      </c>
      <c r="C16" s="6">
        <f>Prehlad!I52</f>
        <v>0</v>
      </c>
      <c r="D16" s="6">
        <f>Prehlad!J52</f>
        <v>0</v>
      </c>
      <c r="E16" s="7">
        <f>Prehlad!L52</f>
        <v>8121.3716599999989</v>
      </c>
      <c r="F16" s="5">
        <f>Prehlad!N52</f>
        <v>0</v>
      </c>
      <c r="G16" s="5">
        <f>Prehlad!W52</f>
        <v>0</v>
      </c>
    </row>
    <row r="19" spans="1:7">
      <c r="A19" s="1" t="s">
        <v>210</v>
      </c>
      <c r="B19" s="6">
        <f>Prehlad!H54</f>
        <v>0</v>
      </c>
      <c r="C19" s="6">
        <f>Prehlad!I54</f>
        <v>0</v>
      </c>
      <c r="D19" s="6">
        <f>Prehlad!J54</f>
        <v>0</v>
      </c>
      <c r="E19" s="7">
        <f>Prehlad!L54</f>
        <v>8121.3716599999989</v>
      </c>
      <c r="F19" s="5">
        <f>Prehlad!N54</f>
        <v>0</v>
      </c>
      <c r="G19" s="5">
        <f>Prehlad!W54</f>
        <v>0</v>
      </c>
    </row>
  </sheetData>
  <printOptions horizontalCentered="1"/>
  <pageMargins left="0.39370078740157483" right="0.35433070866141736" top="0.62992125984251968" bottom="0.59055118110236227" header="0.51181102362204722" footer="0.35433070866141736"/>
  <pageSetup paperSize="9" orientation="portrait" r:id="rId1"/>
  <headerFooter alignWithMargins="0">
    <oddFooter>&amp;R&amp;"Arial Narrow,Obyčejné"&amp;8Strana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H54"/>
  <sheetViews>
    <sheetView showGridLines="0" tabSelected="1" topLeftCell="C31" workbookViewId="0">
      <selection activeCell="E3" sqref="E3"/>
    </sheetView>
  </sheetViews>
  <sheetFormatPr defaultColWidth="9.140625" defaultRowHeight="12.75"/>
  <cols>
    <col min="1" max="1" width="3" style="95" customWidth="1"/>
    <col min="2" max="2" width="3.7109375" style="96" customWidth="1"/>
    <col min="3" max="3" width="8.85546875" style="97" customWidth="1"/>
    <col min="4" max="4" width="45" style="118" customWidth="1"/>
    <col min="5" max="5" width="10.7109375" style="99" customWidth="1"/>
    <col min="6" max="6" width="5.28515625" style="98" customWidth="1"/>
    <col min="7" max="7" width="8.7109375" style="100" customWidth="1"/>
    <col min="8" max="9" width="9.7109375" style="100" hidden="1" customWidth="1"/>
    <col min="10" max="10" width="9.28515625" style="100" customWidth="1"/>
    <col min="11" max="11" width="7.42578125" style="101" hidden="1" customWidth="1"/>
    <col min="12" max="12" width="8.28515625" style="101" hidden="1" customWidth="1"/>
    <col min="13" max="13" width="9.140625" style="99" hidden="1" customWidth="1"/>
    <col min="14" max="14" width="7" style="99" hidden="1" customWidth="1"/>
    <col min="15" max="15" width="3.5703125" style="98" hidden="1" customWidth="1"/>
    <col min="16" max="16" width="12.7109375" style="98" hidden="1" customWidth="1"/>
    <col min="17" max="19" width="13.28515625" style="99" hidden="1" customWidth="1"/>
    <col min="20" max="20" width="10.5703125" style="102" hidden="1" customWidth="1"/>
    <col min="21" max="21" width="10.28515625" style="102" hidden="1" customWidth="1"/>
    <col min="22" max="22" width="5.7109375" style="102" hidden="1" customWidth="1"/>
    <col min="23" max="23" width="9.140625" style="103"/>
    <col min="24" max="25" width="5.7109375" style="98" customWidth="1"/>
    <col min="26" max="26" width="7.5703125" style="98" customWidth="1"/>
    <col min="27" max="27" width="24.85546875" style="98" customWidth="1"/>
    <col min="28" max="28" width="4.28515625" style="98" customWidth="1"/>
    <col min="29" max="29" width="8.28515625" style="98" customWidth="1"/>
    <col min="30" max="30" width="8.7109375" style="98" customWidth="1"/>
    <col min="31" max="34" width="9.140625" style="98"/>
    <col min="35" max="16384" width="9.140625" style="1"/>
  </cols>
  <sheetData>
    <row r="1" spans="1:34">
      <c r="A1" s="8" t="s">
        <v>58</v>
      </c>
      <c r="B1" s="1"/>
      <c r="C1" s="1"/>
      <c r="D1" s="1"/>
      <c r="E1" s="8" t="s">
        <v>214</v>
      </c>
      <c r="F1" s="1"/>
      <c r="G1" s="6"/>
      <c r="H1" s="1"/>
      <c r="I1" s="1"/>
      <c r="J1" s="6"/>
      <c r="K1" s="7"/>
      <c r="L1" s="1"/>
      <c r="M1" s="1"/>
      <c r="N1" s="1"/>
      <c r="O1" s="1"/>
      <c r="P1" s="1"/>
      <c r="Q1" s="5"/>
      <c r="R1" s="5"/>
      <c r="S1" s="5"/>
      <c r="T1" s="1"/>
      <c r="U1" s="1"/>
      <c r="V1" s="1"/>
      <c r="W1" s="1"/>
      <c r="X1" s="1"/>
      <c r="Y1" s="1"/>
      <c r="Z1" s="104" t="s">
        <v>4</v>
      </c>
      <c r="AA1" s="133" t="s">
        <v>5</v>
      </c>
      <c r="AB1" s="104" t="s">
        <v>6</v>
      </c>
      <c r="AC1" s="104" t="s">
        <v>7</v>
      </c>
      <c r="AD1" s="104" t="s">
        <v>8</v>
      </c>
      <c r="AE1" s="1"/>
      <c r="AF1" s="1"/>
      <c r="AG1" s="1"/>
      <c r="AH1" s="1"/>
    </row>
    <row r="2" spans="1:34">
      <c r="A2" s="8" t="s">
        <v>103</v>
      </c>
      <c r="B2" s="1"/>
      <c r="C2" s="1"/>
      <c r="D2" s="1"/>
      <c r="E2" s="8" t="s">
        <v>104</v>
      </c>
      <c r="F2" s="1"/>
      <c r="G2" s="6"/>
      <c r="H2" s="3"/>
      <c r="I2" s="1"/>
      <c r="J2" s="6"/>
      <c r="K2" s="7"/>
      <c r="L2" s="1"/>
      <c r="M2" s="1"/>
      <c r="N2" s="1"/>
      <c r="O2" s="1"/>
      <c r="P2" s="1"/>
      <c r="Q2" s="5"/>
      <c r="R2" s="5"/>
      <c r="S2" s="5"/>
      <c r="T2" s="1"/>
      <c r="U2" s="1"/>
      <c r="V2" s="1"/>
      <c r="W2" s="1"/>
      <c r="X2" s="1"/>
      <c r="Y2" s="1"/>
      <c r="Z2" s="104" t="s">
        <v>10</v>
      </c>
      <c r="AA2" s="105" t="s">
        <v>70</v>
      </c>
      <c r="AB2" s="105" t="s">
        <v>12</v>
      </c>
      <c r="AC2" s="105"/>
      <c r="AD2" s="106"/>
      <c r="AE2" s="1"/>
      <c r="AF2" s="1"/>
      <c r="AG2" s="1"/>
      <c r="AH2" s="1"/>
    </row>
    <row r="3" spans="1:34">
      <c r="A3" s="8" t="s">
        <v>60</v>
      </c>
      <c r="B3" s="1"/>
      <c r="C3" s="1"/>
      <c r="D3" s="1"/>
      <c r="E3" s="8" t="s">
        <v>215</v>
      </c>
      <c r="F3" s="1"/>
      <c r="G3" s="6"/>
      <c r="H3" s="1"/>
      <c r="I3" s="1"/>
      <c r="J3" s="6"/>
      <c r="K3" s="7"/>
      <c r="L3" s="1"/>
      <c r="M3" s="1"/>
      <c r="N3" s="1"/>
      <c r="O3" s="1"/>
      <c r="P3" s="1"/>
      <c r="Q3" s="5"/>
      <c r="R3" s="5"/>
      <c r="S3" s="5"/>
      <c r="T3" s="1"/>
      <c r="U3" s="1"/>
      <c r="V3" s="1"/>
      <c r="W3" s="1"/>
      <c r="X3" s="1"/>
      <c r="Y3" s="1"/>
      <c r="Z3" s="104" t="s">
        <v>13</v>
      </c>
      <c r="AA3" s="105" t="s">
        <v>71</v>
      </c>
      <c r="AB3" s="105" t="s">
        <v>12</v>
      </c>
      <c r="AC3" s="105" t="s">
        <v>15</v>
      </c>
      <c r="AD3" s="106" t="s">
        <v>16</v>
      </c>
      <c r="AE3" s="1"/>
      <c r="AF3" s="1"/>
      <c r="AG3" s="1"/>
      <c r="AH3" s="1"/>
    </row>
    <row r="4" spans="1:34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5"/>
      <c r="R4" s="5"/>
      <c r="S4" s="5"/>
      <c r="T4" s="1"/>
      <c r="U4" s="1"/>
      <c r="V4" s="1"/>
      <c r="W4" s="1"/>
      <c r="X4" s="1"/>
      <c r="Y4" s="1"/>
      <c r="Z4" s="104" t="s">
        <v>17</v>
      </c>
      <c r="AA4" s="105" t="s">
        <v>72</v>
      </c>
      <c r="AB4" s="105" t="s">
        <v>12</v>
      </c>
      <c r="AC4" s="105"/>
      <c r="AD4" s="106"/>
      <c r="AE4" s="1"/>
      <c r="AF4" s="1"/>
      <c r="AG4" s="1"/>
      <c r="AH4" s="1"/>
    </row>
    <row r="5" spans="1:34">
      <c r="A5" s="8" t="s">
        <v>105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5"/>
      <c r="R5" s="5"/>
      <c r="S5" s="5"/>
      <c r="T5" s="1"/>
      <c r="U5" s="1"/>
      <c r="V5" s="1"/>
      <c r="W5" s="1"/>
      <c r="X5" s="1"/>
      <c r="Y5" s="1"/>
      <c r="Z5" s="104" t="s">
        <v>23</v>
      </c>
      <c r="AA5" s="105" t="s">
        <v>71</v>
      </c>
      <c r="AB5" s="105" t="s">
        <v>12</v>
      </c>
      <c r="AC5" s="105" t="s">
        <v>15</v>
      </c>
      <c r="AD5" s="106" t="s">
        <v>16</v>
      </c>
      <c r="AE5" s="1"/>
      <c r="AF5" s="1"/>
      <c r="AG5" s="1"/>
      <c r="AH5" s="1"/>
    </row>
    <row r="6" spans="1:34">
      <c r="A6" s="8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5"/>
      <c r="R6" s="5"/>
      <c r="S6" s="5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</row>
    <row r="7" spans="1:34">
      <c r="A7" s="8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5"/>
      <c r="R7" s="5"/>
      <c r="S7" s="5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34" ht="14.25" thickBot="1">
      <c r="A8" s="1"/>
      <c r="B8" s="2"/>
      <c r="C8" s="3"/>
      <c r="D8" s="4" t="str">
        <f>CONCATENATE(AA2," ",AB2," ",AC2," ",AD2)</f>
        <v xml:space="preserve">Prehľad rozpočtových nákladov v EUR  </v>
      </c>
      <c r="E8" s="5"/>
      <c r="F8" s="1"/>
      <c r="G8" s="6"/>
      <c r="H8" s="6"/>
      <c r="I8" s="6"/>
      <c r="J8" s="6"/>
      <c r="K8" s="7"/>
      <c r="L8" s="7"/>
      <c r="M8" s="5"/>
      <c r="N8" s="5"/>
      <c r="O8" s="1"/>
      <c r="P8" s="1"/>
      <c r="Q8" s="5"/>
      <c r="R8" s="5"/>
      <c r="S8" s="5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</row>
    <row r="9" spans="1:34" ht="13.5" thickTop="1">
      <c r="A9" s="109" t="s">
        <v>73</v>
      </c>
      <c r="B9" s="109" t="s">
        <v>74</v>
      </c>
      <c r="C9" s="109" t="s">
        <v>75</v>
      </c>
      <c r="D9" s="109" t="s">
        <v>76</v>
      </c>
      <c r="E9" s="109" t="s">
        <v>77</v>
      </c>
      <c r="F9" s="109" t="s">
        <v>78</v>
      </c>
      <c r="G9" s="109" t="s">
        <v>79</v>
      </c>
      <c r="H9" s="109" t="s">
        <v>29</v>
      </c>
      <c r="I9" s="109" t="s">
        <v>64</v>
      </c>
      <c r="J9" s="109" t="s">
        <v>65</v>
      </c>
      <c r="K9" s="110" t="s">
        <v>66</v>
      </c>
      <c r="L9" s="111"/>
      <c r="M9" s="112" t="s">
        <v>67</v>
      </c>
      <c r="N9" s="111"/>
      <c r="O9" s="109" t="s">
        <v>3</v>
      </c>
      <c r="P9" s="107" t="s">
        <v>80</v>
      </c>
      <c r="Q9" s="82" t="s">
        <v>77</v>
      </c>
      <c r="R9" s="82" t="s">
        <v>77</v>
      </c>
      <c r="S9" s="83" t="s">
        <v>77</v>
      </c>
      <c r="T9" s="87" t="s">
        <v>81</v>
      </c>
      <c r="U9" s="87" t="s">
        <v>82</v>
      </c>
      <c r="V9" s="87" t="s">
        <v>83</v>
      </c>
      <c r="W9" s="88" t="s">
        <v>69</v>
      </c>
      <c r="X9" s="88" t="s">
        <v>84</v>
      </c>
      <c r="Y9" s="88" t="s">
        <v>85</v>
      </c>
      <c r="Z9" s="117" t="s">
        <v>86</v>
      </c>
      <c r="AA9" s="117" t="s">
        <v>87</v>
      </c>
      <c r="AB9" s="1" t="s">
        <v>83</v>
      </c>
      <c r="AC9" s="1"/>
      <c r="AD9" s="1"/>
      <c r="AE9" s="1"/>
      <c r="AF9" s="1"/>
      <c r="AG9" s="1"/>
      <c r="AH9" s="1"/>
    </row>
    <row r="10" spans="1:34" ht="13.5" thickBot="1">
      <c r="A10" s="113" t="s">
        <v>88</v>
      </c>
      <c r="B10" s="113" t="s">
        <v>89</v>
      </c>
      <c r="C10" s="114"/>
      <c r="D10" s="113" t="s">
        <v>90</v>
      </c>
      <c r="E10" s="113" t="s">
        <v>91</v>
      </c>
      <c r="F10" s="113" t="s">
        <v>92</v>
      </c>
      <c r="G10" s="113" t="s">
        <v>93</v>
      </c>
      <c r="H10" s="113" t="s">
        <v>94</v>
      </c>
      <c r="I10" s="113" t="s">
        <v>68</v>
      </c>
      <c r="J10" s="113"/>
      <c r="K10" s="113" t="s">
        <v>79</v>
      </c>
      <c r="L10" s="113" t="s">
        <v>65</v>
      </c>
      <c r="M10" s="115" t="s">
        <v>79</v>
      </c>
      <c r="N10" s="113" t="s">
        <v>65</v>
      </c>
      <c r="O10" s="113" t="s">
        <v>95</v>
      </c>
      <c r="P10" s="108"/>
      <c r="Q10" s="84" t="s">
        <v>96</v>
      </c>
      <c r="R10" s="84" t="s">
        <v>97</v>
      </c>
      <c r="S10" s="85" t="s">
        <v>98</v>
      </c>
      <c r="T10" s="87" t="s">
        <v>99</v>
      </c>
      <c r="U10" s="87" t="s">
        <v>100</v>
      </c>
      <c r="V10" s="87" t="s">
        <v>101</v>
      </c>
      <c r="W10" s="88"/>
      <c r="X10" s="1"/>
      <c r="Y10" s="1"/>
      <c r="Z10" s="117" t="s">
        <v>102</v>
      </c>
      <c r="AA10" s="117" t="s">
        <v>88</v>
      </c>
      <c r="AB10" s="1" t="s">
        <v>106</v>
      </c>
      <c r="AC10" s="1"/>
      <c r="AD10" s="1"/>
      <c r="AE10" s="1"/>
      <c r="AF10" s="1"/>
      <c r="AG10" s="1"/>
      <c r="AH10" s="1"/>
    </row>
    <row r="11" spans="1:34" ht="13.5" thickTop="1"/>
    <row r="12" spans="1:34">
      <c r="B12" s="128" t="s">
        <v>125</v>
      </c>
    </row>
    <row r="13" spans="1:34">
      <c r="B13" s="97" t="s">
        <v>126</v>
      </c>
    </row>
    <row r="14" spans="1:34">
      <c r="A14" s="95">
        <v>1</v>
      </c>
      <c r="B14" s="96" t="s">
        <v>127</v>
      </c>
      <c r="C14" s="97" t="s">
        <v>128</v>
      </c>
      <c r="D14" s="118" t="s">
        <v>129</v>
      </c>
      <c r="E14" s="99">
        <v>805</v>
      </c>
      <c r="F14" s="98" t="s">
        <v>130</v>
      </c>
      <c r="H14" s="100">
        <f t="shared" ref="H14:H21" si="0">ROUND(E14*G14, 2)</f>
        <v>0</v>
      </c>
      <c r="J14" s="100">
        <f t="shared" ref="J14:J21" si="1">ROUND(E14*G14, 2)</f>
        <v>0</v>
      </c>
      <c r="O14" s="98">
        <v>20</v>
      </c>
      <c r="P14" s="98" t="s">
        <v>131</v>
      </c>
      <c r="V14" s="102" t="s">
        <v>49</v>
      </c>
      <c r="Z14" s="98" t="s">
        <v>132</v>
      </c>
      <c r="AB14" s="98">
        <v>7</v>
      </c>
    </row>
    <row r="15" spans="1:34">
      <c r="A15" s="95">
        <v>2</v>
      </c>
      <c r="B15" s="96" t="s">
        <v>127</v>
      </c>
      <c r="C15" s="97" t="s">
        <v>133</v>
      </c>
      <c r="D15" s="118" t="s">
        <v>134</v>
      </c>
      <c r="E15" s="99">
        <v>805</v>
      </c>
      <c r="F15" s="98" t="s">
        <v>130</v>
      </c>
      <c r="H15" s="100">
        <f t="shared" si="0"/>
        <v>0</v>
      </c>
      <c r="J15" s="100">
        <f t="shared" si="1"/>
        <v>0</v>
      </c>
      <c r="O15" s="98">
        <v>20</v>
      </c>
      <c r="P15" s="98" t="s">
        <v>131</v>
      </c>
      <c r="V15" s="102" t="s">
        <v>49</v>
      </c>
      <c r="Z15" s="98" t="s">
        <v>135</v>
      </c>
      <c r="AB15" s="98">
        <v>7</v>
      </c>
    </row>
    <row r="16" spans="1:34">
      <c r="A16" s="95">
        <v>3</v>
      </c>
      <c r="B16" s="96" t="s">
        <v>127</v>
      </c>
      <c r="C16" s="97" t="s">
        <v>136</v>
      </c>
      <c r="D16" s="118" t="s">
        <v>137</v>
      </c>
      <c r="E16" s="99">
        <v>161</v>
      </c>
      <c r="F16" s="98" t="s">
        <v>138</v>
      </c>
      <c r="H16" s="100">
        <f t="shared" si="0"/>
        <v>0</v>
      </c>
      <c r="J16" s="100">
        <f t="shared" si="1"/>
        <v>0</v>
      </c>
      <c r="O16" s="98">
        <v>20</v>
      </c>
      <c r="P16" s="98" t="s">
        <v>131</v>
      </c>
      <c r="V16" s="102" t="s">
        <v>49</v>
      </c>
      <c r="Z16" s="98" t="s">
        <v>135</v>
      </c>
      <c r="AB16" s="98">
        <v>7</v>
      </c>
    </row>
    <row r="17" spans="1:28">
      <c r="A17" s="95">
        <v>4</v>
      </c>
      <c r="B17" s="96" t="s">
        <v>127</v>
      </c>
      <c r="C17" s="97" t="s">
        <v>139</v>
      </c>
      <c r="D17" s="118" t="s">
        <v>140</v>
      </c>
      <c r="E17" s="99">
        <v>4319</v>
      </c>
      <c r="F17" s="98" t="s">
        <v>138</v>
      </c>
      <c r="H17" s="100">
        <f t="shared" si="0"/>
        <v>0</v>
      </c>
      <c r="J17" s="100">
        <f t="shared" si="1"/>
        <v>0</v>
      </c>
      <c r="K17" s="101">
        <v>8.2500000000000004E-3</v>
      </c>
      <c r="L17" s="101">
        <f>E17*K17</f>
        <v>35.631750000000004</v>
      </c>
      <c r="O17" s="98">
        <v>20</v>
      </c>
      <c r="P17" s="98" t="s">
        <v>131</v>
      </c>
      <c r="V17" s="102" t="s">
        <v>49</v>
      </c>
      <c r="Z17" s="98" t="s">
        <v>135</v>
      </c>
      <c r="AB17" s="98">
        <v>7</v>
      </c>
    </row>
    <row r="18" spans="1:28" ht="13.5" customHeight="1">
      <c r="A18" s="95">
        <v>5</v>
      </c>
      <c r="B18" s="96" t="s">
        <v>141</v>
      </c>
      <c r="C18" s="97" t="s">
        <v>142</v>
      </c>
      <c r="D18" s="118" t="s">
        <v>143</v>
      </c>
      <c r="E18" s="99">
        <v>4480</v>
      </c>
      <c r="F18" s="98" t="s">
        <v>138</v>
      </c>
      <c r="H18" s="100">
        <f t="shared" si="0"/>
        <v>0</v>
      </c>
      <c r="J18" s="100">
        <f t="shared" si="1"/>
        <v>0</v>
      </c>
      <c r="O18" s="98">
        <v>20</v>
      </c>
      <c r="P18" s="98" t="s">
        <v>131</v>
      </c>
      <c r="V18" s="102" t="s">
        <v>49</v>
      </c>
      <c r="Z18" s="98" t="s">
        <v>144</v>
      </c>
      <c r="AB18" s="98">
        <v>7</v>
      </c>
    </row>
    <row r="19" spans="1:28">
      <c r="A19" s="95">
        <v>6</v>
      </c>
      <c r="B19" s="96" t="s">
        <v>141</v>
      </c>
      <c r="C19" s="97" t="s">
        <v>145</v>
      </c>
      <c r="D19" s="118" t="s">
        <v>211</v>
      </c>
      <c r="E19" s="99">
        <v>4480</v>
      </c>
      <c r="F19" s="98" t="s">
        <v>138</v>
      </c>
      <c r="H19" s="100">
        <f t="shared" si="0"/>
        <v>0</v>
      </c>
      <c r="J19" s="100">
        <f t="shared" si="1"/>
        <v>0</v>
      </c>
      <c r="O19" s="98">
        <v>20</v>
      </c>
      <c r="P19" s="98" t="s">
        <v>131</v>
      </c>
      <c r="V19" s="102" t="s">
        <v>49</v>
      </c>
      <c r="Z19" s="98" t="s">
        <v>144</v>
      </c>
      <c r="AB19" s="98">
        <v>7</v>
      </c>
    </row>
    <row r="20" spans="1:28">
      <c r="A20" s="95">
        <v>7</v>
      </c>
      <c r="B20" s="96" t="s">
        <v>141</v>
      </c>
      <c r="C20" s="97" t="s">
        <v>146</v>
      </c>
      <c r="D20" s="118" t="s">
        <v>147</v>
      </c>
      <c r="E20" s="99">
        <v>11199.5</v>
      </c>
      <c r="F20" s="98" t="s">
        <v>130</v>
      </c>
      <c r="H20" s="100">
        <f t="shared" si="0"/>
        <v>0</v>
      </c>
      <c r="J20" s="100">
        <f t="shared" si="1"/>
        <v>0</v>
      </c>
      <c r="O20" s="98">
        <v>20</v>
      </c>
      <c r="P20" s="98" t="s">
        <v>131</v>
      </c>
      <c r="V20" s="102" t="s">
        <v>49</v>
      </c>
      <c r="Z20" s="98" t="s">
        <v>135</v>
      </c>
      <c r="AB20" s="98">
        <v>7</v>
      </c>
    </row>
    <row r="21" spans="1:28">
      <c r="A21" s="95">
        <v>8</v>
      </c>
      <c r="B21" s="96" t="s">
        <v>127</v>
      </c>
      <c r="C21" s="97" t="s">
        <v>148</v>
      </c>
      <c r="D21" s="118" t="s">
        <v>149</v>
      </c>
      <c r="E21" s="99">
        <v>500</v>
      </c>
      <c r="F21" s="98" t="s">
        <v>130</v>
      </c>
      <c r="H21" s="100">
        <f t="shared" si="0"/>
        <v>0</v>
      </c>
      <c r="J21" s="100">
        <f t="shared" si="1"/>
        <v>0</v>
      </c>
      <c r="O21" s="98">
        <v>20</v>
      </c>
      <c r="P21" s="98" t="s">
        <v>131</v>
      </c>
      <c r="V21" s="102" t="s">
        <v>49</v>
      </c>
      <c r="Z21" s="98" t="s">
        <v>135</v>
      </c>
      <c r="AB21" s="98">
        <v>7</v>
      </c>
    </row>
    <row r="22" spans="1:28">
      <c r="D22" s="129" t="s">
        <v>150</v>
      </c>
      <c r="E22" s="130">
        <f>J22</f>
        <v>0</v>
      </c>
      <c r="H22" s="130">
        <f>SUM(H12:H21)</f>
        <v>0</v>
      </c>
      <c r="I22" s="130">
        <f>SUM(I12:I21)</f>
        <v>0</v>
      </c>
      <c r="J22" s="130">
        <f>SUM(J12:J21)</f>
        <v>0</v>
      </c>
      <c r="L22" s="131">
        <f>SUM(L12:L21)</f>
        <v>35.631750000000004</v>
      </c>
      <c r="N22" s="132">
        <f>SUM(N12:N21)</f>
        <v>0</v>
      </c>
    </row>
    <row r="24" spans="1:28">
      <c r="B24" s="97" t="s">
        <v>151</v>
      </c>
    </row>
    <row r="25" spans="1:28">
      <c r="A25" s="95">
        <v>9</v>
      </c>
      <c r="B25" s="96" t="s">
        <v>152</v>
      </c>
      <c r="C25" s="97" t="s">
        <v>153</v>
      </c>
      <c r="D25" s="118" t="s">
        <v>154</v>
      </c>
      <c r="E25" s="99">
        <v>1</v>
      </c>
      <c r="F25" s="98" t="s">
        <v>155</v>
      </c>
      <c r="H25" s="100">
        <f>ROUND(E25*G25, 2)</f>
        <v>0</v>
      </c>
      <c r="J25" s="100">
        <f>ROUND(E25*G25, 2)</f>
        <v>0</v>
      </c>
      <c r="K25" s="101">
        <v>0.12152</v>
      </c>
      <c r="L25" s="101">
        <f>E25*K25</f>
        <v>0.12152</v>
      </c>
      <c r="O25" s="98">
        <v>20</v>
      </c>
      <c r="P25" s="98" t="s">
        <v>131</v>
      </c>
      <c r="V25" s="102" t="s">
        <v>49</v>
      </c>
      <c r="Z25" s="98" t="s">
        <v>156</v>
      </c>
      <c r="AB25" s="98">
        <v>7</v>
      </c>
    </row>
    <row r="26" spans="1:28">
      <c r="A26" s="95">
        <v>10</v>
      </c>
      <c r="B26" s="96" t="s">
        <v>157</v>
      </c>
      <c r="C26" s="97" t="s">
        <v>158</v>
      </c>
      <c r="D26" s="118" t="s">
        <v>159</v>
      </c>
      <c r="E26" s="99">
        <v>1</v>
      </c>
      <c r="F26" s="98" t="s">
        <v>160</v>
      </c>
      <c r="I26" s="100">
        <f>ROUND(E26*G26, 2)</f>
        <v>0</v>
      </c>
      <c r="J26" s="100">
        <f>ROUND(E26*G26, 2)</f>
        <v>0</v>
      </c>
      <c r="K26" s="101">
        <v>2E-3</v>
      </c>
      <c r="L26" s="101">
        <f>E26*K26</f>
        <v>2E-3</v>
      </c>
      <c r="O26" s="98">
        <v>20</v>
      </c>
      <c r="P26" s="98" t="s">
        <v>131</v>
      </c>
      <c r="V26" s="102" t="s">
        <v>42</v>
      </c>
      <c r="Z26" s="98" t="s">
        <v>161</v>
      </c>
      <c r="AA26" s="98" t="s">
        <v>162</v>
      </c>
      <c r="AB26" s="98">
        <v>8</v>
      </c>
    </row>
    <row r="27" spans="1:28">
      <c r="D27" s="129" t="s">
        <v>163</v>
      </c>
      <c r="E27" s="130">
        <f>J27</f>
        <v>0</v>
      </c>
      <c r="H27" s="130">
        <f>SUM(H24:H26)</f>
        <v>0</v>
      </c>
      <c r="I27" s="130">
        <f>SUM(I24:I26)</f>
        <v>0</v>
      </c>
      <c r="J27" s="130">
        <f>SUM(J24:J26)</f>
        <v>0</v>
      </c>
      <c r="L27" s="131">
        <f>SUM(L24:L26)</f>
        <v>0.12352</v>
      </c>
      <c r="N27" s="132">
        <f>SUM(N24:N26)</f>
        <v>0</v>
      </c>
    </row>
    <row r="29" spans="1:28">
      <c r="B29" s="97" t="s">
        <v>164</v>
      </c>
    </row>
    <row r="30" spans="1:28" ht="12.75" customHeight="1">
      <c r="A30" s="95">
        <v>11</v>
      </c>
      <c r="B30" s="96" t="s">
        <v>165</v>
      </c>
      <c r="C30" s="97" t="s">
        <v>166</v>
      </c>
      <c r="D30" s="118" t="s">
        <v>167</v>
      </c>
      <c r="E30" s="99">
        <v>2896</v>
      </c>
      <c r="F30" s="98" t="s">
        <v>130</v>
      </c>
      <c r="H30" s="100">
        <f t="shared" ref="H30:H39" si="2">ROUND(E30*G30, 2)</f>
        <v>0</v>
      </c>
      <c r="J30" s="100">
        <f t="shared" ref="J30:J39" si="3">ROUND(E30*G30, 2)</f>
        <v>0</v>
      </c>
      <c r="K30" s="101">
        <v>0.19694999999999999</v>
      </c>
      <c r="L30" s="101">
        <f t="shared" ref="L30:L39" si="4">E30*K30</f>
        <v>570.36719999999991</v>
      </c>
      <c r="O30" s="98">
        <v>20</v>
      </c>
      <c r="P30" s="98" t="s">
        <v>131</v>
      </c>
      <c r="V30" s="102" t="s">
        <v>49</v>
      </c>
      <c r="Z30" s="98" t="s">
        <v>168</v>
      </c>
      <c r="AB30" s="98">
        <v>7</v>
      </c>
    </row>
    <row r="31" spans="1:28" ht="12.75" customHeight="1">
      <c r="A31" s="95">
        <v>12</v>
      </c>
      <c r="B31" s="96" t="s">
        <v>165</v>
      </c>
      <c r="C31" s="97" t="s">
        <v>169</v>
      </c>
      <c r="D31" s="118" t="s">
        <v>170</v>
      </c>
      <c r="E31" s="99">
        <v>1533</v>
      </c>
      <c r="F31" s="98" t="s">
        <v>130</v>
      </c>
      <c r="H31" s="100">
        <f t="shared" si="2"/>
        <v>0</v>
      </c>
      <c r="J31" s="100">
        <f t="shared" si="3"/>
        <v>0</v>
      </c>
      <c r="K31" s="101">
        <v>0.43878</v>
      </c>
      <c r="L31" s="101">
        <f t="shared" si="4"/>
        <v>672.64973999999995</v>
      </c>
      <c r="O31" s="98">
        <v>20</v>
      </c>
      <c r="P31" s="98" t="s">
        <v>131</v>
      </c>
      <c r="V31" s="102" t="s">
        <v>49</v>
      </c>
      <c r="Z31" s="98" t="s">
        <v>168</v>
      </c>
      <c r="AB31" s="98">
        <v>7</v>
      </c>
    </row>
    <row r="32" spans="1:28" ht="12.75" customHeight="1">
      <c r="A32" s="95">
        <v>13</v>
      </c>
      <c r="B32" s="96" t="s">
        <v>165</v>
      </c>
      <c r="C32" s="97" t="s">
        <v>171</v>
      </c>
      <c r="D32" s="118" t="s">
        <v>172</v>
      </c>
      <c r="E32" s="99">
        <v>5490</v>
      </c>
      <c r="F32" s="98" t="s">
        <v>130</v>
      </c>
      <c r="H32" s="100">
        <f t="shared" si="2"/>
        <v>0</v>
      </c>
      <c r="J32" s="100">
        <f t="shared" si="3"/>
        <v>0</v>
      </c>
      <c r="K32" s="101">
        <v>0.38624999999999998</v>
      </c>
      <c r="L32" s="101">
        <f t="shared" si="4"/>
        <v>2120.5124999999998</v>
      </c>
      <c r="O32" s="98">
        <v>20</v>
      </c>
      <c r="P32" s="98" t="s">
        <v>131</v>
      </c>
      <c r="V32" s="102" t="s">
        <v>49</v>
      </c>
      <c r="Z32" s="98" t="s">
        <v>168</v>
      </c>
      <c r="AB32" s="98">
        <v>7</v>
      </c>
    </row>
    <row r="33" spans="1:28" ht="12.75" customHeight="1">
      <c r="A33" s="95">
        <v>14</v>
      </c>
      <c r="B33" s="96" t="s">
        <v>165</v>
      </c>
      <c r="C33" s="97" t="s">
        <v>173</v>
      </c>
      <c r="D33" s="118" t="s">
        <v>174</v>
      </c>
      <c r="E33" s="99">
        <v>1405</v>
      </c>
      <c r="F33" s="98" t="s">
        <v>130</v>
      </c>
      <c r="H33" s="100">
        <f t="shared" si="2"/>
        <v>0</v>
      </c>
      <c r="J33" s="100">
        <f t="shared" si="3"/>
        <v>0</v>
      </c>
      <c r="K33" s="101">
        <v>0.48574000000000001</v>
      </c>
      <c r="L33" s="101">
        <f t="shared" si="4"/>
        <v>682.46469999999999</v>
      </c>
      <c r="O33" s="98">
        <v>20</v>
      </c>
      <c r="P33" s="98" t="s">
        <v>131</v>
      </c>
      <c r="V33" s="102" t="s">
        <v>49</v>
      </c>
      <c r="Z33" s="98" t="s">
        <v>168</v>
      </c>
      <c r="AB33" s="98">
        <v>7</v>
      </c>
    </row>
    <row r="34" spans="1:28" ht="12.75" customHeight="1">
      <c r="A34" s="95">
        <v>15</v>
      </c>
      <c r="B34" s="96" t="s">
        <v>175</v>
      </c>
      <c r="C34" s="97" t="s">
        <v>176</v>
      </c>
      <c r="D34" s="118" t="s">
        <v>177</v>
      </c>
      <c r="E34" s="99">
        <v>432</v>
      </c>
      <c r="F34" s="98" t="s">
        <v>138</v>
      </c>
      <c r="H34" s="100">
        <f t="shared" si="2"/>
        <v>0</v>
      </c>
      <c r="J34" s="100">
        <f t="shared" si="3"/>
        <v>0</v>
      </c>
      <c r="K34" s="101">
        <v>1.9312499999999999</v>
      </c>
      <c r="L34" s="101">
        <f t="shared" si="4"/>
        <v>834.3</v>
      </c>
      <c r="O34" s="98">
        <v>20</v>
      </c>
      <c r="P34" s="98" t="s">
        <v>131</v>
      </c>
      <c r="V34" s="102" t="s">
        <v>49</v>
      </c>
      <c r="Z34" s="98" t="s">
        <v>168</v>
      </c>
      <c r="AB34" s="98">
        <v>7</v>
      </c>
    </row>
    <row r="35" spans="1:28">
      <c r="A35" s="95">
        <v>16</v>
      </c>
      <c r="B35" s="96" t="s">
        <v>165</v>
      </c>
      <c r="C35" s="97" t="s">
        <v>178</v>
      </c>
      <c r="D35" s="118" t="s">
        <v>179</v>
      </c>
      <c r="E35" s="99">
        <v>5490</v>
      </c>
      <c r="F35" s="98" t="s">
        <v>130</v>
      </c>
      <c r="H35" s="100">
        <f t="shared" si="2"/>
        <v>0</v>
      </c>
      <c r="J35" s="100">
        <f t="shared" si="3"/>
        <v>0</v>
      </c>
      <c r="K35" s="101">
        <v>0.18906999999999999</v>
      </c>
      <c r="L35" s="101">
        <f t="shared" si="4"/>
        <v>1037.9942999999998</v>
      </c>
      <c r="O35" s="98">
        <v>20</v>
      </c>
      <c r="P35" s="98" t="s">
        <v>131</v>
      </c>
      <c r="V35" s="102" t="s">
        <v>49</v>
      </c>
      <c r="Z35" s="98" t="s">
        <v>168</v>
      </c>
      <c r="AB35" s="98">
        <v>7</v>
      </c>
    </row>
    <row r="36" spans="1:28">
      <c r="A36" s="95">
        <v>17</v>
      </c>
      <c r="B36" s="96" t="s">
        <v>165</v>
      </c>
      <c r="C36" s="97" t="s">
        <v>180</v>
      </c>
      <c r="D36" s="118" t="s">
        <v>181</v>
      </c>
      <c r="E36" s="99">
        <v>2896</v>
      </c>
      <c r="F36" s="98" t="s">
        <v>130</v>
      </c>
      <c r="H36" s="100">
        <f t="shared" si="2"/>
        <v>0</v>
      </c>
      <c r="J36" s="100">
        <f t="shared" si="3"/>
        <v>0</v>
      </c>
      <c r="K36" s="101">
        <v>0.37080000000000002</v>
      </c>
      <c r="L36" s="101">
        <f t="shared" si="4"/>
        <v>1073.8368</v>
      </c>
      <c r="O36" s="98">
        <v>20</v>
      </c>
      <c r="P36" s="98" t="s">
        <v>131</v>
      </c>
      <c r="V36" s="102" t="s">
        <v>49</v>
      </c>
      <c r="Z36" s="98" t="s">
        <v>168</v>
      </c>
      <c r="AB36" s="98">
        <v>7</v>
      </c>
    </row>
    <row r="37" spans="1:28" ht="12.75" customHeight="1">
      <c r="A37" s="95">
        <v>18</v>
      </c>
      <c r="B37" s="96" t="s">
        <v>141</v>
      </c>
      <c r="C37" s="97" t="s">
        <v>182</v>
      </c>
      <c r="D37" s="118" t="s">
        <v>183</v>
      </c>
      <c r="E37" s="99">
        <v>5490</v>
      </c>
      <c r="F37" s="98" t="s">
        <v>130</v>
      </c>
      <c r="H37" s="100">
        <f t="shared" si="2"/>
        <v>0</v>
      </c>
      <c r="J37" s="100">
        <f t="shared" si="3"/>
        <v>0</v>
      </c>
      <c r="K37" s="101">
        <v>7.0200000000000002E-3</v>
      </c>
      <c r="L37" s="101">
        <f t="shared" si="4"/>
        <v>38.5398</v>
      </c>
      <c r="O37" s="98">
        <v>20</v>
      </c>
      <c r="P37" s="98" t="s">
        <v>131</v>
      </c>
      <c r="V37" s="102" t="s">
        <v>49</v>
      </c>
      <c r="Z37" s="98" t="s">
        <v>184</v>
      </c>
      <c r="AB37" s="98">
        <v>7</v>
      </c>
    </row>
    <row r="38" spans="1:28">
      <c r="A38" s="95">
        <v>19</v>
      </c>
      <c r="B38" s="96" t="s">
        <v>141</v>
      </c>
      <c r="C38" s="97" t="s">
        <v>185</v>
      </c>
      <c r="D38" s="118" t="s">
        <v>186</v>
      </c>
      <c r="E38" s="99">
        <v>5490</v>
      </c>
      <c r="F38" s="98" t="s">
        <v>130</v>
      </c>
      <c r="H38" s="100">
        <f t="shared" si="2"/>
        <v>0</v>
      </c>
      <c r="J38" s="100">
        <f t="shared" si="3"/>
        <v>0</v>
      </c>
      <c r="K38" s="101">
        <v>7.1000000000000002E-4</v>
      </c>
      <c r="L38" s="101">
        <f t="shared" si="4"/>
        <v>3.8978999999999999</v>
      </c>
      <c r="O38" s="98">
        <v>20</v>
      </c>
      <c r="P38" s="98" t="s">
        <v>131</v>
      </c>
      <c r="V38" s="102" t="s">
        <v>49</v>
      </c>
      <c r="Z38" s="98" t="s">
        <v>184</v>
      </c>
      <c r="AB38" s="98">
        <v>7</v>
      </c>
    </row>
    <row r="39" spans="1:28" ht="25.5">
      <c r="A39" s="95">
        <v>20</v>
      </c>
      <c r="B39" s="96" t="s">
        <v>165</v>
      </c>
      <c r="C39" s="97" t="s">
        <v>187</v>
      </c>
      <c r="D39" s="118" t="s">
        <v>188</v>
      </c>
      <c r="E39" s="99">
        <v>5490</v>
      </c>
      <c r="F39" s="98" t="s">
        <v>130</v>
      </c>
      <c r="H39" s="100">
        <f t="shared" si="2"/>
        <v>0</v>
      </c>
      <c r="J39" s="100">
        <f t="shared" si="3"/>
        <v>0</v>
      </c>
      <c r="K39" s="101">
        <v>0.18706</v>
      </c>
      <c r="L39" s="101">
        <f t="shared" si="4"/>
        <v>1026.9594</v>
      </c>
      <c r="O39" s="98">
        <v>20</v>
      </c>
      <c r="P39" s="98" t="s">
        <v>131</v>
      </c>
      <c r="V39" s="102" t="s">
        <v>49</v>
      </c>
      <c r="Z39" s="98" t="s">
        <v>184</v>
      </c>
      <c r="AB39" s="98">
        <v>7</v>
      </c>
    </row>
    <row r="40" spans="1:28">
      <c r="D40" s="129" t="s">
        <v>189</v>
      </c>
      <c r="E40" s="130">
        <f>J40</f>
        <v>0</v>
      </c>
      <c r="H40" s="130">
        <f>SUM(H29:H39)</f>
        <v>0</v>
      </c>
      <c r="I40" s="130">
        <f>SUM(I29:I39)</f>
        <v>0</v>
      </c>
      <c r="J40" s="130">
        <f>SUM(J29:J39)</f>
        <v>0</v>
      </c>
      <c r="L40" s="131">
        <f>SUM(L29:L39)</f>
        <v>8061.5223399999995</v>
      </c>
      <c r="N40" s="132">
        <f>SUM(N29:N39)</f>
        <v>0</v>
      </c>
    </row>
    <row r="42" spans="1:28">
      <c r="B42" s="97" t="s">
        <v>190</v>
      </c>
    </row>
    <row r="43" spans="1:28" ht="25.5">
      <c r="A43" s="95">
        <v>21</v>
      </c>
      <c r="B43" s="96" t="s">
        <v>165</v>
      </c>
      <c r="C43" s="97" t="s">
        <v>191</v>
      </c>
      <c r="D43" s="118" t="s">
        <v>192</v>
      </c>
      <c r="E43" s="99">
        <v>2</v>
      </c>
      <c r="F43" s="98" t="s">
        <v>155</v>
      </c>
      <c r="H43" s="100">
        <f>ROUND(E43*G43, 2)</f>
        <v>0</v>
      </c>
      <c r="J43" s="100">
        <f t="shared" ref="J43:J49" si="5">ROUND(E43*G43, 2)</f>
        <v>0</v>
      </c>
      <c r="K43" s="101">
        <v>0.2457</v>
      </c>
      <c r="L43" s="101">
        <f>E43*K43</f>
        <v>0.4914</v>
      </c>
      <c r="O43" s="98">
        <v>20</v>
      </c>
      <c r="P43" s="98" t="s">
        <v>131</v>
      </c>
      <c r="V43" s="102" t="s">
        <v>49</v>
      </c>
      <c r="Z43" s="98" t="s">
        <v>184</v>
      </c>
      <c r="AB43" s="98">
        <v>7</v>
      </c>
    </row>
    <row r="44" spans="1:28">
      <c r="A44" s="95">
        <v>22</v>
      </c>
      <c r="B44" s="96" t="s">
        <v>157</v>
      </c>
      <c r="C44" s="97" t="s">
        <v>193</v>
      </c>
      <c r="D44" s="118" t="s">
        <v>194</v>
      </c>
      <c r="E44" s="99">
        <v>2</v>
      </c>
      <c r="F44" s="98" t="s">
        <v>155</v>
      </c>
      <c r="I44" s="100">
        <f>ROUND(E44*G44, 2)</f>
        <v>0</v>
      </c>
      <c r="J44" s="100">
        <f t="shared" si="5"/>
        <v>0</v>
      </c>
      <c r="K44" s="101">
        <v>5.0000000000000001E-3</v>
      </c>
      <c r="L44" s="101">
        <f>E44*K44</f>
        <v>0.01</v>
      </c>
      <c r="O44" s="98">
        <v>20</v>
      </c>
      <c r="P44" s="98" t="s">
        <v>131</v>
      </c>
      <c r="V44" s="102" t="s">
        <v>42</v>
      </c>
      <c r="Z44" s="98" t="s">
        <v>161</v>
      </c>
      <c r="AA44" s="98" t="s">
        <v>162</v>
      </c>
      <c r="AB44" s="98">
        <v>8</v>
      </c>
    </row>
    <row r="45" spans="1:28">
      <c r="A45" s="95">
        <v>23</v>
      </c>
      <c r="B45" s="96" t="s">
        <v>165</v>
      </c>
      <c r="C45" s="97" t="s">
        <v>195</v>
      </c>
      <c r="D45" s="118" t="s">
        <v>196</v>
      </c>
      <c r="E45" s="99">
        <v>9</v>
      </c>
      <c r="F45" s="98" t="s">
        <v>138</v>
      </c>
      <c r="H45" s="100">
        <f>ROUND(E45*G45, 2)</f>
        <v>0</v>
      </c>
      <c r="J45" s="100">
        <f t="shared" si="5"/>
        <v>0</v>
      </c>
      <c r="K45" s="101">
        <v>2.3628499999999999</v>
      </c>
      <c r="L45" s="101">
        <f>E45*K45</f>
        <v>21.265650000000001</v>
      </c>
      <c r="O45" s="98">
        <v>20</v>
      </c>
      <c r="P45" s="98" t="s">
        <v>131</v>
      </c>
      <c r="V45" s="102" t="s">
        <v>49</v>
      </c>
      <c r="Z45" s="98" t="s">
        <v>184</v>
      </c>
      <c r="AB45" s="98">
        <v>7</v>
      </c>
    </row>
    <row r="46" spans="1:28">
      <c r="A46" s="95">
        <v>24</v>
      </c>
      <c r="B46" s="96" t="s">
        <v>165</v>
      </c>
      <c r="C46" s="97" t="s">
        <v>197</v>
      </c>
      <c r="D46" s="118" t="s">
        <v>198</v>
      </c>
      <c r="E46" s="99">
        <v>150</v>
      </c>
      <c r="F46" s="98" t="s">
        <v>199</v>
      </c>
      <c r="H46" s="100">
        <f>ROUND(E46*G46, 2)</f>
        <v>0</v>
      </c>
      <c r="J46" s="100">
        <f t="shared" si="5"/>
        <v>0</v>
      </c>
      <c r="O46" s="98">
        <v>20</v>
      </c>
      <c r="P46" s="98" t="s">
        <v>131</v>
      </c>
      <c r="V46" s="102" t="s">
        <v>49</v>
      </c>
      <c r="Z46" s="98" t="s">
        <v>184</v>
      </c>
      <c r="AB46" s="98">
        <v>7</v>
      </c>
    </row>
    <row r="47" spans="1:28">
      <c r="A47" s="95">
        <v>25</v>
      </c>
      <c r="B47" s="96" t="s">
        <v>157</v>
      </c>
      <c r="C47" s="97" t="s">
        <v>200</v>
      </c>
      <c r="D47" s="118" t="s">
        <v>201</v>
      </c>
      <c r="E47" s="99">
        <v>2.327</v>
      </c>
      <c r="F47" s="98" t="s">
        <v>202</v>
      </c>
      <c r="I47" s="100">
        <f>ROUND(E47*G47, 2)</f>
        <v>0</v>
      </c>
      <c r="J47" s="100">
        <f t="shared" si="5"/>
        <v>0</v>
      </c>
      <c r="K47" s="101">
        <v>1</v>
      </c>
      <c r="L47" s="101">
        <f>E47*K47</f>
        <v>2.327</v>
      </c>
      <c r="O47" s="98">
        <v>20</v>
      </c>
      <c r="P47" s="98" t="s">
        <v>131</v>
      </c>
      <c r="V47" s="102" t="s">
        <v>42</v>
      </c>
      <c r="Z47" s="98" t="s">
        <v>203</v>
      </c>
      <c r="AA47" s="98" t="s">
        <v>162</v>
      </c>
      <c r="AB47" s="98">
        <v>8</v>
      </c>
    </row>
    <row r="48" spans="1:28" ht="13.5" customHeight="1">
      <c r="A48" s="95">
        <v>26</v>
      </c>
      <c r="B48" s="96" t="s">
        <v>165</v>
      </c>
      <c r="C48" s="97" t="s">
        <v>204</v>
      </c>
      <c r="D48" s="118" t="s">
        <v>205</v>
      </c>
      <c r="E48" s="99">
        <v>8121.3720000000003</v>
      </c>
      <c r="F48" s="98" t="s">
        <v>202</v>
      </c>
      <c r="H48" s="100">
        <f>ROUND(E48*G48, 2)</f>
        <v>0</v>
      </c>
      <c r="J48" s="100">
        <f t="shared" si="5"/>
        <v>0</v>
      </c>
      <c r="O48" s="98">
        <v>20</v>
      </c>
      <c r="P48" s="98" t="s">
        <v>131</v>
      </c>
      <c r="V48" s="102" t="s">
        <v>49</v>
      </c>
      <c r="Z48" s="98" t="s">
        <v>184</v>
      </c>
      <c r="AB48" s="98">
        <v>7</v>
      </c>
    </row>
    <row r="49" spans="1:28" ht="25.5">
      <c r="A49" s="95">
        <v>27</v>
      </c>
      <c r="B49" s="96" t="s">
        <v>165</v>
      </c>
      <c r="C49" s="97" t="s">
        <v>206</v>
      </c>
      <c r="D49" s="118" t="s">
        <v>207</v>
      </c>
      <c r="E49" s="99">
        <v>8121.3720000000003</v>
      </c>
      <c r="F49" s="98" t="s">
        <v>202</v>
      </c>
      <c r="H49" s="100">
        <f>ROUND(E49*G49, 2)</f>
        <v>0</v>
      </c>
      <c r="J49" s="100">
        <f t="shared" si="5"/>
        <v>0</v>
      </c>
      <c r="O49" s="98">
        <v>20</v>
      </c>
      <c r="P49" s="98" t="s">
        <v>131</v>
      </c>
      <c r="V49" s="102" t="s">
        <v>49</v>
      </c>
      <c r="Z49" s="98" t="s">
        <v>184</v>
      </c>
      <c r="AB49" s="98">
        <v>7</v>
      </c>
    </row>
    <row r="50" spans="1:28">
      <c r="D50" s="129" t="s">
        <v>208</v>
      </c>
      <c r="E50" s="130">
        <f>J50</f>
        <v>0</v>
      </c>
      <c r="H50" s="130">
        <f>SUM(H42:H49)</f>
        <v>0</v>
      </c>
      <c r="I50" s="130">
        <f>SUM(I42:I49)</f>
        <v>0</v>
      </c>
      <c r="J50" s="130">
        <f>SUM(J42:J49)</f>
        <v>0</v>
      </c>
      <c r="L50" s="131">
        <f>SUM(L42:L49)</f>
        <v>24.094050000000003</v>
      </c>
      <c r="N50" s="132">
        <f>SUM(N42:N49)</f>
        <v>0</v>
      </c>
      <c r="W50" s="103">
        <f>SUM(W42:W49)</f>
        <v>0</v>
      </c>
    </row>
    <row r="52" spans="1:28">
      <c r="D52" s="129" t="s">
        <v>209</v>
      </c>
      <c r="E52" s="130">
        <f>J52</f>
        <v>0</v>
      </c>
      <c r="H52" s="130">
        <f>+H22+H27+H40+H50</f>
        <v>0</v>
      </c>
      <c r="I52" s="130">
        <f>+I22+I27+I40+I50</f>
        <v>0</v>
      </c>
      <c r="J52" s="130">
        <f>+J22+J27+J40+J50</f>
        <v>0</v>
      </c>
      <c r="L52" s="131">
        <f>+L22+L27+L40+L50</f>
        <v>8121.3716599999989</v>
      </c>
      <c r="N52" s="132">
        <f>+N22+N27+N40+N50</f>
        <v>0</v>
      </c>
      <c r="W52" s="103">
        <f>+W22+W27+W40+W50</f>
        <v>0</v>
      </c>
    </row>
    <row r="54" spans="1:28">
      <c r="D54" s="134" t="s">
        <v>210</v>
      </c>
      <c r="E54" s="130">
        <f>J54</f>
        <v>0</v>
      </c>
      <c r="H54" s="130">
        <f>+H52</f>
        <v>0</v>
      </c>
      <c r="I54" s="130">
        <f>+I52</f>
        <v>0</v>
      </c>
      <c r="J54" s="130">
        <f>+J52</f>
        <v>0</v>
      </c>
      <c r="L54" s="131">
        <f>+L52</f>
        <v>8121.3716599999989</v>
      </c>
      <c r="N54" s="132">
        <f>+N52</f>
        <v>0</v>
      </c>
      <c r="W54" s="103">
        <f>+W52</f>
        <v>0</v>
      </c>
    </row>
  </sheetData>
  <printOptions horizontalCentered="1"/>
  <pageMargins left="0.39370078740157483" right="0.35433070866141736" top="0.62992125984251968" bottom="0.59055118110236227" header="0.51181102362204722" footer="0.35433070866141736"/>
  <pageSetup paperSize="9" orientation="portrait" r:id="rId1"/>
  <headerFooter alignWithMargins="0">
    <oddFooter>&amp;R&amp;"Arial Narrow,Obyčejné"&amp;8Strana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5</vt:i4>
      </vt:variant>
    </vt:vector>
  </HeadingPairs>
  <TitlesOfParts>
    <vt:vector size="8" baseType="lpstr">
      <vt:lpstr>Kryci list</vt:lpstr>
      <vt:lpstr>Rekapitulacia</vt:lpstr>
      <vt:lpstr>Prehlad</vt:lpstr>
      <vt:lpstr>Prehlad!Názvy_tlače</vt:lpstr>
      <vt:lpstr>Rekapitulacia!Názvy_tlače</vt:lpstr>
      <vt:lpstr>'Kryci list'!Oblasť_tlače</vt:lpstr>
      <vt:lpstr>Prehlad!Oblasť_tlače</vt:lpstr>
      <vt:lpstr>Rekapitulacia!Oblasť_tlače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Computer</dc:creator>
  <cp:lastModifiedBy>MVL</cp:lastModifiedBy>
  <cp:lastPrinted>2022-09-23T06:24:53Z</cp:lastPrinted>
  <dcterms:created xsi:type="dcterms:W3CDTF">1999-04-06T07:39:42Z</dcterms:created>
  <dcterms:modified xsi:type="dcterms:W3CDTF">2024-09-10T10:36:45Z</dcterms:modified>
</cp:coreProperties>
</file>