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uniag1-my.sharepoint.com/personal/kentosova_uniag_sk/Documents/Bitúnok/"/>
    </mc:Choice>
  </mc:AlternateContent>
  <xr:revisionPtr revIDLastSave="0" documentId="8_{E1D3314F-C927-478D-A74C-9982D4EF535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kapitulácia stavby" sheetId="1" r:id="rId1"/>
    <sheet name="01 - Stavebná časť" sheetId="2" r:id="rId2"/>
    <sheet name="02 - Zdravotechnika" sheetId="3" r:id="rId3"/>
    <sheet name="03 - Vykurovanie" sheetId="4" r:id="rId4"/>
    <sheet name="04 - Elektroinštalácia" sheetId="5" r:id="rId5"/>
  </sheets>
  <definedNames>
    <definedName name="_xlnm._FilterDatabase" localSheetId="1" hidden="1">'01 - Stavebná časť'!$C$135:$K$371</definedName>
    <definedName name="_xlnm._FilterDatabase" localSheetId="2" hidden="1">'02 - Zdravotechnika'!$C$126:$K$273</definedName>
    <definedName name="_xlnm._FilterDatabase" localSheetId="3" hidden="1">'03 - Vykurovanie'!$C$120:$K$158</definedName>
    <definedName name="_xlnm._FilterDatabase" localSheetId="4" hidden="1">'04 - Elektroinštalácia'!$C$118:$K$216</definedName>
    <definedName name="_xlnm.Print_Titles" localSheetId="1">'01 - Stavebná časť'!$135:$135</definedName>
    <definedName name="_xlnm.Print_Titles" localSheetId="2">'02 - Zdravotechnika'!$126:$126</definedName>
    <definedName name="_xlnm.Print_Titles" localSheetId="3">'03 - Vykurovanie'!$120:$120</definedName>
    <definedName name="_xlnm.Print_Titles" localSheetId="4">'04 - Elektroinštalácia'!$118:$118</definedName>
    <definedName name="_xlnm.Print_Titles" localSheetId="0">'Rekapitulácia stavby'!$92:$92</definedName>
    <definedName name="_xlnm.Print_Area" localSheetId="1">'01 - Stavebná časť'!$C$4:$J$76,'01 - Stavebná časť'!$C$82:$J$117,'01 - Stavebná časť'!$C$123:$J$371</definedName>
    <definedName name="_xlnm.Print_Area" localSheetId="2">'02 - Zdravotechnika'!$C$4:$J$76,'02 - Zdravotechnika'!$C$82:$J$108,'02 - Zdravotechnika'!$C$114:$J$273</definedName>
    <definedName name="_xlnm.Print_Area" localSheetId="3">'03 - Vykurovanie'!$C$4:$J$76,'03 - Vykurovanie'!$C$82:$J$102,'03 - Vykurovanie'!$C$108:$J$158</definedName>
    <definedName name="_xlnm.Print_Area" localSheetId="4">'04 - Elektroinštalácia'!$C$4:$J$76,'04 - Elektroinštalácia'!$C$82:$J$100,'04 - Elektroinštalácia'!$C$106:$J$216</definedName>
    <definedName name="_xlnm.Print_Area" localSheetId="0">'Rekapitulácia stavby'!$D$4:$AO$76,'Rekapitulácia stavby'!$C$82:$AQ$99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5" l="1"/>
  <c r="J36" i="5"/>
  <c r="AY98" i="1" s="1"/>
  <c r="J35" i="5"/>
  <c r="AX98" i="1" s="1"/>
  <c r="BI216" i="5"/>
  <c r="BH216" i="5"/>
  <c r="BG216" i="5"/>
  <c r="BE216" i="5"/>
  <c r="T216" i="5"/>
  <c r="R216" i="5"/>
  <c r="P216" i="5"/>
  <c r="BI215" i="5"/>
  <c r="BH215" i="5"/>
  <c r="BG215" i="5"/>
  <c r="BE215" i="5"/>
  <c r="T215" i="5"/>
  <c r="R215" i="5"/>
  <c r="P215" i="5"/>
  <c r="BI214" i="5"/>
  <c r="BH214" i="5"/>
  <c r="BG214" i="5"/>
  <c r="BE214" i="5"/>
  <c r="T214" i="5"/>
  <c r="R214" i="5"/>
  <c r="P214" i="5"/>
  <c r="BI212" i="5"/>
  <c r="BH212" i="5"/>
  <c r="BG212" i="5"/>
  <c r="BE212" i="5"/>
  <c r="T212" i="5"/>
  <c r="R212" i="5"/>
  <c r="P212" i="5"/>
  <c r="BI211" i="5"/>
  <c r="BH211" i="5"/>
  <c r="BG211" i="5"/>
  <c r="BE211" i="5"/>
  <c r="T211" i="5"/>
  <c r="R211" i="5"/>
  <c r="P211" i="5"/>
  <c r="BI210" i="5"/>
  <c r="BH210" i="5"/>
  <c r="BG210" i="5"/>
  <c r="BE210" i="5"/>
  <c r="T210" i="5"/>
  <c r="R210" i="5"/>
  <c r="P210" i="5"/>
  <c r="BI209" i="5"/>
  <c r="BH209" i="5"/>
  <c r="BG209" i="5"/>
  <c r="BE209" i="5"/>
  <c r="T209" i="5"/>
  <c r="R209" i="5"/>
  <c r="P209" i="5"/>
  <c r="BI208" i="5"/>
  <c r="BH208" i="5"/>
  <c r="BG208" i="5"/>
  <c r="BE208" i="5"/>
  <c r="T208" i="5"/>
  <c r="R208" i="5"/>
  <c r="P208" i="5"/>
  <c r="BI207" i="5"/>
  <c r="BH207" i="5"/>
  <c r="BG207" i="5"/>
  <c r="BE207" i="5"/>
  <c r="T207" i="5"/>
  <c r="R207" i="5"/>
  <c r="P207" i="5"/>
  <c r="BI206" i="5"/>
  <c r="BH206" i="5"/>
  <c r="BG206" i="5"/>
  <c r="BE206" i="5"/>
  <c r="T206" i="5"/>
  <c r="R206" i="5"/>
  <c r="P206" i="5"/>
  <c r="BI205" i="5"/>
  <c r="BH205" i="5"/>
  <c r="BG205" i="5"/>
  <c r="BE205" i="5"/>
  <c r="T205" i="5"/>
  <c r="R205" i="5"/>
  <c r="P205" i="5"/>
  <c r="BI204" i="5"/>
  <c r="BH204" i="5"/>
  <c r="BG204" i="5"/>
  <c r="BE204" i="5"/>
  <c r="T204" i="5"/>
  <c r="R204" i="5"/>
  <c r="P204" i="5"/>
  <c r="BI203" i="5"/>
  <c r="BH203" i="5"/>
  <c r="BG203" i="5"/>
  <c r="BE203" i="5"/>
  <c r="T203" i="5"/>
  <c r="R203" i="5"/>
  <c r="P203" i="5"/>
  <c r="BI202" i="5"/>
  <c r="BH202" i="5"/>
  <c r="BG202" i="5"/>
  <c r="BE202" i="5"/>
  <c r="T202" i="5"/>
  <c r="R202" i="5"/>
  <c r="P202" i="5"/>
  <c r="BI201" i="5"/>
  <c r="BH201" i="5"/>
  <c r="BG201" i="5"/>
  <c r="BE201" i="5"/>
  <c r="T201" i="5"/>
  <c r="R201" i="5"/>
  <c r="P201" i="5"/>
  <c r="BI200" i="5"/>
  <c r="BH200" i="5"/>
  <c r="BG200" i="5"/>
  <c r="BE200" i="5"/>
  <c r="T200" i="5"/>
  <c r="R200" i="5"/>
  <c r="P200" i="5"/>
  <c r="BI199" i="5"/>
  <c r="BH199" i="5"/>
  <c r="BG199" i="5"/>
  <c r="BE199" i="5"/>
  <c r="T199" i="5"/>
  <c r="R199" i="5"/>
  <c r="P199" i="5"/>
  <c r="BI198" i="5"/>
  <c r="BH198" i="5"/>
  <c r="BG198" i="5"/>
  <c r="BE198" i="5"/>
  <c r="T198" i="5"/>
  <c r="R198" i="5"/>
  <c r="P198" i="5"/>
  <c r="BI197" i="5"/>
  <c r="BH197" i="5"/>
  <c r="BG197" i="5"/>
  <c r="BE197" i="5"/>
  <c r="T197" i="5"/>
  <c r="R197" i="5"/>
  <c r="P197" i="5"/>
  <c r="BI196" i="5"/>
  <c r="BH196" i="5"/>
  <c r="BG196" i="5"/>
  <c r="BE196" i="5"/>
  <c r="T196" i="5"/>
  <c r="R196" i="5"/>
  <c r="P196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3" i="5"/>
  <c r="BH193" i="5"/>
  <c r="BG193" i="5"/>
  <c r="BE193" i="5"/>
  <c r="T193" i="5"/>
  <c r="R193" i="5"/>
  <c r="P193" i="5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9" i="5"/>
  <c r="BH189" i="5"/>
  <c r="BG189" i="5"/>
  <c r="BE189" i="5"/>
  <c r="T189" i="5"/>
  <c r="R189" i="5"/>
  <c r="P189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BI124" i="5"/>
  <c r="BH124" i="5"/>
  <c r="BG124" i="5"/>
  <c r="BE124" i="5"/>
  <c r="T124" i="5"/>
  <c r="R124" i="5"/>
  <c r="P124" i="5"/>
  <c r="BI123" i="5"/>
  <c r="BH123" i="5"/>
  <c r="BG123" i="5"/>
  <c r="BE123" i="5"/>
  <c r="T123" i="5"/>
  <c r="R123" i="5"/>
  <c r="P123" i="5"/>
  <c r="BI122" i="5"/>
  <c r="BH122" i="5"/>
  <c r="BG122" i="5"/>
  <c r="BE122" i="5"/>
  <c r="T122" i="5"/>
  <c r="R122" i="5"/>
  <c r="P122" i="5"/>
  <c r="F115" i="5"/>
  <c r="F113" i="5"/>
  <c r="E111" i="5"/>
  <c r="F91" i="5"/>
  <c r="F89" i="5"/>
  <c r="E87" i="5"/>
  <c r="J24" i="5"/>
  <c r="E24" i="5"/>
  <c r="J116" i="5" s="1"/>
  <c r="J23" i="5"/>
  <c r="J21" i="5"/>
  <c r="E21" i="5"/>
  <c r="J91" i="5" s="1"/>
  <c r="J20" i="5"/>
  <c r="J18" i="5"/>
  <c r="E18" i="5"/>
  <c r="F116" i="5" s="1"/>
  <c r="J17" i="5"/>
  <c r="J12" i="5"/>
  <c r="J113" i="5" s="1"/>
  <c r="E7" i="5"/>
  <c r="E109" i="5" s="1"/>
  <c r="J37" i="4"/>
  <c r="J36" i="4"/>
  <c r="AY97" i="1" s="1"/>
  <c r="J35" i="4"/>
  <c r="AX97" i="1" s="1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F117" i="4"/>
  <c r="F115" i="4"/>
  <c r="E113" i="4"/>
  <c r="F91" i="4"/>
  <c r="F89" i="4"/>
  <c r="E87" i="4"/>
  <c r="J24" i="4"/>
  <c r="E24" i="4"/>
  <c r="J118" i="4" s="1"/>
  <c r="J23" i="4"/>
  <c r="J21" i="4"/>
  <c r="E21" i="4"/>
  <c r="J117" i="4" s="1"/>
  <c r="J20" i="4"/>
  <c r="J18" i="4"/>
  <c r="E18" i="4"/>
  <c r="F92" i="4" s="1"/>
  <c r="J17" i="4"/>
  <c r="J12" i="4"/>
  <c r="J115" i="4" s="1"/>
  <c r="E7" i="4"/>
  <c r="E111" i="4" s="1"/>
  <c r="J37" i="3"/>
  <c r="J36" i="3"/>
  <c r="AY96" i="1" s="1"/>
  <c r="J35" i="3"/>
  <c r="AX96" i="1" s="1"/>
  <c r="BI273" i="3"/>
  <c r="BH273" i="3"/>
  <c r="BG273" i="3"/>
  <c r="BE273" i="3"/>
  <c r="T273" i="3"/>
  <c r="R273" i="3"/>
  <c r="P273" i="3"/>
  <c r="BI272" i="3"/>
  <c r="BH272" i="3"/>
  <c r="BG272" i="3"/>
  <c r="BE272" i="3"/>
  <c r="T272" i="3"/>
  <c r="R272" i="3"/>
  <c r="P272" i="3"/>
  <c r="BI271" i="3"/>
  <c r="BH271" i="3"/>
  <c r="BG271" i="3"/>
  <c r="BE271" i="3"/>
  <c r="T271" i="3"/>
  <c r="R271" i="3"/>
  <c r="P271" i="3"/>
  <c r="BI270" i="3"/>
  <c r="BH270" i="3"/>
  <c r="BG270" i="3"/>
  <c r="BE270" i="3"/>
  <c r="T270" i="3"/>
  <c r="R270" i="3"/>
  <c r="P270" i="3"/>
  <c r="BI269" i="3"/>
  <c r="BH269" i="3"/>
  <c r="BG269" i="3"/>
  <c r="BE269" i="3"/>
  <c r="T269" i="3"/>
  <c r="R269" i="3"/>
  <c r="P269" i="3"/>
  <c r="BI268" i="3"/>
  <c r="BH268" i="3"/>
  <c r="BG268" i="3"/>
  <c r="BE268" i="3"/>
  <c r="T268" i="3"/>
  <c r="R268" i="3"/>
  <c r="P268" i="3"/>
  <c r="BI267" i="3"/>
  <c r="BH267" i="3"/>
  <c r="BG267" i="3"/>
  <c r="BE267" i="3"/>
  <c r="T267" i="3"/>
  <c r="R267" i="3"/>
  <c r="P267" i="3"/>
  <c r="BI265" i="3"/>
  <c r="BH265" i="3"/>
  <c r="BG265" i="3"/>
  <c r="BE265" i="3"/>
  <c r="T265" i="3"/>
  <c r="R265" i="3"/>
  <c r="P265" i="3"/>
  <c r="BI264" i="3"/>
  <c r="BH264" i="3"/>
  <c r="BG264" i="3"/>
  <c r="BE264" i="3"/>
  <c r="T264" i="3"/>
  <c r="R264" i="3"/>
  <c r="P264" i="3"/>
  <c r="BI263" i="3"/>
  <c r="BH263" i="3"/>
  <c r="BG263" i="3"/>
  <c r="BE263" i="3"/>
  <c r="T263" i="3"/>
  <c r="R263" i="3"/>
  <c r="P263" i="3"/>
  <c r="BI262" i="3"/>
  <c r="BH262" i="3"/>
  <c r="BG262" i="3"/>
  <c r="BE262" i="3"/>
  <c r="T262" i="3"/>
  <c r="R262" i="3"/>
  <c r="P262" i="3"/>
  <c r="BI261" i="3"/>
  <c r="BH261" i="3"/>
  <c r="BG261" i="3"/>
  <c r="BE261" i="3"/>
  <c r="T261" i="3"/>
  <c r="R261" i="3"/>
  <c r="P261" i="3"/>
  <c r="BI260" i="3"/>
  <c r="BH260" i="3"/>
  <c r="BG260" i="3"/>
  <c r="BE260" i="3"/>
  <c r="T260" i="3"/>
  <c r="R260" i="3"/>
  <c r="P260" i="3"/>
  <c r="BI259" i="3"/>
  <c r="BH259" i="3"/>
  <c r="BG259" i="3"/>
  <c r="BE259" i="3"/>
  <c r="T259" i="3"/>
  <c r="R259" i="3"/>
  <c r="P259" i="3"/>
  <c r="BI258" i="3"/>
  <c r="BH258" i="3"/>
  <c r="BG258" i="3"/>
  <c r="BE258" i="3"/>
  <c r="T258" i="3"/>
  <c r="R258" i="3"/>
  <c r="P258" i="3"/>
  <c r="BI257" i="3"/>
  <c r="BH257" i="3"/>
  <c r="BG257" i="3"/>
  <c r="BE257" i="3"/>
  <c r="T257" i="3"/>
  <c r="R257" i="3"/>
  <c r="P257" i="3"/>
  <c r="BI256" i="3"/>
  <c r="BH256" i="3"/>
  <c r="BG256" i="3"/>
  <c r="BE256" i="3"/>
  <c r="T256" i="3"/>
  <c r="R256" i="3"/>
  <c r="P256" i="3"/>
  <c r="BI255" i="3"/>
  <c r="BH255" i="3"/>
  <c r="BG255" i="3"/>
  <c r="BE255" i="3"/>
  <c r="T255" i="3"/>
  <c r="R255" i="3"/>
  <c r="P255" i="3"/>
  <c r="BI254" i="3"/>
  <c r="BH254" i="3"/>
  <c r="BG254" i="3"/>
  <c r="BE254" i="3"/>
  <c r="T254" i="3"/>
  <c r="R254" i="3"/>
  <c r="P254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5" i="3"/>
  <c r="BH245" i="3"/>
  <c r="BG245" i="3"/>
  <c r="BE245" i="3"/>
  <c r="T245" i="3"/>
  <c r="R245" i="3"/>
  <c r="P245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2" i="3"/>
  <c r="BH242" i="3"/>
  <c r="BG242" i="3"/>
  <c r="BE242" i="3"/>
  <c r="T242" i="3"/>
  <c r="R242" i="3"/>
  <c r="P242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38" i="3"/>
  <c r="BH138" i="3"/>
  <c r="BG138" i="3"/>
  <c r="BE138" i="3"/>
  <c r="T138" i="3"/>
  <c r="T137" i="3" s="1"/>
  <c r="R138" i="3"/>
  <c r="R137" i="3"/>
  <c r="P138" i="3"/>
  <c r="P137" i="3" s="1"/>
  <c r="BI136" i="3"/>
  <c r="BH136" i="3"/>
  <c r="BG136" i="3"/>
  <c r="BE136" i="3"/>
  <c r="T136" i="3"/>
  <c r="T135" i="3" s="1"/>
  <c r="R136" i="3"/>
  <c r="R135" i="3" s="1"/>
  <c r="P136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F123" i="3"/>
  <c r="F121" i="3"/>
  <c r="E119" i="3"/>
  <c r="F91" i="3"/>
  <c r="F89" i="3"/>
  <c r="E87" i="3"/>
  <c r="J24" i="3"/>
  <c r="E24" i="3"/>
  <c r="J92" i="3"/>
  <c r="J23" i="3"/>
  <c r="J21" i="3"/>
  <c r="E21" i="3"/>
  <c r="J123" i="3" s="1"/>
  <c r="J20" i="3"/>
  <c r="J18" i="3"/>
  <c r="E18" i="3"/>
  <c r="F92" i="3"/>
  <c r="J17" i="3"/>
  <c r="J12" i="3"/>
  <c r="J121" i="3"/>
  <c r="E7" i="3"/>
  <c r="E117" i="3" s="1"/>
  <c r="J37" i="2"/>
  <c r="J36" i="2"/>
  <c r="AY95" i="1" s="1"/>
  <c r="J35" i="2"/>
  <c r="AX95" i="1"/>
  <c r="BI371" i="2"/>
  <c r="BH371" i="2"/>
  <c r="BG371" i="2"/>
  <c r="BE371" i="2"/>
  <c r="T371" i="2"/>
  <c r="R371" i="2"/>
  <c r="P371" i="2"/>
  <c r="BI370" i="2"/>
  <c r="BH370" i="2"/>
  <c r="BG370" i="2"/>
  <c r="BE370" i="2"/>
  <c r="T370" i="2"/>
  <c r="R370" i="2"/>
  <c r="P370" i="2"/>
  <c r="BI369" i="2"/>
  <c r="BH369" i="2"/>
  <c r="BG369" i="2"/>
  <c r="BE369" i="2"/>
  <c r="T369" i="2"/>
  <c r="R369" i="2"/>
  <c r="P369" i="2"/>
  <c r="BI368" i="2"/>
  <c r="BH368" i="2"/>
  <c r="BG368" i="2"/>
  <c r="BE368" i="2"/>
  <c r="T368" i="2"/>
  <c r="R368" i="2"/>
  <c r="P368" i="2"/>
  <c r="BI366" i="2"/>
  <c r="BH366" i="2"/>
  <c r="BG366" i="2"/>
  <c r="BE366" i="2"/>
  <c r="T366" i="2"/>
  <c r="T365" i="2" s="1"/>
  <c r="R366" i="2"/>
  <c r="R365" i="2" s="1"/>
  <c r="P366" i="2"/>
  <c r="P365" i="2"/>
  <c r="BI364" i="2"/>
  <c r="BH364" i="2"/>
  <c r="BG364" i="2"/>
  <c r="BE364" i="2"/>
  <c r="T364" i="2"/>
  <c r="R364" i="2"/>
  <c r="P364" i="2"/>
  <c r="BI363" i="2"/>
  <c r="BH363" i="2"/>
  <c r="BG363" i="2"/>
  <c r="BE363" i="2"/>
  <c r="T363" i="2"/>
  <c r="R363" i="2"/>
  <c r="P363" i="2"/>
  <c r="BI362" i="2"/>
  <c r="BH362" i="2"/>
  <c r="BG362" i="2"/>
  <c r="BE362" i="2"/>
  <c r="T362" i="2"/>
  <c r="R362" i="2"/>
  <c r="P362" i="2"/>
  <c r="BI360" i="2"/>
  <c r="BH360" i="2"/>
  <c r="BG360" i="2"/>
  <c r="BE360" i="2"/>
  <c r="T360" i="2"/>
  <c r="R360" i="2"/>
  <c r="P360" i="2"/>
  <c r="BI359" i="2"/>
  <c r="BH359" i="2"/>
  <c r="BG359" i="2"/>
  <c r="BE359" i="2"/>
  <c r="T359" i="2"/>
  <c r="R359" i="2"/>
  <c r="P359" i="2"/>
  <c r="BI358" i="2"/>
  <c r="BH358" i="2"/>
  <c r="BG358" i="2"/>
  <c r="BE358" i="2"/>
  <c r="T358" i="2"/>
  <c r="R358" i="2"/>
  <c r="P358" i="2"/>
  <c r="BI357" i="2"/>
  <c r="BH357" i="2"/>
  <c r="BG357" i="2"/>
  <c r="BE357" i="2"/>
  <c r="T357" i="2"/>
  <c r="R357" i="2"/>
  <c r="P357" i="2"/>
  <c r="BI355" i="2"/>
  <c r="BH355" i="2"/>
  <c r="BG355" i="2"/>
  <c r="BE355" i="2"/>
  <c r="T355" i="2"/>
  <c r="R355" i="2"/>
  <c r="P355" i="2"/>
  <c r="BI354" i="2"/>
  <c r="BH354" i="2"/>
  <c r="BG354" i="2"/>
  <c r="BE354" i="2"/>
  <c r="T354" i="2"/>
  <c r="R354" i="2"/>
  <c r="P354" i="2"/>
  <c r="BI353" i="2"/>
  <c r="BH353" i="2"/>
  <c r="BG353" i="2"/>
  <c r="BE353" i="2"/>
  <c r="T353" i="2"/>
  <c r="R353" i="2"/>
  <c r="P353" i="2"/>
  <c r="BI352" i="2"/>
  <c r="BH352" i="2"/>
  <c r="BG352" i="2"/>
  <c r="BE352" i="2"/>
  <c r="T352" i="2"/>
  <c r="R352" i="2"/>
  <c r="P352" i="2"/>
  <c r="BI351" i="2"/>
  <c r="BH351" i="2"/>
  <c r="BG351" i="2"/>
  <c r="BE351" i="2"/>
  <c r="T351" i="2"/>
  <c r="R351" i="2"/>
  <c r="P351" i="2"/>
  <c r="BI350" i="2"/>
  <c r="BH350" i="2"/>
  <c r="BG350" i="2"/>
  <c r="BE350" i="2"/>
  <c r="T350" i="2"/>
  <c r="R350" i="2"/>
  <c r="P350" i="2"/>
  <c r="BI349" i="2"/>
  <c r="BH349" i="2"/>
  <c r="BG349" i="2"/>
  <c r="BE349" i="2"/>
  <c r="T349" i="2"/>
  <c r="R349" i="2"/>
  <c r="P349" i="2"/>
  <c r="BI348" i="2"/>
  <c r="BH348" i="2"/>
  <c r="BG348" i="2"/>
  <c r="BE348" i="2"/>
  <c r="T348" i="2"/>
  <c r="R348" i="2"/>
  <c r="P348" i="2"/>
  <c r="BI346" i="2"/>
  <c r="BH346" i="2"/>
  <c r="BG346" i="2"/>
  <c r="BE346" i="2"/>
  <c r="T346" i="2"/>
  <c r="R346" i="2"/>
  <c r="P346" i="2"/>
  <c r="BI345" i="2"/>
  <c r="BH345" i="2"/>
  <c r="BG345" i="2"/>
  <c r="BE345" i="2"/>
  <c r="T345" i="2"/>
  <c r="R345" i="2"/>
  <c r="P345" i="2"/>
  <c r="BI344" i="2"/>
  <c r="BH344" i="2"/>
  <c r="BG344" i="2"/>
  <c r="BE344" i="2"/>
  <c r="T344" i="2"/>
  <c r="R344" i="2"/>
  <c r="P344" i="2"/>
  <c r="BI343" i="2"/>
  <c r="BH343" i="2"/>
  <c r="BG343" i="2"/>
  <c r="BE343" i="2"/>
  <c r="T343" i="2"/>
  <c r="R343" i="2"/>
  <c r="P343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38" i="2"/>
  <c r="BH338" i="2"/>
  <c r="BG338" i="2"/>
  <c r="BE338" i="2"/>
  <c r="T338" i="2"/>
  <c r="R338" i="2"/>
  <c r="P338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9" i="2"/>
  <c r="BH329" i="2"/>
  <c r="BG329" i="2"/>
  <c r="BE329" i="2"/>
  <c r="T329" i="2"/>
  <c r="R329" i="2"/>
  <c r="P329" i="2"/>
  <c r="BI328" i="2"/>
  <c r="BH328" i="2"/>
  <c r="BG328" i="2"/>
  <c r="BE328" i="2"/>
  <c r="T328" i="2"/>
  <c r="R328" i="2"/>
  <c r="P328" i="2"/>
  <c r="BI327" i="2"/>
  <c r="BH327" i="2"/>
  <c r="BG327" i="2"/>
  <c r="BE327" i="2"/>
  <c r="T327" i="2"/>
  <c r="R327" i="2"/>
  <c r="P327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9" i="2"/>
  <c r="BH319" i="2"/>
  <c r="BG319" i="2"/>
  <c r="BE319" i="2"/>
  <c r="T319" i="2"/>
  <c r="R319" i="2"/>
  <c r="P319" i="2"/>
  <c r="BI318" i="2"/>
  <c r="BH318" i="2"/>
  <c r="BG318" i="2"/>
  <c r="BE318" i="2"/>
  <c r="T318" i="2"/>
  <c r="R318" i="2"/>
  <c r="P318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J33" i="2" s="1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F35" i="2" s="1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F132" i="2"/>
  <c r="F130" i="2"/>
  <c r="E128" i="2"/>
  <c r="F91" i="2"/>
  <c r="F89" i="2"/>
  <c r="E87" i="2"/>
  <c r="J24" i="2"/>
  <c r="E24" i="2"/>
  <c r="J133" i="2" s="1"/>
  <c r="J23" i="2"/>
  <c r="J21" i="2"/>
  <c r="E21" i="2"/>
  <c r="J132" i="2" s="1"/>
  <c r="J20" i="2"/>
  <c r="J18" i="2"/>
  <c r="E18" i="2"/>
  <c r="F133" i="2"/>
  <c r="J17" i="2"/>
  <c r="J12" i="2"/>
  <c r="J130" i="2" s="1"/>
  <c r="E7" i="2"/>
  <c r="E126" i="2" s="1"/>
  <c r="L90" i="1"/>
  <c r="AM90" i="1"/>
  <c r="AM89" i="1"/>
  <c r="L89" i="1"/>
  <c r="AM87" i="1"/>
  <c r="L87" i="1"/>
  <c r="L85" i="1"/>
  <c r="L84" i="1"/>
  <c r="BK358" i="2"/>
  <c r="J353" i="2"/>
  <c r="BK344" i="2"/>
  <c r="J318" i="2"/>
  <c r="J284" i="2"/>
  <c r="J268" i="2"/>
  <c r="BK238" i="2"/>
  <c r="BK216" i="2"/>
  <c r="BK193" i="2"/>
  <c r="BK168" i="2"/>
  <c r="J149" i="2"/>
  <c r="J363" i="2"/>
  <c r="BK348" i="2"/>
  <c r="BK340" i="2"/>
  <c r="BK333" i="2"/>
  <c r="BK322" i="2"/>
  <c r="BK304" i="2"/>
  <c r="J286" i="2"/>
  <c r="J266" i="2"/>
  <c r="BK255" i="2"/>
  <c r="J245" i="2"/>
  <c r="J223" i="2"/>
  <c r="BK205" i="2"/>
  <c r="BK195" i="2"/>
  <c r="BK178" i="2"/>
  <c r="J159" i="2"/>
  <c r="BK147" i="2"/>
  <c r="J370" i="2"/>
  <c r="J364" i="2"/>
  <c r="J349" i="2"/>
  <c r="J336" i="2"/>
  <c r="BK327" i="2"/>
  <c r="BK308" i="2"/>
  <c r="BK295" i="2"/>
  <c r="BK284" i="2"/>
  <c r="J264" i="2"/>
  <c r="BK226" i="2"/>
  <c r="J212" i="2"/>
  <c r="BK172" i="2"/>
  <c r="BK146" i="2"/>
  <c r="BK357" i="2"/>
  <c r="J327" i="2"/>
  <c r="J305" i="2"/>
  <c r="BK268" i="2"/>
  <c r="BK249" i="2"/>
  <c r="BK224" i="2"/>
  <c r="J192" i="2"/>
  <c r="BK173" i="2"/>
  <c r="J352" i="2"/>
  <c r="BK335" i="2"/>
  <c r="BK311" i="2"/>
  <c r="BK299" i="2"/>
  <c r="J283" i="2"/>
  <c r="BK274" i="2"/>
  <c r="BK262" i="2"/>
  <c r="BK244" i="2"/>
  <c r="BK225" i="2"/>
  <c r="J208" i="2"/>
  <c r="BK197" i="2"/>
  <c r="J184" i="2"/>
  <c r="J170" i="2"/>
  <c r="J156" i="2"/>
  <c r="J273" i="3"/>
  <c r="J233" i="3"/>
  <c r="BK200" i="3"/>
  <c r="J184" i="3"/>
  <c r="J133" i="3"/>
  <c r="J257" i="3"/>
  <c r="J244" i="3"/>
  <c r="J223" i="3"/>
  <c r="BK206" i="3"/>
  <c r="BK191" i="3"/>
  <c r="BK185" i="3"/>
  <c r="J163" i="3"/>
  <c r="BK150" i="3"/>
  <c r="J136" i="3"/>
  <c r="BK262" i="3"/>
  <c r="J251" i="3"/>
  <c r="BK241" i="3"/>
  <c r="BK268" i="3"/>
  <c r="J236" i="3"/>
  <c r="J210" i="3"/>
  <c r="J167" i="3"/>
  <c r="J269" i="3"/>
  <c r="BK226" i="3"/>
  <c r="BK190" i="3"/>
  <c r="BK157" i="3"/>
  <c r="BK267" i="3"/>
  <c r="J238" i="3"/>
  <c r="J220" i="3"/>
  <c r="BK193" i="3"/>
  <c r="J147" i="3"/>
  <c r="J206" i="3"/>
  <c r="BK187" i="3"/>
  <c r="J175" i="3"/>
  <c r="J160" i="3"/>
  <c r="BK134" i="3"/>
  <c r="J153" i="4"/>
  <c r="J145" i="4"/>
  <c r="BK137" i="4"/>
  <c r="BK131" i="4"/>
  <c r="BK157" i="4"/>
  <c r="BK149" i="4"/>
  <c r="J131" i="4"/>
  <c r="J216" i="5"/>
  <c r="BK204" i="5"/>
  <c r="BK198" i="5"/>
  <c r="BK187" i="5"/>
  <c r="BK178" i="5"/>
  <c r="BK165" i="5"/>
  <c r="J155" i="5"/>
  <c r="BK145" i="5"/>
  <c r="J130" i="5"/>
  <c r="J212" i="5"/>
  <c r="J198" i="5"/>
  <c r="BK185" i="5"/>
  <c r="J171" i="5"/>
  <c r="J149" i="5"/>
  <c r="BK136" i="5"/>
  <c r="BK127" i="5"/>
  <c r="BK190" i="5"/>
  <c r="J164" i="5"/>
  <c r="J144" i="5"/>
  <c r="BK203" i="5"/>
  <c r="J174" i="5"/>
  <c r="J134" i="5"/>
  <c r="J357" i="2"/>
  <c r="BK351" i="2"/>
  <c r="J335" i="2"/>
  <c r="J300" i="2"/>
  <c r="J274" i="2"/>
  <c r="J248" i="2"/>
  <c r="J225" i="2"/>
  <c r="BK204" i="2"/>
  <c r="BK183" i="2"/>
  <c r="BK151" i="2"/>
  <c r="BK369" i="2"/>
  <c r="BK359" i="2"/>
  <c r="J341" i="2"/>
  <c r="BK334" i="2"/>
  <c r="J325" i="2"/>
  <c r="BK306" i="2"/>
  <c r="BK287" i="2"/>
  <c r="J278" i="2"/>
  <c r="J262" i="2"/>
  <c r="J251" i="2"/>
  <c r="J234" i="2"/>
  <c r="BK213" i="2"/>
  <c r="BK199" i="2"/>
  <c r="BK192" i="2"/>
  <c r="J176" i="2"/>
  <c r="BK165" i="2"/>
  <c r="J150" i="2"/>
  <c r="J142" i="2"/>
  <c r="J368" i="2"/>
  <c r="BK352" i="2"/>
  <c r="J346" i="2"/>
  <c r="BK331" i="2"/>
  <c r="J316" i="2"/>
  <c r="BK292" i="2"/>
  <c r="J275" i="2"/>
  <c r="J246" i="2"/>
  <c r="BK221" i="2"/>
  <c r="J180" i="2"/>
  <c r="BK154" i="2"/>
  <c r="J366" i="2"/>
  <c r="J331" i="2"/>
  <c r="BK313" i="2"/>
  <c r="J293" i="2"/>
  <c r="J263" i="2"/>
  <c r="BK248" i="2"/>
  <c r="J218" i="2"/>
  <c r="BK191" i="2"/>
  <c r="J161" i="2"/>
  <c r="J340" i="2"/>
  <c r="J321" i="2"/>
  <c r="BK310" i="2"/>
  <c r="J301" i="2"/>
  <c r="J282" i="2"/>
  <c r="J265" i="2"/>
  <c r="J249" i="2"/>
  <c r="J235" i="2"/>
  <c r="J213" i="2"/>
  <c r="J199" i="2"/>
  <c r="J187" i="2"/>
  <c r="BK175" i="2"/>
  <c r="J163" i="2"/>
  <c r="J148" i="2"/>
  <c r="J262" i="3"/>
  <c r="J225" i="3"/>
  <c r="J193" i="3"/>
  <c r="BK169" i="3"/>
  <c r="J267" i="3"/>
  <c r="J254" i="3"/>
  <c r="BK238" i="3"/>
  <c r="J219" i="3"/>
  <c r="J211" i="3"/>
  <c r="J189" i="3"/>
  <c r="BK175" i="3"/>
  <c r="J158" i="3"/>
  <c r="J144" i="3"/>
  <c r="BK130" i="3"/>
  <c r="J258" i="3"/>
  <c r="BK248" i="3"/>
  <c r="BK236" i="3"/>
  <c r="J261" i="3"/>
  <c r="J237" i="3"/>
  <c r="BK225" i="3"/>
  <c r="J181" i="3"/>
  <c r="J152" i="3"/>
  <c r="BK258" i="3"/>
  <c r="BK215" i="3"/>
  <c r="BK199" i="3"/>
  <c r="J162" i="3"/>
  <c r="BK273" i="3"/>
  <c r="BK246" i="3"/>
  <c r="J214" i="3"/>
  <c r="BK195" i="3"/>
  <c r="J172" i="3"/>
  <c r="BK219" i="3"/>
  <c r="BK198" i="3"/>
  <c r="J178" i="3"/>
  <c r="J166" i="3"/>
  <c r="BK153" i="3"/>
  <c r="J143" i="3"/>
  <c r="BK155" i="4"/>
  <c r="BK148" i="4"/>
  <c r="BK141" i="4"/>
  <c r="BK134" i="4"/>
  <c r="BK128" i="4"/>
  <c r="J154" i="4"/>
  <c r="BK136" i="4"/>
  <c r="J128" i="4"/>
  <c r="BK215" i="5"/>
  <c r="J203" i="5"/>
  <c r="BK193" i="5"/>
  <c r="BK179" i="5"/>
  <c r="BK168" i="5"/>
  <c r="BK157" i="5"/>
  <c r="J143" i="5"/>
  <c r="BK133" i="5"/>
  <c r="J211" i="5"/>
  <c r="J197" i="5"/>
  <c r="J182" i="5"/>
  <c r="J150" i="5"/>
  <c r="BK140" i="5"/>
  <c r="J132" i="5"/>
  <c r="J358" i="2"/>
  <c r="BK355" i="2"/>
  <c r="J350" i="2"/>
  <c r="J348" i="2"/>
  <c r="BK341" i="2"/>
  <c r="J329" i="2"/>
  <c r="J304" i="2"/>
  <c r="BK296" i="2"/>
  <c r="BK276" i="2"/>
  <c r="J270" i="2"/>
  <c r="J267" i="2"/>
  <c r="J242" i="2"/>
  <c r="BK235" i="2"/>
  <c r="BK229" i="2"/>
  <c r="J210" i="2"/>
  <c r="J194" i="2"/>
  <c r="BK187" i="2"/>
  <c r="J173" i="2"/>
  <c r="BK166" i="2"/>
  <c r="J145" i="2"/>
  <c r="BK370" i="2"/>
  <c r="J362" i="2"/>
  <c r="J360" i="2"/>
  <c r="J345" i="2"/>
  <c r="J343" i="2"/>
  <c r="BK338" i="2"/>
  <c r="BK332" i="2"/>
  <c r="BK328" i="2"/>
  <c r="J324" i="2"/>
  <c r="J319" i="2"/>
  <c r="J314" i="2"/>
  <c r="BK293" i="2"/>
  <c r="J292" i="2"/>
  <c r="J285" i="2"/>
  <c r="J280" i="2"/>
  <c r="J276" i="2"/>
  <c r="BK265" i="2"/>
  <c r="BK254" i="2"/>
  <c r="BK247" i="2"/>
  <c r="J239" i="2"/>
  <c r="J232" i="2"/>
  <c r="BK222" i="2"/>
  <c r="BK215" i="2"/>
  <c r="BK208" i="2"/>
  <c r="J200" i="2"/>
  <c r="J197" i="2"/>
  <c r="BK190" i="2"/>
  <c r="BK186" i="2"/>
  <c r="J171" i="2"/>
  <c r="J166" i="2"/>
  <c r="BK161" i="2"/>
  <c r="J153" i="2"/>
  <c r="J146" i="2"/>
  <c r="BK141" i="2"/>
  <c r="BK278" i="2"/>
  <c r="J256" i="2"/>
  <c r="J252" i="2"/>
  <c r="J244" i="2"/>
  <c r="J241" i="2"/>
  <c r="J216" i="2"/>
  <c r="J211" i="2"/>
  <c r="BK196" i="2"/>
  <c r="BK184" i="2"/>
  <c r="J164" i="2"/>
  <c r="BK371" i="2"/>
  <c r="J342" i="2"/>
  <c r="J332" i="2"/>
  <c r="J322" i="2"/>
  <c r="BK314" i="2"/>
  <c r="J308" i="2"/>
  <c r="BK300" i="2"/>
  <c r="J290" i="2"/>
  <c r="J287" i="2"/>
  <c r="BK280" i="2"/>
  <c r="BK271" i="2"/>
  <c r="BK263" i="2"/>
  <c r="J254" i="2"/>
  <c r="J250" i="2"/>
  <c r="BK240" i="2"/>
  <c r="BK236" i="2"/>
  <c r="BK223" i="2"/>
  <c r="BK214" i="2"/>
  <c r="J204" i="2"/>
  <c r="J195" i="2"/>
  <c r="BK189" i="2"/>
  <c r="BK177" i="2"/>
  <c r="BK174" i="2"/>
  <c r="J165" i="2"/>
  <c r="J158" i="2"/>
  <c r="BK139" i="2"/>
  <c r="BK269" i="3"/>
  <c r="J245" i="3"/>
  <c r="J228" i="3"/>
  <c r="BK196" i="3"/>
  <c r="J187" i="3"/>
  <c r="J180" i="3"/>
  <c r="J164" i="3"/>
  <c r="BK145" i="3"/>
  <c r="BK265" i="3"/>
  <c r="J256" i="3"/>
  <c r="BK251" i="3"/>
  <c r="J243" i="3"/>
  <c r="J235" i="3"/>
  <c r="BK222" i="3"/>
  <c r="J217" i="3"/>
  <c r="J207" i="3"/>
  <c r="J203" i="3"/>
  <c r="J198" i="3"/>
  <c r="BK188" i="3"/>
  <c r="BK176" i="3"/>
  <c r="BK172" i="3"/>
  <c r="BK160" i="3"/>
  <c r="BK156" i="3"/>
  <c r="BK149" i="3"/>
  <c r="J142" i="3"/>
  <c r="J131" i="3"/>
  <c r="BK264" i="3"/>
  <c r="J253" i="3"/>
  <c r="J249" i="3"/>
  <c r="BK244" i="3"/>
  <c r="J240" i="3"/>
  <c r="J232" i="3"/>
  <c r="J227" i="3"/>
  <c r="J260" i="3"/>
  <c r="J242" i="3"/>
  <c r="J234" i="3"/>
  <c r="J221" i="3"/>
  <c r="BK189" i="3"/>
  <c r="J171" i="3"/>
  <c r="BK158" i="3"/>
  <c r="J130" i="3"/>
  <c r="J263" i="3"/>
  <c r="BK240" i="3"/>
  <c r="BK220" i="3"/>
  <c r="J208" i="3"/>
  <c r="J204" i="3"/>
  <c r="BK178" i="3"/>
  <c r="BK161" i="3"/>
  <c r="J134" i="3"/>
  <c r="BK272" i="3"/>
  <c r="BK259" i="3"/>
  <c r="BK243" i="3"/>
  <c r="BK227" i="3"/>
  <c r="J213" i="3"/>
  <c r="BK197" i="3"/>
  <c r="J194" i="3"/>
  <c r="J186" i="3"/>
  <c r="J169" i="3"/>
  <c r="J155" i="3"/>
  <c r="BK211" i="3"/>
  <c r="BK208" i="3"/>
  <c r="J201" i="3"/>
  <c r="BK194" i="3"/>
  <c r="BK180" i="3"/>
  <c r="BK170" i="3"/>
  <c r="BK163" i="3"/>
  <c r="J156" i="3"/>
  <c r="BK151" i="3"/>
  <c r="J145" i="3"/>
  <c r="BK131" i="3"/>
  <c r="J156" i="4"/>
  <c r="J149" i="4"/>
  <c r="BK145" i="4"/>
  <c r="J143" i="4"/>
  <c r="BK140" i="4"/>
  <c r="BK135" i="4"/>
  <c r="BK132" i="4"/>
  <c r="J129" i="4"/>
  <c r="J126" i="4"/>
  <c r="BK156" i="4"/>
  <c r="BK153" i="4"/>
  <c r="BK139" i="4"/>
  <c r="J135" i="4"/>
  <c r="BK130" i="4"/>
  <c r="BK129" i="4"/>
  <c r="BK124" i="4"/>
  <c r="BK212" i="5"/>
  <c r="BK207" i="5"/>
  <c r="BK200" i="5"/>
  <c r="J196" i="5"/>
  <c r="BK191" i="5"/>
  <c r="J185" i="5"/>
  <c r="BK180" i="5"/>
  <c r="BK173" i="5"/>
  <c r="BK167" i="5"/>
  <c r="BK163" i="5"/>
  <c r="J156" i="5"/>
  <c r="J151" i="5"/>
  <c r="J146" i="5"/>
  <c r="J138" i="5"/>
  <c r="J127" i="5"/>
  <c r="J122" i="5"/>
  <c r="J209" i="5"/>
  <c r="J205" i="5"/>
  <c r="J195" i="5"/>
  <c r="J187" i="5"/>
  <c r="J183" i="5"/>
  <c r="J170" i="5"/>
  <c r="BK159" i="5"/>
  <c r="BK147" i="5"/>
  <c r="J142" i="5"/>
  <c r="J137" i="5"/>
  <c r="J135" i="5"/>
  <c r="J124" i="5"/>
  <c r="BK202" i="5"/>
  <c r="BK188" i="5"/>
  <c r="J175" i="5"/>
  <c r="J167" i="5"/>
  <c r="J157" i="5"/>
  <c r="J141" i="5"/>
  <c r="BK122" i="5"/>
  <c r="BK175" i="5"/>
  <c r="BK166" i="5"/>
  <c r="J159" i="5"/>
  <c r="J147" i="5"/>
  <c r="J126" i="5"/>
  <c r="J315" i="2"/>
  <c r="BK303" i="2"/>
  <c r="BK297" i="2"/>
  <c r="BK289" i="2"/>
  <c r="J281" i="2"/>
  <c r="BK277" i="2"/>
  <c r="J272" i="2"/>
  <c r="BK264" i="2"/>
  <c r="BK252" i="2"/>
  <c r="BK246" i="2"/>
  <c r="J236" i="2"/>
  <c r="J226" i="2"/>
  <c r="BK220" i="2"/>
  <c r="BK211" i="2"/>
  <c r="BK207" i="2"/>
  <c r="BK198" i="2"/>
  <c r="J193" i="2"/>
  <c r="BK185" i="2"/>
  <c r="J175" i="2"/>
  <c r="J167" i="2"/>
  <c r="J155" i="2"/>
  <c r="BK149" i="2"/>
  <c r="J143" i="2"/>
  <c r="J139" i="2"/>
  <c r="J369" i="2"/>
  <c r="BK364" i="2"/>
  <c r="BK363" i="2"/>
  <c r="BK350" i="2"/>
  <c r="BK342" i="2"/>
  <c r="J334" i="2"/>
  <c r="BK321" i="2"/>
  <c r="J320" i="2"/>
  <c r="J313" i="2"/>
  <c r="J299" i="2"/>
  <c r="J298" i="2"/>
  <c r="J291" i="2"/>
  <c r="J279" i="2"/>
  <c r="BK270" i="2"/>
  <c r="J237" i="2"/>
  <c r="J231" i="2"/>
  <c r="J219" i="2"/>
  <c r="J203" i="2"/>
  <c r="BK179" i="2"/>
  <c r="J177" i="2"/>
  <c r="BK156" i="2"/>
  <c r="J147" i="2"/>
  <c r="BK142" i="2"/>
  <c r="J354" i="2"/>
  <c r="J328" i="2"/>
  <c r="J326" i="2"/>
  <c r="J309" i="2"/>
  <c r="J296" i="2"/>
  <c r="BK291" i="2"/>
  <c r="BK261" i="2"/>
  <c r="J253" i="2"/>
  <c r="BK242" i="2"/>
  <c r="BK231" i="2"/>
  <c r="J221" i="2"/>
  <c r="J207" i="2"/>
  <c r="J189" i="2"/>
  <c r="J178" i="2"/>
  <c r="BK158" i="2"/>
  <c r="BK343" i="2"/>
  <c r="J337" i="2"/>
  <c r="BK330" i="2"/>
  <c r="BK315" i="2"/>
  <c r="BK309" i="2"/>
  <c r="J303" i="2"/>
  <c r="BK298" i="2"/>
  <c r="J288" i="2"/>
  <c r="BK281" i="2"/>
  <c r="BK272" i="2"/>
  <c r="BK267" i="2"/>
  <c r="BK256" i="2"/>
  <c r="BK243" i="2"/>
  <c r="J238" i="2"/>
  <c r="J228" i="2"/>
  <c r="BK219" i="2"/>
  <c r="J202" i="2"/>
  <c r="J190" i="2"/>
  <c r="BK180" i="2"/>
  <c r="J172" i="2"/>
  <c r="J168" i="2"/>
  <c r="BK159" i="2"/>
  <c r="BK150" i="2"/>
  <c r="BK147" i="3"/>
  <c r="BK138" i="3"/>
  <c r="BK271" i="3"/>
  <c r="BK260" i="3"/>
  <c r="J255" i="3"/>
  <c r="BK250" i="3"/>
  <c r="BK242" i="3"/>
  <c r="BK235" i="3"/>
  <c r="J271" i="3"/>
  <c r="BK256" i="3"/>
  <c r="J239" i="3"/>
  <c r="BK232" i="3"/>
  <c r="J209" i="3"/>
  <c r="J174" i="3"/>
  <c r="BK159" i="3"/>
  <c r="J146" i="3"/>
  <c r="J272" i="3"/>
  <c r="BK249" i="3"/>
  <c r="BK239" i="3"/>
  <c r="BK217" i="3"/>
  <c r="BK207" i="3"/>
  <c r="J182" i="3"/>
  <c r="BK174" i="3"/>
  <c r="J141" i="3"/>
  <c r="J270" i="3"/>
  <c r="J250" i="3"/>
  <c r="J229" i="3"/>
  <c r="J222" i="3"/>
  <c r="BK212" i="3"/>
  <c r="J196" i="3"/>
  <c r="J190" i="3"/>
  <c r="BK171" i="3"/>
  <c r="J157" i="3"/>
  <c r="BK214" i="3"/>
  <c r="BK210" i="3"/>
  <c r="BK203" i="3"/>
  <c r="J191" i="3"/>
  <c r="BK182" i="3"/>
  <c r="BK177" i="3"/>
  <c r="BK164" i="3"/>
  <c r="J161" i="3"/>
  <c r="J150" i="3"/>
  <c r="BK133" i="3"/>
  <c r="J157" i="4"/>
  <c r="BK150" i="4"/>
  <c r="J147" i="4"/>
  <c r="J144" i="4"/>
  <c r="J140" i="4"/>
  <c r="J136" i="4"/>
  <c r="J150" i="4"/>
  <c r="J137" i="4"/>
  <c r="J133" i="4"/>
  <c r="BK126" i="4"/>
  <c r="BK216" i="5"/>
  <c r="BK211" i="5"/>
  <c r="BK208" i="5"/>
  <c r="J201" i="5"/>
  <c r="J194" i="5"/>
  <c r="J189" i="5"/>
  <c r="BK182" i="5"/>
  <c r="J177" i="5"/>
  <c r="BK172" i="5"/>
  <c r="J166" i="5"/>
  <c r="BK162" i="5"/>
  <c r="BK154" i="5"/>
  <c r="BK150" i="5"/>
  <c r="J140" i="5"/>
  <c r="BK134" i="5"/>
  <c r="BK124" i="5"/>
  <c r="J214" i="5"/>
  <c r="J204" i="5"/>
  <c r="BK194" i="5"/>
  <c r="BK192" i="5"/>
  <c r="BK184" i="5"/>
  <c r="J181" i="5"/>
  <c r="J163" i="5"/>
  <c r="BK155" i="5"/>
  <c r="J145" i="5"/>
  <c r="BK138" i="5"/>
  <c r="BK125" i="5"/>
  <c r="BK197" i="5"/>
  <c r="BK176" i="5"/>
  <c r="J169" i="5"/>
  <c r="J154" i="5"/>
  <c r="BK143" i="5"/>
  <c r="BK131" i="5"/>
  <c r="BK196" i="5"/>
  <c r="J172" i="5"/>
  <c r="J160" i="5"/>
  <c r="BK142" i="5"/>
  <c r="J125" i="5"/>
  <c r="BK368" i="2"/>
  <c r="BK354" i="2"/>
  <c r="BK345" i="2"/>
  <c r="BK325" i="2"/>
  <c r="BK290" i="2"/>
  <c r="BK273" i="2"/>
  <c r="J247" i="2"/>
  <c r="BK218" i="2"/>
  <c r="J198" i="2"/>
  <c r="J174" i="2"/>
  <c r="BK155" i="2"/>
  <c r="J371" i="2"/>
  <c r="BK360" i="2"/>
  <c r="J344" i="2"/>
  <c r="BK336" i="2"/>
  <c r="BK326" i="2"/>
  <c r="BK318" i="2"/>
  <c r="BK301" i="2"/>
  <c r="BK282" i="2"/>
  <c r="J271" i="2"/>
  <c r="J257" i="2"/>
  <c r="J240" i="2"/>
  <c r="J224" i="2"/>
  <c r="BK210" i="2"/>
  <c r="J196" i="2"/>
  <c r="BK182" i="2"/>
  <c r="J169" i="2"/>
  <c r="BK157" i="2"/>
  <c r="BK145" i="2"/>
  <c r="BK237" i="2"/>
  <c r="J214" i="2"/>
  <c r="BK188" i="2"/>
  <c r="J141" i="2"/>
  <c r="J333" i="2"/>
  <c r="BK316" i="2"/>
  <c r="BK305" i="2"/>
  <c r="J289" i="2"/>
  <c r="BK275" i="2"/>
  <c r="BK253" i="2"/>
  <c r="BK239" i="2"/>
  <c r="J220" i="2"/>
  <c r="J205" i="2"/>
  <c r="J191" i="2"/>
  <c r="J182" i="2"/>
  <c r="BK169" i="2"/>
  <c r="J154" i="2"/>
  <c r="J264" i="3"/>
  <c r="BK223" i="3"/>
  <c r="J185" i="3"/>
  <c r="J153" i="3"/>
  <c r="BK263" i="3"/>
  <c r="J252" i="3"/>
  <c r="J226" i="3"/>
  <c r="BK213" i="3"/>
  <c r="J202" i="3"/>
  <c r="BK186" i="3"/>
  <c r="BK167" i="3"/>
  <c r="BK155" i="3"/>
  <c r="BK143" i="3"/>
  <c r="J183" i="3"/>
  <c r="J197" i="3"/>
  <c r="BK173" i="3"/>
  <c r="BK162" i="3"/>
  <c r="BK144" i="3"/>
  <c r="BK154" i="4"/>
  <c r="BK143" i="4"/>
  <c r="BK138" i="4"/>
  <c r="J130" i="4"/>
  <c r="J124" i="4"/>
  <c r="J148" i="4"/>
  <c r="J127" i="4"/>
  <c r="BK214" i="5"/>
  <c r="BK205" i="5"/>
  <c r="BK195" i="5"/>
  <c r="BK183" i="5"/>
  <c r="BK170" i="5"/>
  <c r="BK160" i="5"/>
  <c r="J148" i="5"/>
  <c r="BK129" i="5"/>
  <c r="BK210" i="5"/>
  <c r="J199" i="5"/>
  <c r="J186" i="5"/>
  <c r="J165" i="5"/>
  <c r="BK146" i="5"/>
  <c r="J131" i="5"/>
  <c r="J208" i="5"/>
  <c r="BK171" i="5"/>
  <c r="J158" i="5"/>
  <c r="BK132" i="5"/>
  <c r="J179" i="5"/>
  <c r="BK156" i="5"/>
  <c r="J128" i="5"/>
  <c r="J359" i="2"/>
  <c r="BK349" i="2"/>
  <c r="J338" i="2"/>
  <c r="BK312" i="2"/>
  <c r="BK285" i="2"/>
  <c r="BK257" i="2"/>
  <c r="BK232" i="2"/>
  <c r="J209" i="2"/>
  <c r="J186" i="2"/>
  <c r="BK163" i="2"/>
  <c r="BK143" i="2"/>
  <c r="BK362" i="2"/>
  <c r="BK346" i="2"/>
  <c r="BK339" i="2"/>
  <c r="J330" i="2"/>
  <c r="BK320" i="2"/>
  <c r="BK302" i="2"/>
  <c r="BK288" i="2"/>
  <c r="BK279" i="2"/>
  <c r="J261" i="2"/>
  <c r="J243" i="2"/>
  <c r="J229" i="2"/>
  <c r="BK217" i="2"/>
  <c r="BK202" i="2"/>
  <c r="J188" i="2"/>
  <c r="BK170" i="2"/>
  <c r="J162" i="2"/>
  <c r="BK148" i="2"/>
  <c r="BK140" i="2"/>
  <c r="BK366" i="2"/>
  <c r="J351" i="2"/>
  <c r="BK337" i="2"/>
  <c r="BK329" i="2"/>
  <c r="J310" i="2"/>
  <c r="J297" i="2"/>
  <c r="BK286" i="2"/>
  <c r="BK260" i="2"/>
  <c r="J222" i="2"/>
  <c r="J183" i="2"/>
  <c r="BK162" i="2"/>
  <c r="J144" i="2"/>
  <c r="J355" i="2"/>
  <c r="BK324" i="2"/>
  <c r="BK294" i="2"/>
  <c r="BK266" i="2"/>
  <c r="BK250" i="2"/>
  <c r="BK233" i="2"/>
  <c r="BK212" i="2"/>
  <c r="J179" i="2"/>
  <c r="AS94" i="1"/>
  <c r="J312" i="2"/>
  <c r="J302" i="2"/>
  <c r="J294" i="2"/>
  <c r="J273" i="2"/>
  <c r="BK251" i="2"/>
  <c r="J233" i="2"/>
  <c r="J215" i="2"/>
  <c r="BK203" i="2"/>
  <c r="J185" i="2"/>
  <c r="BK171" i="2"/>
  <c r="J157" i="2"/>
  <c r="J140" i="2"/>
  <c r="J248" i="3"/>
  <c r="J224" i="3"/>
  <c r="BK179" i="3"/>
  <c r="J151" i="3"/>
  <c r="BK261" i="3"/>
  <c r="J246" i="3"/>
  <c r="BK229" i="3"/>
  <c r="J215" i="3"/>
  <c r="J199" i="3"/>
  <c r="BK181" i="3"/>
  <c r="BK166" i="3"/>
  <c r="BK154" i="3"/>
  <c r="BK141" i="3"/>
  <c r="J265" i="3"/>
  <c r="BK252" i="3"/>
  <c r="BK237" i="3"/>
  <c r="BK270" i="3"/>
  <c r="BK247" i="3"/>
  <c r="BK228" i="3"/>
  <c r="J195" i="3"/>
  <c r="J154" i="3"/>
  <c r="J241" i="3"/>
  <c r="J212" i="3"/>
  <c r="J179" i="3"/>
  <c r="J138" i="3"/>
  <c r="BK257" i="3"/>
  <c r="BK224" i="3"/>
  <c r="BK202" i="3"/>
  <c r="J168" i="3"/>
  <c r="J216" i="3"/>
  <c r="BK204" i="3"/>
  <c r="BK183" i="3"/>
  <c r="J165" i="3"/>
  <c r="BK152" i="3"/>
  <c r="BK152" i="4"/>
  <c r="BK144" i="4"/>
  <c r="J139" i="4"/>
  <c r="J132" i="4"/>
  <c r="J158" i="4"/>
  <c r="J152" i="4"/>
  <c r="J134" i="4"/>
  <c r="J125" i="4"/>
  <c r="J210" i="5"/>
  <c r="J202" i="5"/>
  <c r="J192" i="5"/>
  <c r="J184" i="5"/>
  <c r="BK174" i="5"/>
  <c r="BK164" i="5"/>
  <c r="BK149" i="5"/>
  <c r="BK137" i="5"/>
  <c r="BK123" i="5"/>
  <c r="J200" i="5"/>
  <c r="J188" i="5"/>
  <c r="J173" i="5"/>
  <c r="BK153" i="5"/>
  <c r="BK141" i="5"/>
  <c r="J133" i="5"/>
  <c r="J123" i="5"/>
  <c r="BK186" i="5"/>
  <c r="J162" i="5"/>
  <c r="BK135" i="5"/>
  <c r="J180" i="5"/>
  <c r="BK161" i="5"/>
  <c r="BK130" i="5"/>
  <c r="BK241" i="2"/>
  <c r="J217" i="2"/>
  <c r="BK167" i="2"/>
  <c r="J151" i="2"/>
  <c r="BK353" i="2"/>
  <c r="J311" i="2"/>
  <c r="BK283" i="2"/>
  <c r="J255" i="2"/>
  <c r="BK228" i="2"/>
  <c r="BK200" i="2"/>
  <c r="BK153" i="2"/>
  <c r="J339" i="2"/>
  <c r="BK319" i="2"/>
  <c r="J306" i="2"/>
  <c r="J295" i="2"/>
  <c r="J277" i="2"/>
  <c r="J260" i="2"/>
  <c r="BK245" i="2"/>
  <c r="BK234" i="2"/>
  <c r="BK209" i="2"/>
  <c r="BK194" i="2"/>
  <c r="BK176" i="2"/>
  <c r="BK164" i="2"/>
  <c r="BK144" i="2"/>
  <c r="BK254" i="3"/>
  <c r="BK209" i="3"/>
  <c r="J176" i="3"/>
  <c r="J268" i="3"/>
  <c r="BK255" i="3"/>
  <c r="J230" i="3"/>
  <c r="BK216" i="3"/>
  <c r="J200" i="3"/>
  <c r="BK184" i="3"/>
  <c r="BK165" i="3"/>
  <c r="BK146" i="3"/>
  <c r="BK132" i="3"/>
  <c r="J259" i="3"/>
  <c r="BK245" i="3"/>
  <c r="BK230" i="3"/>
  <c r="BK253" i="3"/>
  <c r="BK233" i="3"/>
  <c r="J170" i="3"/>
  <c r="BK142" i="3"/>
  <c r="BK234" i="3"/>
  <c r="BK205" i="3"/>
  <c r="J177" i="3"/>
  <c r="J132" i="3"/>
  <c r="J247" i="3"/>
  <c r="BK221" i="3"/>
  <c r="BK201" i="3"/>
  <c r="J173" i="3"/>
  <c r="BK136" i="3"/>
  <c r="J205" i="3"/>
  <c r="J188" i="3"/>
  <c r="BK168" i="3"/>
  <c r="J159" i="3"/>
  <c r="J149" i="3"/>
  <c r="BK158" i="4"/>
  <c r="BK147" i="4"/>
  <c r="J141" i="4"/>
  <c r="BK133" i="4"/>
  <c r="BK127" i="4"/>
  <c r="J155" i="4"/>
  <c r="J138" i="4"/>
  <c r="BK125" i="4"/>
  <c r="BK209" i="5"/>
  <c r="BK199" i="5"/>
  <c r="J190" i="5"/>
  <c r="BK181" i="5"/>
  <c r="BK169" i="5"/>
  <c r="J153" i="5"/>
  <c r="J136" i="5"/>
  <c r="J215" i="5"/>
  <c r="J206" i="5"/>
  <c r="BK189" i="5"/>
  <c r="BK177" i="5"/>
  <c r="BK158" i="5"/>
  <c r="BK139" i="5"/>
  <c r="BK128" i="5"/>
  <c r="BK201" i="5"/>
  <c r="J168" i="5"/>
  <c r="BK151" i="5"/>
  <c r="BK206" i="5"/>
  <c r="BK148" i="5"/>
  <c r="J176" i="5"/>
  <c r="BK152" i="5"/>
  <c r="J139" i="5"/>
  <c r="BK126" i="5"/>
  <c r="J207" i="5"/>
  <c r="J193" i="5"/>
  <c r="J178" i="5"/>
  <c r="J161" i="5"/>
  <c r="BK144" i="5"/>
  <c r="J129" i="5"/>
  <c r="J191" i="5"/>
  <c r="J152" i="5"/>
  <c r="F36" i="2" l="1"/>
  <c r="T192" i="3"/>
  <c r="F37" i="2"/>
  <c r="F33" i="2"/>
  <c r="R152" i="2"/>
  <c r="BK181" i="2"/>
  <c r="J181" i="2" s="1"/>
  <c r="J101" i="2" s="1"/>
  <c r="P201" i="2"/>
  <c r="BK230" i="2"/>
  <c r="J230" i="2" s="1"/>
  <c r="J105" i="2" s="1"/>
  <c r="P269" i="2"/>
  <c r="T307" i="2"/>
  <c r="T317" i="2"/>
  <c r="BK356" i="2"/>
  <c r="J356" i="2" s="1"/>
  <c r="J113" i="2" s="1"/>
  <c r="R367" i="2"/>
  <c r="P138" i="2"/>
  <c r="T160" i="2"/>
  <c r="P206" i="2"/>
  <c r="R227" i="2"/>
  <c r="T227" i="2"/>
  <c r="T269" i="2"/>
  <c r="P323" i="2"/>
  <c r="BK361" i="2"/>
  <c r="J361" i="2" s="1"/>
  <c r="J114" i="2" s="1"/>
  <c r="R138" i="2"/>
  <c r="R160" i="2"/>
  <c r="BK206" i="2"/>
  <c r="J206" i="2" s="1"/>
  <c r="J103" i="2" s="1"/>
  <c r="R230" i="2"/>
  <c r="BK259" i="2"/>
  <c r="J259" i="2" s="1"/>
  <c r="J107" i="2" s="1"/>
  <c r="T259" i="2"/>
  <c r="BK323" i="2"/>
  <c r="J323" i="2" s="1"/>
  <c r="J111" i="2" s="1"/>
  <c r="R347" i="2"/>
  <c r="P361" i="2"/>
  <c r="BK140" i="3"/>
  <c r="J140" i="3"/>
  <c r="J102" i="3" s="1"/>
  <c r="T138" i="2"/>
  <c r="BK160" i="2"/>
  <c r="J160" i="2"/>
  <c r="J100" i="2" s="1"/>
  <c r="R181" i="2"/>
  <c r="R201" i="2"/>
  <c r="T206" i="2"/>
  <c r="P230" i="2"/>
  <c r="R269" i="2"/>
  <c r="P307" i="2"/>
  <c r="P317" i="2"/>
  <c r="T323" i="2"/>
  <c r="T347" i="2"/>
  <c r="R356" i="2"/>
  <c r="R361" i="2"/>
  <c r="P367" i="2"/>
  <c r="P129" i="3"/>
  <c r="P128" i="3" s="1"/>
  <c r="R140" i="3"/>
  <c r="T140" i="3"/>
  <c r="P148" i="3"/>
  <c r="R148" i="3"/>
  <c r="BK192" i="3"/>
  <c r="J192" i="3" s="1"/>
  <c r="J104" i="3" s="1"/>
  <c r="BK231" i="3"/>
  <c r="J231" i="3"/>
  <c r="J106" i="3" s="1"/>
  <c r="BK123" i="4"/>
  <c r="J123" i="4" s="1"/>
  <c r="J98" i="4" s="1"/>
  <c r="BK142" i="4"/>
  <c r="J142" i="4"/>
  <c r="J99" i="4" s="1"/>
  <c r="T142" i="4"/>
  <c r="P146" i="4"/>
  <c r="T146" i="4"/>
  <c r="R151" i="4"/>
  <c r="BK138" i="2"/>
  <c r="J138" i="2" s="1"/>
  <c r="J98" i="2" s="1"/>
  <c r="BK152" i="2"/>
  <c r="J152" i="2" s="1"/>
  <c r="J99" i="2" s="1"/>
  <c r="P160" i="2"/>
  <c r="P181" i="2"/>
  <c r="BK201" i="2"/>
  <c r="J201" i="2" s="1"/>
  <c r="J102" i="2" s="1"/>
  <c r="R206" i="2"/>
  <c r="P227" i="2"/>
  <c r="T230" i="2"/>
  <c r="P259" i="2"/>
  <c r="R259" i="2"/>
  <c r="BK307" i="2"/>
  <c r="J307" i="2" s="1"/>
  <c r="J109" i="2" s="1"/>
  <c r="BK317" i="2"/>
  <c r="J317" i="2" s="1"/>
  <c r="J110" i="2" s="1"/>
  <c r="R323" i="2"/>
  <c r="P347" i="2"/>
  <c r="T356" i="2"/>
  <c r="T361" i="2"/>
  <c r="T367" i="2"/>
  <c r="BK129" i="3"/>
  <c r="J129" i="3"/>
  <c r="J98" i="3" s="1"/>
  <c r="R129" i="3"/>
  <c r="R128" i="3" s="1"/>
  <c r="P140" i="3"/>
  <c r="BK148" i="3"/>
  <c r="J148" i="3" s="1"/>
  <c r="J103" i="3" s="1"/>
  <c r="T148" i="3"/>
  <c r="P192" i="3"/>
  <c r="P218" i="3"/>
  <c r="T218" i="3"/>
  <c r="R266" i="3"/>
  <c r="P231" i="3"/>
  <c r="BK266" i="3"/>
  <c r="J266" i="3" s="1"/>
  <c r="J107" i="3" s="1"/>
  <c r="P123" i="4"/>
  <c r="BK218" i="3"/>
  <c r="J218" i="3" s="1"/>
  <c r="J105" i="3" s="1"/>
  <c r="R218" i="3"/>
  <c r="T231" i="3"/>
  <c r="P266" i="3"/>
  <c r="R123" i="4"/>
  <c r="T123" i="4"/>
  <c r="P142" i="4"/>
  <c r="R142" i="4"/>
  <c r="BK146" i="4"/>
  <c r="J146" i="4" s="1"/>
  <c r="J100" i="4" s="1"/>
  <c r="R146" i="4"/>
  <c r="P121" i="5"/>
  <c r="P120" i="5" s="1"/>
  <c r="P119" i="5" s="1"/>
  <c r="AU98" i="1" s="1"/>
  <c r="P152" i="2"/>
  <c r="T152" i="2"/>
  <c r="T181" i="2"/>
  <c r="T201" i="2"/>
  <c r="BK227" i="2"/>
  <c r="J227" i="2" s="1"/>
  <c r="J104" i="2" s="1"/>
  <c r="BK269" i="2"/>
  <c r="J269" i="2"/>
  <c r="J108" i="2" s="1"/>
  <c r="R307" i="2"/>
  <c r="R317" i="2"/>
  <c r="BK347" i="2"/>
  <c r="J347" i="2" s="1"/>
  <c r="J112" i="2" s="1"/>
  <c r="P356" i="2"/>
  <c r="BK367" i="2"/>
  <c r="J367" i="2" s="1"/>
  <c r="J116" i="2" s="1"/>
  <c r="T129" i="3"/>
  <c r="T128" i="3" s="1"/>
  <c r="R192" i="3"/>
  <c r="R231" i="3"/>
  <c r="T266" i="3"/>
  <c r="BK151" i="4"/>
  <c r="J151" i="4" s="1"/>
  <c r="J101" i="4" s="1"/>
  <c r="P151" i="4"/>
  <c r="T151" i="4"/>
  <c r="BK121" i="5"/>
  <c r="J121" i="5" s="1"/>
  <c r="J98" i="5" s="1"/>
  <c r="R121" i="5"/>
  <c r="R120" i="5" s="1"/>
  <c r="R119" i="5" s="1"/>
  <c r="T121" i="5"/>
  <c r="T120" i="5"/>
  <c r="T119" i="5" s="1"/>
  <c r="BK213" i="5"/>
  <c r="J213" i="5" s="1"/>
  <c r="J99" i="5" s="1"/>
  <c r="P213" i="5"/>
  <c r="R213" i="5"/>
  <c r="T213" i="5"/>
  <c r="BK365" i="2"/>
  <c r="J365" i="2" s="1"/>
  <c r="J115" i="2" s="1"/>
  <c r="BK135" i="3"/>
  <c r="J135" i="3" s="1"/>
  <c r="J99" i="3" s="1"/>
  <c r="BK137" i="3"/>
  <c r="J137" i="3" s="1"/>
  <c r="J100" i="3" s="1"/>
  <c r="E85" i="5"/>
  <c r="BF123" i="5"/>
  <c r="BF124" i="5"/>
  <c r="BF135" i="5"/>
  <c r="BF154" i="5"/>
  <c r="BF155" i="5"/>
  <c r="BF157" i="5"/>
  <c r="BF158" i="5"/>
  <c r="BF176" i="5"/>
  <c r="BF177" i="5"/>
  <c r="BF201" i="5"/>
  <c r="BF204" i="5"/>
  <c r="J89" i="5"/>
  <c r="J92" i="5"/>
  <c r="BF125" i="5"/>
  <c r="BF130" i="5"/>
  <c r="BF136" i="5"/>
  <c r="BF138" i="5"/>
  <c r="BF163" i="5"/>
  <c r="BF172" i="5"/>
  <c r="BF185" i="5"/>
  <c r="BF189" i="5"/>
  <c r="BF210" i="5"/>
  <c r="BF211" i="5"/>
  <c r="F92" i="5"/>
  <c r="J115" i="5"/>
  <c r="BF122" i="5"/>
  <c r="BF128" i="5"/>
  <c r="BF129" i="5"/>
  <c r="BF132" i="5"/>
  <c r="BF133" i="5"/>
  <c r="BF142" i="5"/>
  <c r="BF144" i="5"/>
  <c r="BF145" i="5"/>
  <c r="BF147" i="5"/>
  <c r="BF148" i="5"/>
  <c r="BF149" i="5"/>
  <c r="BF150" i="5"/>
  <c r="BF151" i="5"/>
  <c r="BF153" i="5"/>
  <c r="BF156" i="5"/>
  <c r="BF159" i="5"/>
  <c r="BF161" i="5"/>
  <c r="BF162" i="5"/>
  <c r="BF164" i="5"/>
  <c r="BF165" i="5"/>
  <c r="BF166" i="5"/>
  <c r="BF167" i="5"/>
  <c r="BF168" i="5"/>
  <c r="BF169" i="5"/>
  <c r="BF171" i="5"/>
  <c r="BF173" i="5"/>
  <c r="BF178" i="5"/>
  <c r="BF179" i="5"/>
  <c r="BF180" i="5"/>
  <c r="BF181" i="5"/>
  <c r="BF186" i="5"/>
  <c r="BF188" i="5"/>
  <c r="BF191" i="5"/>
  <c r="BF193" i="5"/>
  <c r="BF197" i="5"/>
  <c r="BF199" i="5"/>
  <c r="BF200" i="5"/>
  <c r="BF206" i="5"/>
  <c r="BF207" i="5"/>
  <c r="BF208" i="5"/>
  <c r="BF209" i="5"/>
  <c r="BF212" i="5"/>
  <c r="BF126" i="5"/>
  <c r="BF127" i="5"/>
  <c r="BF131" i="5"/>
  <c r="BF134" i="5"/>
  <c r="BF137" i="5"/>
  <c r="BF139" i="5"/>
  <c r="BF140" i="5"/>
  <c r="BF141" i="5"/>
  <c r="BF143" i="5"/>
  <c r="BF146" i="5"/>
  <c r="BF152" i="5"/>
  <c r="BF160" i="5"/>
  <c r="BF170" i="5"/>
  <c r="BF174" i="5"/>
  <c r="BF175" i="5"/>
  <c r="BF182" i="5"/>
  <c r="BF183" i="5"/>
  <c r="BF184" i="5"/>
  <c r="BF187" i="5"/>
  <c r="BF190" i="5"/>
  <c r="BF192" i="5"/>
  <c r="BF194" i="5"/>
  <c r="BF195" i="5"/>
  <c r="BF196" i="5"/>
  <c r="BF198" i="5"/>
  <c r="BF202" i="5"/>
  <c r="BF203" i="5"/>
  <c r="BF205" i="5"/>
  <c r="BF214" i="5"/>
  <c r="BF215" i="5"/>
  <c r="BF216" i="5"/>
  <c r="E85" i="4"/>
  <c r="J89" i="4"/>
  <c r="J92" i="4"/>
  <c r="F118" i="4"/>
  <c r="BF125" i="4"/>
  <c r="BF128" i="4"/>
  <c r="BF131" i="4"/>
  <c r="BF124" i="4"/>
  <c r="BF133" i="4"/>
  <c r="BF137" i="4"/>
  <c r="BF147" i="4"/>
  <c r="BF149" i="4"/>
  <c r="BF150" i="4"/>
  <c r="BF153" i="4"/>
  <c r="BF154" i="4"/>
  <c r="BF156" i="4"/>
  <c r="BF157" i="4"/>
  <c r="J91" i="4"/>
  <c r="BF126" i="4"/>
  <c r="BF127" i="4"/>
  <c r="BF129" i="4"/>
  <c r="BF130" i="4"/>
  <c r="BF132" i="4"/>
  <c r="BF134" i="4"/>
  <c r="BF135" i="4"/>
  <c r="BF136" i="4"/>
  <c r="BF138" i="4"/>
  <c r="BF139" i="4"/>
  <c r="BF140" i="4"/>
  <c r="BF141" i="4"/>
  <c r="BF143" i="4"/>
  <c r="BF144" i="4"/>
  <c r="BF145" i="4"/>
  <c r="BF148" i="4"/>
  <c r="BF152" i="4"/>
  <c r="BF155" i="4"/>
  <c r="BF158" i="4"/>
  <c r="J89" i="3"/>
  <c r="J91" i="3"/>
  <c r="J124" i="3"/>
  <c r="BF134" i="3"/>
  <c r="BF136" i="3"/>
  <c r="BF138" i="3"/>
  <c r="BF147" i="3"/>
  <c r="BF169" i="3"/>
  <c r="BF176" i="3"/>
  <c r="BF177" i="3"/>
  <c r="BF178" i="3"/>
  <c r="BF181" i="3"/>
  <c r="BF182" i="3"/>
  <c r="BF189" i="3"/>
  <c r="BF193" i="3"/>
  <c r="BF204" i="3"/>
  <c r="BF210" i="3"/>
  <c r="BF212" i="3"/>
  <c r="BF213" i="3"/>
  <c r="BF215" i="3"/>
  <c r="BF220" i="3"/>
  <c r="BF130" i="3"/>
  <c r="BF132" i="3"/>
  <c r="BF133" i="3"/>
  <c r="BF144" i="3"/>
  <c r="BF151" i="3"/>
  <c r="BF159" i="3"/>
  <c r="BF174" i="3"/>
  <c r="BF180" i="3"/>
  <c r="BF207" i="3"/>
  <c r="BF208" i="3"/>
  <c r="BF209" i="3"/>
  <c r="BF254" i="3"/>
  <c r="BF255" i="3"/>
  <c r="BF264" i="3"/>
  <c r="BF268" i="3"/>
  <c r="BF269" i="3"/>
  <c r="BF272" i="3"/>
  <c r="BF145" i="3"/>
  <c r="BF149" i="3"/>
  <c r="BF150" i="3"/>
  <c r="BF153" i="3"/>
  <c r="BF155" i="3"/>
  <c r="BF164" i="3"/>
  <c r="BF167" i="3"/>
  <c r="BF168" i="3"/>
  <c r="BF185" i="3"/>
  <c r="BF186" i="3"/>
  <c r="BF188" i="3"/>
  <c r="BF194" i="3"/>
  <c r="BF195" i="3"/>
  <c r="BF196" i="3"/>
  <c r="BF221" i="3"/>
  <c r="BF232" i="3"/>
  <c r="BF242" i="3"/>
  <c r="BF244" i="3"/>
  <c r="BF245" i="3"/>
  <c r="BF246" i="3"/>
  <c r="BF247" i="3"/>
  <c r="BF253" i="3"/>
  <c r="BF256" i="3"/>
  <c r="BF270" i="3"/>
  <c r="E85" i="3"/>
  <c r="BF156" i="3"/>
  <c r="BF163" i="3"/>
  <c r="BF179" i="3"/>
  <c r="BF184" i="3"/>
  <c r="BF187" i="3"/>
  <c r="BF191" i="3"/>
  <c r="BF199" i="3"/>
  <c r="BF200" i="3"/>
  <c r="BF201" i="3"/>
  <c r="BF205" i="3"/>
  <c r="BF219" i="3"/>
  <c r="BF222" i="3"/>
  <c r="BF223" i="3"/>
  <c r="BF258" i="3"/>
  <c r="BF263" i="3"/>
  <c r="BF229" i="3"/>
  <c r="BF233" i="3"/>
  <c r="BF234" i="3"/>
  <c r="BF240" i="3"/>
  <c r="BF248" i="3"/>
  <c r="BF249" i="3"/>
  <c r="BF250" i="3"/>
  <c r="BF252" i="3"/>
  <c r="BF261" i="3"/>
  <c r="BF265" i="3"/>
  <c r="BF267" i="3"/>
  <c r="F124" i="3"/>
  <c r="BF146" i="3"/>
  <c r="BF152" i="3"/>
  <c r="BF154" i="3"/>
  <c r="BF157" i="3"/>
  <c r="BF158" i="3"/>
  <c r="BF162" i="3"/>
  <c r="BF166" i="3"/>
  <c r="BF175" i="3"/>
  <c r="BF183" i="3"/>
  <c r="BF190" i="3"/>
  <c r="BF197" i="3"/>
  <c r="BF198" i="3"/>
  <c r="BF202" i="3"/>
  <c r="BF206" i="3"/>
  <c r="BF216" i="3"/>
  <c r="BF224" i="3"/>
  <c r="BF227" i="3"/>
  <c r="BF228" i="3"/>
  <c r="BF236" i="3"/>
  <c r="BF239" i="3"/>
  <c r="BF241" i="3"/>
  <c r="BF243" i="3"/>
  <c r="BF251" i="3"/>
  <c r="BF257" i="3"/>
  <c r="BF260" i="3"/>
  <c r="BF262" i="3"/>
  <c r="BF131" i="3"/>
  <c r="BF141" i="3"/>
  <c r="BF142" i="3"/>
  <c r="BF143" i="3"/>
  <c r="BF160" i="3"/>
  <c r="BF161" i="3"/>
  <c r="BF165" i="3"/>
  <c r="BF170" i="3"/>
  <c r="BF171" i="3"/>
  <c r="BF172" i="3"/>
  <c r="BF173" i="3"/>
  <c r="BF203" i="3"/>
  <c r="BF211" i="3"/>
  <c r="BF214" i="3"/>
  <c r="BF217" i="3"/>
  <c r="BF225" i="3"/>
  <c r="BF226" i="3"/>
  <c r="BF230" i="3"/>
  <c r="BF235" i="3"/>
  <c r="BF237" i="3"/>
  <c r="BF238" i="3"/>
  <c r="BF259" i="3"/>
  <c r="BF271" i="3"/>
  <c r="BF273" i="3"/>
  <c r="E85" i="2"/>
  <c r="F92" i="2"/>
  <c r="BF143" i="2"/>
  <c r="BF149" i="2"/>
  <c r="BF155" i="2"/>
  <c r="BF157" i="2"/>
  <c r="BF158" i="2"/>
  <c r="BF163" i="2"/>
  <c r="BF167" i="2"/>
  <c r="BF174" i="2"/>
  <c r="BF179" i="2"/>
  <c r="BF180" i="2"/>
  <c r="BF188" i="2"/>
  <c r="BF189" i="2"/>
  <c r="BF190" i="2"/>
  <c r="BF192" i="2"/>
  <c r="BF208" i="2"/>
  <c r="BF209" i="2"/>
  <c r="BF213" i="2"/>
  <c r="BF214" i="2"/>
  <c r="BF216" i="2"/>
  <c r="BF218" i="2"/>
  <c r="BF224" i="2"/>
  <c r="BF233" i="2"/>
  <c r="BF234" i="2"/>
  <c r="BF237" i="2"/>
  <c r="BF241" i="2"/>
  <c r="BF243" i="2"/>
  <c r="BF249" i="2"/>
  <c r="BF250" i="2"/>
  <c r="BF251" i="2"/>
  <c r="BF252" i="2"/>
  <c r="BF253" i="2"/>
  <c r="BF262" i="2"/>
  <c r="BF265" i="2"/>
  <c r="BF266" i="2"/>
  <c r="BF270" i="2"/>
  <c r="BF271" i="2"/>
  <c r="BF273" i="2"/>
  <c r="BF274" i="2"/>
  <c r="BF278" i="2"/>
  <c r="BF279" i="2"/>
  <c r="BF280" i="2"/>
  <c r="BF281" i="2"/>
  <c r="BF288" i="2"/>
  <c r="BF289" i="2"/>
  <c r="BF293" i="2"/>
  <c r="BF294" i="2"/>
  <c r="BF295" i="2"/>
  <c r="BF298" i="2"/>
  <c r="BF299" i="2"/>
  <c r="BF300" i="2"/>
  <c r="BF302" i="2"/>
  <c r="BF308" i="2"/>
  <c r="BF309" i="2"/>
  <c r="BF310" i="2"/>
  <c r="BF311" i="2"/>
  <c r="BF313" i="2"/>
  <c r="BF316" i="2"/>
  <c r="BF320" i="2"/>
  <c r="BF326" i="2"/>
  <c r="BF328" i="2"/>
  <c r="BF330" i="2"/>
  <c r="BF332" i="2"/>
  <c r="BF334" i="2"/>
  <c r="BF338" i="2"/>
  <c r="BF340" i="2"/>
  <c r="BF344" i="2"/>
  <c r="AV95" i="1"/>
  <c r="J91" i="2"/>
  <c r="BF139" i="2"/>
  <c r="BF142" i="2"/>
  <c r="BF144" i="2"/>
  <c r="BF145" i="2"/>
  <c r="BF159" i="2"/>
  <c r="BF162" i="2"/>
  <c r="BF170" i="2"/>
  <c r="BF193" i="2"/>
  <c r="BF194" i="2"/>
  <c r="BF195" i="2"/>
  <c r="BF212" i="2"/>
  <c r="BF215" i="2"/>
  <c r="BF226" i="2"/>
  <c r="BF232" i="2"/>
  <c r="BF236" i="2"/>
  <c r="BF246" i="2"/>
  <c r="BF247" i="2"/>
  <c r="BF296" i="2"/>
  <c r="BF312" i="2"/>
  <c r="BF335" i="2"/>
  <c r="BF339" i="2"/>
  <c r="BF341" i="2"/>
  <c r="BF342" i="2"/>
  <c r="BF355" i="2"/>
  <c r="BF371" i="2"/>
  <c r="J92" i="2"/>
  <c r="BF141" i="2"/>
  <c r="BF148" i="2"/>
  <c r="BF161" i="2"/>
  <c r="BF171" i="2"/>
  <c r="BF173" i="2"/>
  <c r="BF186" i="2"/>
  <c r="BF191" i="2"/>
  <c r="BF205" i="2"/>
  <c r="BF220" i="2"/>
  <c r="BF240" i="2"/>
  <c r="BF257" i="2"/>
  <c r="BF277" i="2"/>
  <c r="BF306" i="2"/>
  <c r="BF345" i="2"/>
  <c r="BF348" i="2"/>
  <c r="BF349" i="2"/>
  <c r="BF350" i="2"/>
  <c r="BF351" i="2"/>
  <c r="BF354" i="2"/>
  <c r="BF363" i="2"/>
  <c r="BF364" i="2"/>
  <c r="BF366" i="2"/>
  <c r="BF369" i="2"/>
  <c r="AZ95" i="1"/>
  <c r="BB95" i="1"/>
  <c r="BC95" i="1"/>
  <c r="BF140" i="2"/>
  <c r="BF146" i="2"/>
  <c r="BF147" i="2"/>
  <c r="BF151" i="2"/>
  <c r="BF153" i="2"/>
  <c r="BF154" i="2"/>
  <c r="BF156" i="2"/>
  <c r="BF164" i="2"/>
  <c r="BF165" i="2"/>
  <c r="BF166" i="2"/>
  <c r="BF168" i="2"/>
  <c r="BF169" i="2"/>
  <c r="BF177" i="2"/>
  <c r="BF178" i="2"/>
  <c r="BF183" i="2"/>
  <c r="BF184" i="2"/>
  <c r="BF185" i="2"/>
  <c r="BF187" i="2"/>
  <c r="BF196" i="2"/>
  <c r="BF197" i="2"/>
  <c r="BF199" i="2"/>
  <c r="BF200" i="2"/>
  <c r="BF204" i="2"/>
  <c r="BF210" i="2"/>
  <c r="BF211" i="2"/>
  <c r="BF217" i="2"/>
  <c r="BF219" i="2"/>
  <c r="BF221" i="2"/>
  <c r="BF223" i="2"/>
  <c r="BF225" i="2"/>
  <c r="BF228" i="2"/>
  <c r="BF229" i="2"/>
  <c r="BF231" i="2"/>
  <c r="BF235" i="2"/>
  <c r="BF238" i="2"/>
  <c r="BF239" i="2"/>
  <c r="BF242" i="2"/>
  <c r="BF244" i="2"/>
  <c r="BF245" i="2"/>
  <c r="BF248" i="2"/>
  <c r="BF254" i="2"/>
  <c r="BF255" i="2"/>
  <c r="BF260" i="2"/>
  <c r="BF261" i="2"/>
  <c r="BF263" i="2"/>
  <c r="BF264" i="2"/>
  <c r="BF267" i="2"/>
  <c r="BF268" i="2"/>
  <c r="BF272" i="2"/>
  <c r="BF275" i="2"/>
  <c r="BF276" i="2"/>
  <c r="BF282" i="2"/>
  <c r="BF283" i="2"/>
  <c r="BF284" i="2"/>
  <c r="BF285" i="2"/>
  <c r="BF287" i="2"/>
  <c r="BF290" i="2"/>
  <c r="BF291" i="2"/>
  <c r="BF297" i="2"/>
  <c r="BF301" i="2"/>
  <c r="BF303" i="2"/>
  <c r="BF314" i="2"/>
  <c r="BF318" i="2"/>
  <c r="BF319" i="2"/>
  <c r="BF321" i="2"/>
  <c r="BF324" i="2"/>
  <c r="BF325" i="2"/>
  <c r="BF331" i="2"/>
  <c r="BF333" i="2"/>
  <c r="BF336" i="2"/>
  <c r="BF337" i="2"/>
  <c r="BF346" i="2"/>
  <c r="BF358" i="2"/>
  <c r="BF359" i="2"/>
  <c r="BF360" i="2"/>
  <c r="BF362" i="2"/>
  <c r="BF368" i="2"/>
  <c r="BF370" i="2"/>
  <c r="J89" i="2"/>
  <c r="BF150" i="2"/>
  <c r="BF172" i="2"/>
  <c r="BF175" i="2"/>
  <c r="BF176" i="2"/>
  <c r="BF182" i="2"/>
  <c r="BF198" i="2"/>
  <c r="BF202" i="2"/>
  <c r="BF203" i="2"/>
  <c r="BF207" i="2"/>
  <c r="BF222" i="2"/>
  <c r="BF256" i="2"/>
  <c r="BF286" i="2"/>
  <c r="BF292" i="2"/>
  <c r="BF304" i="2"/>
  <c r="BF305" i="2"/>
  <c r="BF315" i="2"/>
  <c r="BF322" i="2"/>
  <c r="BF327" i="2"/>
  <c r="BF329" i="2"/>
  <c r="BF343" i="2"/>
  <c r="BF352" i="2"/>
  <c r="BF353" i="2"/>
  <c r="BF357" i="2"/>
  <c r="BD95" i="1"/>
  <c r="F33" i="3"/>
  <c r="AZ96" i="1" s="1"/>
  <c r="F35" i="3"/>
  <c r="BB96" i="1" s="1"/>
  <c r="F33" i="4"/>
  <c r="AZ97" i="1" s="1"/>
  <c r="F35" i="5"/>
  <c r="BB98" i="1" s="1"/>
  <c r="J33" i="5"/>
  <c r="AV98" i="1" s="1"/>
  <c r="F36" i="3"/>
  <c r="BC96" i="1" s="1"/>
  <c r="J33" i="4"/>
  <c r="AV97" i="1" s="1"/>
  <c r="F33" i="5"/>
  <c r="AZ98" i="1" s="1"/>
  <c r="J33" i="3"/>
  <c r="AV96" i="1" s="1"/>
  <c r="F36" i="4"/>
  <c r="BC97" i="1" s="1"/>
  <c r="F37" i="3"/>
  <c r="BD96" i="1" s="1"/>
  <c r="F37" i="4"/>
  <c r="BD97" i="1" s="1"/>
  <c r="F36" i="5"/>
  <c r="BC98" i="1" s="1"/>
  <c r="F35" i="4"/>
  <c r="BB97" i="1" s="1"/>
  <c r="F37" i="5"/>
  <c r="BD98" i="1" s="1"/>
  <c r="P139" i="3" l="1"/>
  <c r="P127" i="3"/>
  <c r="AU96" i="1" s="1"/>
  <c r="R122" i="4"/>
  <c r="R121" i="4" s="1"/>
  <c r="P122" i="4"/>
  <c r="P121" i="4" s="1"/>
  <c r="AU97" i="1" s="1"/>
  <c r="R258" i="2"/>
  <c r="T258" i="2"/>
  <c r="R137" i="2"/>
  <c r="P137" i="2"/>
  <c r="T122" i="4"/>
  <c r="T121" i="4" s="1"/>
  <c r="P258" i="2"/>
  <c r="T139" i="3"/>
  <c r="T127" i="3" s="1"/>
  <c r="R139" i="3"/>
  <c r="R127" i="3" s="1"/>
  <c r="T137" i="2"/>
  <c r="T136" i="2" s="1"/>
  <c r="BK128" i="3"/>
  <c r="J128" i="3" s="1"/>
  <c r="J97" i="3" s="1"/>
  <c r="BK258" i="2"/>
  <c r="BK139" i="3"/>
  <c r="J139" i="3" s="1"/>
  <c r="J101" i="3" s="1"/>
  <c r="BK122" i="4"/>
  <c r="J122" i="4"/>
  <c r="J97" i="4" s="1"/>
  <c r="BK137" i="2"/>
  <c r="J137" i="2" s="1"/>
  <c r="J97" i="2" s="1"/>
  <c r="BK120" i="5"/>
  <c r="J120" i="5" s="1"/>
  <c r="J97" i="5" s="1"/>
  <c r="J34" i="2"/>
  <c r="AW95" i="1" s="1"/>
  <c r="AT95" i="1" s="1"/>
  <c r="F34" i="2"/>
  <c r="BA95" i="1" s="1"/>
  <c r="F34" i="3"/>
  <c r="BA96" i="1" s="1"/>
  <c r="J34" i="3"/>
  <c r="AW96" i="1"/>
  <c r="AT96" i="1" s="1"/>
  <c r="BD94" i="1"/>
  <c r="W33" i="1"/>
  <c r="BC94" i="1"/>
  <c r="W32" i="1" s="1"/>
  <c r="J34" i="4"/>
  <c r="AW97" i="1" s="1"/>
  <c r="AT97" i="1" s="1"/>
  <c r="F34" i="5"/>
  <c r="BA98" i="1" s="1"/>
  <c r="J34" i="5"/>
  <c r="AW98" i="1"/>
  <c r="AT98" i="1" s="1"/>
  <c r="F34" i="4"/>
  <c r="BA97" i="1" s="1"/>
  <c r="AZ94" i="1"/>
  <c r="W29" i="1" s="1"/>
  <c r="BB94" i="1"/>
  <c r="W31" i="1"/>
  <c r="P136" i="2" l="1"/>
  <c r="AU95" i="1" s="1"/>
  <c r="BK136" i="2"/>
  <c r="J136" i="2"/>
  <c r="J30" i="2" s="1"/>
  <c r="AG95" i="1" s="1"/>
  <c r="R136" i="2"/>
  <c r="BK127" i="3"/>
  <c r="J127" i="3" s="1"/>
  <c r="J96" i="3" s="1"/>
  <c r="J258" i="2"/>
  <c r="J106" i="2"/>
  <c r="BK119" i="5"/>
  <c r="J119" i="5" s="1"/>
  <c r="J96" i="5" s="1"/>
  <c r="BK121" i="4"/>
  <c r="J121" i="4" s="1"/>
  <c r="J96" i="4" s="1"/>
  <c r="AU94" i="1"/>
  <c r="BA94" i="1"/>
  <c r="W30" i="1" s="1"/>
  <c r="AY94" i="1"/>
  <c r="AV94" i="1"/>
  <c r="AK29" i="1"/>
  <c r="AX94" i="1"/>
  <c r="J39" i="2" l="1"/>
  <c r="J96" i="2"/>
  <c r="AN95" i="1"/>
  <c r="J30" i="5"/>
  <c r="AG98" i="1"/>
  <c r="J30" i="4"/>
  <c r="AG97" i="1"/>
  <c r="J30" i="3"/>
  <c r="AG96" i="1"/>
  <c r="AW94" i="1"/>
  <c r="AK30" i="1"/>
  <c r="J39" i="4" l="1"/>
  <c r="J39" i="5"/>
  <c r="J39" i="3"/>
  <c r="AN96" i="1"/>
  <c r="AN97" i="1"/>
  <c r="AN98" i="1"/>
  <c r="AG94" i="1"/>
  <c r="AT94" i="1"/>
  <c r="AN94" i="1" l="1"/>
  <c r="AK26" i="1"/>
  <c r="AK35" i="1"/>
</calcChain>
</file>

<file path=xl/sharedStrings.xml><?xml version="1.0" encoding="utf-8"?>
<sst xmlns="http://schemas.openxmlformats.org/spreadsheetml/2006/main" count="7548" uniqueCount="1476">
  <si>
    <t>Export Komplet</t>
  </si>
  <si>
    <t/>
  </si>
  <si>
    <t>2.0</t>
  </si>
  <si>
    <t>False</t>
  </si>
  <si>
    <t>{b8f8e3f8-5119-4292-b04f-40bf8dde70c2}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</si>
  <si>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</si>
  <si>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</si>
  <si>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</si>
  <si>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</si>
  <si>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</si>
  <si>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</si>
  <si>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</si>
  <si>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2024-BITUNO01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</si>
  <si>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</si>
  <si>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</si>
  <si>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Revitalizácia experimentálneho centra výkrmnosti a výťažnosti</t>
  </si>
  <si>
    <t>JKSO:</t>
  </si>
  <si>
    <t>KS:</t>
  </si>
  <si>
    <t>Miesto:</t>
  </si>
  <si>
    <t>Nitra</t>
  </si>
  <si>
    <t>Dátum:</t>
  </si>
  <si>
    <t>17. 10. 2024</t>
  </si>
  <si>
    <t>Objednávateľ:</t>
  </si>
  <si>
    <t>IČO:</t>
  </si>
  <si>
    <t xml:space="preserve">Slovenská poľnohospodárska univerzita v Nitre </t>
  </si>
  <si>
    <t>IČ DPH: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</si>
  <si>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</si>
  <si>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</si>
  <si>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</si>
  <si>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</si>
  <si>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</si>
  <si>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</si>
  <si>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</si>
  <si>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</si>
  <si>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</si>
  <si>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</si>
  <si>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</si>
  <si>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</si>
  <si>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</si>
  <si>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</si>
  <si>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</si>
  <si>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</si>
  <si>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</si>
  <si>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</si>
  <si>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</si>
  <si>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</si>
  <si>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</si>
  <si>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</si>
  <si>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</si>
  <si>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</si>
  <si>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</si>
  <si>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</si>
  <si>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</si>
  <si>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</si>
  <si>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</si>
  <si>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</si>
  <si>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</si>
  <si>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</si>
  <si>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</si>
  <si>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</si>
  <si>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</si>
  <si>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</si>
  <si>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</si>
  <si>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</si>
  <si>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</si>
  <si>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</si>
  <si>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</si>
  <si>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</si>
  <si>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</si>
  <si>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</si>
  <si>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</si>
  <si>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</si>
  <si>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</si>
  <si>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</si>
  <si>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</si>
  <si>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</si>
  <si>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</si>
  <si>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</si>
  <si>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</si>
  <si>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Stavebná časť</t>
  </si>
  <si>
    <t>STA</t>
  </si>
  <si>
    <t>1</t>
  </si>
  <si>
    <t>{19a05b54-bd69-4032-ae63-f5b782f91a37}</t>
  </si>
  <si>
    <t>02</t>
  </si>
  <si>
    <t>Zdravotechnika</t>
  </si>
  <si>
    <t>{41d7508f-8bcb-4265-afe4-ff934c021680}</t>
  </si>
  <si>
    <t>03</t>
  </si>
  <si>
    <t>Vykurovanie</t>
  </si>
  <si>
    <t>{1df9644e-625d-487a-9e62-5d975e72fd44}</t>
  </si>
  <si>
    <t>04</t>
  </si>
  <si>
    <t>Elektroinštalácia</t>
  </si>
  <si>
    <t>{29606d13-f4f9-41a6-97b4-f798ba71f14e}</t>
  </si>
  <si>
    <t>KRYCÍ LIST ROZPOČTU</t>
  </si>
  <si>
    <t>Objekt:</t>
  </si>
  <si>
    <t>01 - Stavebná časť</t>
  </si>
  <si>
    <t>REKAPITULÁCIA ROZPOČTU</t>
  </si>
  <si>
    <t>Kód dielu - Popis</t>
  </si>
  <si>
    <t>Cena celkom [EUR]</t>
  </si>
  <si>
    <t>Náklady z rozpočtu</t>
  </si>
  <si>
    <t>-1</t>
  </si>
  <si>
    <t xml:space="preserve">HSV - Práce a dodávky HSV   </t>
  </si>
  <si>
    <t xml:space="preserve">    1 - Zemné práce   </t>
  </si>
  <si>
    <t xml:space="preserve">    2 - Zakladanie   </t>
  </si>
  <si>
    <t xml:space="preserve">    3 - Zvislé a kompletné konštrukcie   </t>
  </si>
  <si>
    <t xml:space="preserve">    4 - Vodorovné konštrukcie   </t>
  </si>
  <si>
    <t xml:space="preserve">    5 - Komunikácie</t>
  </si>
  <si>
    <t xml:space="preserve">    6 - Úpravy povrchov, podlahy, osadenie   </t>
  </si>
  <si>
    <t xml:space="preserve">    8 - Rúrové vedenie   </t>
  </si>
  <si>
    <t xml:space="preserve">    9 - Ostatné konštrukcie a práce-búranie</t>
  </si>
  <si>
    <t xml:space="preserve">PSV - Práce a dodávky PSV   </t>
  </si>
  <si>
    <t xml:space="preserve">    711 - Izolácie proti vode a vlhkosti   </t>
  </si>
  <si>
    <t xml:space="preserve">    712 - Izolácie striech, povlakové krytiny   </t>
  </si>
  <si>
    <t xml:space="preserve">    713 - Izolácie tepelné   </t>
  </si>
  <si>
    <t xml:space="preserve">    764 - Konštrukcie klampiarske   </t>
  </si>
  <si>
    <t xml:space="preserve">    766 - Konštrukcie stolárske   </t>
  </si>
  <si>
    <t xml:space="preserve">    767 - Konštrukcie doplnkové kovové</t>
  </si>
  <si>
    <t xml:space="preserve">    771 - Podlahy z dlaždíc   </t>
  </si>
  <si>
    <t xml:space="preserve">    781 - Obklady   </t>
  </si>
  <si>
    <t xml:space="preserve">    783 - Nátery</t>
  </si>
  <si>
    <t xml:space="preserve">    784 - Maľby   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</si>
  <si>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</si>
  <si>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</si>
  <si>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</si>
  <si>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</si>
  <si>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</si>
  <si>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</si>
  <si>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</si>
  <si>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</si>
  <si>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</si>
  <si>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</si>
  <si>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</si>
  <si>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</si>
  <si>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</si>
  <si>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Práce a dodávky HSV   </t>
  </si>
  <si>
    <t>ROZPOCET</t>
  </si>
  <si>
    <t xml:space="preserve">Zemné práce   </t>
  </si>
  <si>
    <t>K</t>
  </si>
  <si>
    <t>121101111.S</t>
  </si>
  <si>
    <t>Odstránenie ornice s vodor. premiestn. na hromady, so zložením na vzdialenosť do 100 m a do 100m3</t>
  </si>
  <si>
    <t>m3</t>
  </si>
  <si>
    <t>4</t>
  </si>
  <si>
    <t>2</t>
  </si>
  <si>
    <t>131201201.S</t>
  </si>
  <si>
    <t>Výkop zapaženej jamy v hornine 3, do 100 m3</t>
  </si>
  <si>
    <t>3</t>
  </si>
  <si>
    <t>131201209.S</t>
  </si>
  <si>
    <t>Príplatok za lepivosť pri hĺbení zapažených jám a zárezov s urovnaním dna v hornine 3</t>
  </si>
  <si>
    <t>6</t>
  </si>
  <si>
    <t>132201101.S</t>
  </si>
  <si>
    <t>Výkop ryhy do šírky 600 mm v horn.3 do 100 m3</t>
  </si>
  <si>
    <t>8</t>
  </si>
  <si>
    <t>5</t>
  </si>
  <si>
    <t>132201109.S</t>
  </si>
  <si>
    <t>Príplatok k cene za lepivosť pri hĺbení rýh šírky do 600 mm zapažených i nezapažených s urovnaním dna v hornine 3</t>
  </si>
  <si>
    <t>10</t>
  </si>
  <si>
    <t>162501102.S</t>
  </si>
  <si>
    <t>Vodorovné premiestnenie výkopku po spevnenej ceste z horniny tr.1-4, do 100 m3 na vzdialenosť do 3000 m</t>
  </si>
  <si>
    <t>12</t>
  </si>
  <si>
    <t>7</t>
  </si>
  <si>
    <t>162501105.S</t>
  </si>
  <si>
    <t>Vodorovné premiestnenie výkopku po spevnenej ceste z horniny tr.1-4, do 100 m3, príplatok k cene za každých ďalšich a začatých 1000 m</t>
  </si>
  <si>
    <t>14</t>
  </si>
  <si>
    <t>167101102.S</t>
  </si>
  <si>
    <t>Nakladanie neuľahnutého výkopku z hornín tr.1-4 nad 100 do 1000 m3</t>
  </si>
  <si>
    <t>16</t>
  </si>
  <si>
    <t>9</t>
  </si>
  <si>
    <t>171201201.S</t>
  </si>
  <si>
    <t>Uloženie sypaniny na skládky do 100 m3</t>
  </si>
  <si>
    <t>18</t>
  </si>
  <si>
    <t>174101102.S</t>
  </si>
  <si>
    <t>Zásyp sypaninou v uzavretých priestoroch s urovnaním povrchu zásypu</t>
  </si>
  <si>
    <t>11</t>
  </si>
  <si>
    <t>175101202.S</t>
  </si>
  <si>
    <t>Obsyp objektov sypaninou z vhodných hornín 1 až 4 s prehodením sypaniny</t>
  </si>
  <si>
    <t>22</t>
  </si>
  <si>
    <t>183205509.S</t>
  </si>
  <si>
    <t>Položenie vegetačnej alebo trávnikovej rohože pre zelené strechy do 5°</t>
  </si>
  <si>
    <t>m2</t>
  </si>
  <si>
    <t>24</t>
  </si>
  <si>
    <t>13</t>
  </si>
  <si>
    <t>M</t>
  </si>
  <si>
    <t>005740000115.S</t>
  </si>
  <si>
    <t>Rohož vegetačná z rozchodníkov s vytlievajúcou vložkou, hrúbka 25 - 40 mm</t>
  </si>
  <si>
    <t>26</t>
  </si>
  <si>
    <t xml:space="preserve">Zakladanie   </t>
  </si>
  <si>
    <t>271521111.S</t>
  </si>
  <si>
    <t>Vankúše zhutnené pod základy z kameniva hrubého drveného, frakcie 16 - 125 mm</t>
  </si>
  <si>
    <t>28</t>
  </si>
  <si>
    <t>15</t>
  </si>
  <si>
    <t>273321411.S</t>
  </si>
  <si>
    <t>Betón základových dosiek, železový (bez výstuže), tr. C 25/30</t>
  </si>
  <si>
    <t>30</t>
  </si>
  <si>
    <t>273351217.S</t>
  </si>
  <si>
    <t>Debnenie stien základových dosiek, zhotovenie-tradičné</t>
  </si>
  <si>
    <t>32</t>
  </si>
  <si>
    <t>17</t>
  </si>
  <si>
    <t>273351218.S</t>
  </si>
  <si>
    <t>Debnenie stien základových dosiek, odstránenie-tradičné</t>
  </si>
  <si>
    <t>34</t>
  </si>
  <si>
    <t>273362412.S</t>
  </si>
  <si>
    <t>Výstuž základových dosiek zo zvár. sietí KARI, priemer drôtu 5/5 mm, veľkosť oka 150x150 mm</t>
  </si>
  <si>
    <t>36</t>
  </si>
  <si>
    <t>19</t>
  </si>
  <si>
    <t>274271041.S</t>
  </si>
  <si>
    <t>Murivo základových pásov (m3) z betónových debniacich tvárnic s betónovou výplňou C 16/20 hrúbky 300 mm</t>
  </si>
  <si>
    <t>38</t>
  </si>
  <si>
    <t>274313711.S</t>
  </si>
  <si>
    <t>Betón základových pásov, prostý tr. C 25/30</t>
  </si>
  <si>
    <t>40</t>
  </si>
  <si>
    <t xml:space="preserve">Zvislé a kompletné konštrukcie   </t>
  </si>
  <si>
    <t>21</t>
  </si>
  <si>
    <t>310238211.S</t>
  </si>
  <si>
    <t>Zamurovanie otvoru s plochou nad 0.25 do 1 m2 v murive nadzákladného tehlami na maltu vápennocementovú</t>
  </si>
  <si>
    <t>42</t>
  </si>
  <si>
    <t>310239211.S</t>
  </si>
  <si>
    <t>Zamurovanie otvoru s plochou nad 1 do 4 m2 v murive nadzákladného tehlami na maltu vápennocementovú</t>
  </si>
  <si>
    <t>44</t>
  </si>
  <si>
    <t>23</t>
  </si>
  <si>
    <t>311234561</t>
  </si>
  <si>
    <t>Murivo nosné (m3) z tehál pálených POROTHERM 25 Profi P 12 brúsených na pero a drážku, na maltu POROTHERM Profi (250x375x249)</t>
  </si>
  <si>
    <t>46</t>
  </si>
  <si>
    <t>311234562</t>
  </si>
  <si>
    <t>Murivo nosné (m3) z tehál pálených POROTHERM 30 Profi P 15 brúsených na pero a drážku, na maltu POROTHERM Profi (300x250x249)</t>
  </si>
  <si>
    <t>48</t>
  </si>
  <si>
    <t>25</t>
  </si>
  <si>
    <t>317162132</t>
  </si>
  <si>
    <t>Keramický preklad POROTHERM KPP 7, šírky 70 mm, výšky 238 mm, dĺžky 1250 mm</t>
  </si>
  <si>
    <t>ks</t>
  </si>
  <si>
    <t>50</t>
  </si>
  <si>
    <t>317162137</t>
  </si>
  <si>
    <t>Keramický preklad POROTHERM KPP 7, šírky 70 mm, výšky 238 mm, dĺžky 2500 mm</t>
  </si>
  <si>
    <t>52</t>
  </si>
  <si>
    <t>27</t>
  </si>
  <si>
    <t>317162138</t>
  </si>
  <si>
    <t>Keramický preklad POROTHERM KPP 7, šírky 70 mm, výšky 238 mm, dĺžky 2750 mm</t>
  </si>
  <si>
    <t>54</t>
  </si>
  <si>
    <t>317162331</t>
  </si>
  <si>
    <t>Keramický spriahnutý preklad POROTHERM KP 14,5, šírky 145 mm, výšky 71 mm, dĺžky 1000 mm</t>
  </si>
  <si>
    <t>56</t>
  </si>
  <si>
    <t>29</t>
  </si>
  <si>
    <t>317162333</t>
  </si>
  <si>
    <t>Keramický spriahnutý preklad POROTHERM KP 14,5, šírky 145 mm, výšky 71 mm, dĺžky 1250 mm</t>
  </si>
  <si>
    <t>58</t>
  </si>
  <si>
    <t>317162337</t>
  </si>
  <si>
    <t>Keramický spriahnutý preklad POROTHERM KP 14,5, šírky 145 mm, výšky 71 mm, dĺžky 1750 mm</t>
  </si>
  <si>
    <t>60</t>
  </si>
  <si>
    <t>31</t>
  </si>
  <si>
    <t>317944313.S</t>
  </si>
  <si>
    <t>Valcované nosníky dodatočne osadzované do pripravených otvorov bez zamurovania hláv č.14 až 22</t>
  </si>
  <si>
    <t>t</t>
  </si>
  <si>
    <t>62</t>
  </si>
  <si>
    <t>331270511.S</t>
  </si>
  <si>
    <t>Murivo pilierov a stĺpov z betónových debniacich tvárnic rozmerov 250x250 mm s betónovou výplňou C 16/20</t>
  </si>
  <si>
    <t>64</t>
  </si>
  <si>
    <t>33</t>
  </si>
  <si>
    <t>331321410.S</t>
  </si>
  <si>
    <t>Betón stĺpov a pilierov hranatých, ťahadiel, rámových stojok, vzpier, železový (bez výstuže) tr. C 25/30</t>
  </si>
  <si>
    <t>66</t>
  </si>
  <si>
    <t>331351101.S</t>
  </si>
  <si>
    <t>Debnenie hranatých stĺpov prierezu pravouhlého štvoruholníka výšky do 4 m, zhotovenie-dielce</t>
  </si>
  <si>
    <t>68</t>
  </si>
  <si>
    <t>35</t>
  </si>
  <si>
    <t>331351102.S</t>
  </si>
  <si>
    <t>Debnenie hranatých stĺpov prierezu pravouhlého štvoruholníka výšky do 4 m, odstránenie-dielce</t>
  </si>
  <si>
    <t>70</t>
  </si>
  <si>
    <t>331361821.S</t>
  </si>
  <si>
    <t>Výstuž stĺpov, pilierov, stojok hranatých z bet. ocele B500 (10505)</t>
  </si>
  <si>
    <t>72</t>
  </si>
  <si>
    <t>37</t>
  </si>
  <si>
    <t>342242031</t>
  </si>
  <si>
    <t>Priečky z tehál pálených POROTHERM 11,5 Profi P 8 brúsených, na maltu POROTHERM Profi (115x500x249)</t>
  </si>
  <si>
    <t>74</t>
  </si>
  <si>
    <t>342242032</t>
  </si>
  <si>
    <t>Priečky z tehál pálených POROTHERM 14 Profi P 8 brúsených, na maltu POROTHERM Profi (140x500x249)</t>
  </si>
  <si>
    <t>76</t>
  </si>
  <si>
    <t>39</t>
  </si>
  <si>
    <t>342242034</t>
  </si>
  <si>
    <t>Priečky z tehál pálených POROTHERM 10 Profi P 8 brúsených, na maltu POROTHERM Profi (100x500x249)</t>
  </si>
  <si>
    <t>78</t>
  </si>
  <si>
    <t>342948112.S</t>
  </si>
  <si>
    <t>Ukotvenie priečok k murovaným konštrukciám priskrutkovaním</t>
  </si>
  <si>
    <t>m</t>
  </si>
  <si>
    <t>80</t>
  </si>
  <si>
    <t xml:space="preserve">Vodorovné konštrukcie   </t>
  </si>
  <si>
    <t>41</t>
  </si>
  <si>
    <t>411121039.S1</t>
  </si>
  <si>
    <t>Polomontovaný strop zo ŽB nosníkov stropných vložiek výšky nad 150 do 200 mm, s podoprením a dobetónovaním medzi vložkami (bez výstuže)</t>
  </si>
  <si>
    <t>82</t>
  </si>
  <si>
    <t>411135001.S</t>
  </si>
  <si>
    <t>Montáž stropného panelu z predpät. betónu Spiroll, hmotnosti do 3 t</t>
  </si>
  <si>
    <t>84</t>
  </si>
  <si>
    <t>43</t>
  </si>
  <si>
    <t>593430006400.S1</t>
  </si>
  <si>
    <t>Stropný panel predpätý SPIROLL hrúbky 200-2/9,3+7/12,5, PPD.../219</t>
  </si>
  <si>
    <t>86</t>
  </si>
  <si>
    <t>411321414.S</t>
  </si>
  <si>
    <t>Betón stropov doskových a trámových,  železový tr. C 25/30</t>
  </si>
  <si>
    <t>88</t>
  </si>
  <si>
    <t>45</t>
  </si>
  <si>
    <t>411351101.S</t>
  </si>
  <si>
    <t>Debnenie stropov doskových zhotovenie-dielce</t>
  </si>
  <si>
    <t>90</t>
  </si>
  <si>
    <t>411351102.S</t>
  </si>
  <si>
    <t>Debnenie stropov doskových odstránenie-dielce</t>
  </si>
  <si>
    <t>92</t>
  </si>
  <si>
    <t>47</t>
  </si>
  <si>
    <t>411354173.S</t>
  </si>
  <si>
    <t>Podporná konštrukcia stropov výšky do 4 m pre zaťaženie do 12 kPa zhotovenie</t>
  </si>
  <si>
    <t>94</t>
  </si>
  <si>
    <t>411354174.S</t>
  </si>
  <si>
    <t>Podporná konštrukcia stropov výšky do 4 m pre zaťaženie do 12 kPa odstránenie</t>
  </si>
  <si>
    <t>96</t>
  </si>
  <si>
    <t>49</t>
  </si>
  <si>
    <t>411361821.S</t>
  </si>
  <si>
    <t>Výstuž stropov doskových, trámových, vložkových,konzolových alebo balkónových, B500 (10505)</t>
  </si>
  <si>
    <t>98</t>
  </si>
  <si>
    <t>413321414.S</t>
  </si>
  <si>
    <t>Betón nosníkov, železový tr. C 25/30</t>
  </si>
  <si>
    <t>100</t>
  </si>
  <si>
    <t>51</t>
  </si>
  <si>
    <t>413351109.S</t>
  </si>
  <si>
    <t>Debnenie nosníka zhotovenie-tradičné</t>
  </si>
  <si>
    <t>102</t>
  </si>
  <si>
    <t>413351110.S</t>
  </si>
  <si>
    <t>Debnenie nosníka odstránenie-tradičné</t>
  </si>
  <si>
    <t>104</t>
  </si>
  <si>
    <t>53</t>
  </si>
  <si>
    <t>413351213.S</t>
  </si>
  <si>
    <t>Podporná konštrukcia nosníkov výšky do 4 m zaťaženia do 10 kPa - zhotovenie</t>
  </si>
  <si>
    <t>106</t>
  </si>
  <si>
    <t>413351214.S</t>
  </si>
  <si>
    <t>Podporná konštrukcia nosníkov výšky do 4 m zaťaženia do 10 kPa - odstránenie</t>
  </si>
  <si>
    <t>108</t>
  </si>
  <si>
    <t>55</t>
  </si>
  <si>
    <t>413361821.S</t>
  </si>
  <si>
    <t>Výstuž nosníkov a trámov, bez rozdielu tvaru a uloženia, B500 (10505) viď. výstuž vencov</t>
  </si>
  <si>
    <t>110</t>
  </si>
  <si>
    <t>417321515.S</t>
  </si>
  <si>
    <t>Betón stužujúcich pásov a vencov železový tr. C 25/30</t>
  </si>
  <si>
    <t>112</t>
  </si>
  <si>
    <t>57</t>
  </si>
  <si>
    <t>417351115.S</t>
  </si>
  <si>
    <t>Debnenie bočníc stužujúcich pásov a vencov vrátane vzpier zhotovenie</t>
  </si>
  <si>
    <t>114</t>
  </si>
  <si>
    <t>417351116.S</t>
  </si>
  <si>
    <t>Debnenie bočníc stužujúcich pásov a vencov vrátane vzpier odstránenie</t>
  </si>
  <si>
    <t>116</t>
  </si>
  <si>
    <t>59</t>
  </si>
  <si>
    <t>417361821.S</t>
  </si>
  <si>
    <t>Výstuž stužujúcich pásov a vencov z betonárskej ocele B500 (10505)</t>
  </si>
  <si>
    <t>118</t>
  </si>
  <si>
    <t>Komunikácie</t>
  </si>
  <si>
    <t>564251111.S</t>
  </si>
  <si>
    <t>Podklad alebo podsyp zo štrkopiesku s rozprestretím, vlhčením a zhutnením, po zhutnení hr. 150 mm</t>
  </si>
  <si>
    <t>-1341792940</t>
  </si>
  <si>
    <t>61</t>
  </si>
  <si>
    <t>564851111.S</t>
  </si>
  <si>
    <t>Podklad zo štrkodrviny s rozprestretím a zhutnením, po zhutnení hr. 150 mm</t>
  </si>
  <si>
    <t>493371898</t>
  </si>
  <si>
    <t>596911142.S</t>
  </si>
  <si>
    <t>Kladenie betónovej zámkovej dlažby komunikácií pre peších hr. 60 mm pre peších nad 50 do 100 m2 so zriadením lôžka z kameniva hr. 30 mm</t>
  </si>
  <si>
    <t>1250244634</t>
  </si>
  <si>
    <t>63</t>
  </si>
  <si>
    <t>592460003600.S1</t>
  </si>
  <si>
    <t>Dlažba betónová, rozmer   hr.60 mm, prírodná</t>
  </si>
  <si>
    <t>1721633669</t>
  </si>
  <si>
    <t xml:space="preserve">Úpravy povrchov, podlahy, osadenie   </t>
  </si>
  <si>
    <t>610991111.S</t>
  </si>
  <si>
    <t>Zakrývanie výplní vnútorných okenných otvorov, predmetov a konštrukcií</t>
  </si>
  <si>
    <t>120</t>
  </si>
  <si>
    <t>65</t>
  </si>
  <si>
    <t>611460124.S</t>
  </si>
  <si>
    <t>Príprava vnútorného podkladu stropov penetráciou pod omietky a nátery</t>
  </si>
  <si>
    <t>122</t>
  </si>
  <si>
    <t>611460206.S</t>
  </si>
  <si>
    <t>Vnútorná omietka stropov vápenná štuková (jemná), hr. 3 mm</t>
  </si>
  <si>
    <t>124</t>
  </si>
  <si>
    <t>67</t>
  </si>
  <si>
    <t>611460241.S</t>
  </si>
  <si>
    <t>Vnútorná omietka stropov vápennocementová jadrová (hrubá), hr. 10 mm</t>
  </si>
  <si>
    <t>126</t>
  </si>
  <si>
    <t>612409991.S</t>
  </si>
  <si>
    <t>Začistenie omietok (s dodaním hmoty) okolo okien, dverí, podláh, obkladov atď.</t>
  </si>
  <si>
    <t>128</t>
  </si>
  <si>
    <t>69</t>
  </si>
  <si>
    <t>612460124.S</t>
  </si>
  <si>
    <t>Príprava vnútorného podkladu stien penetráciou pod omietky a nátery</t>
  </si>
  <si>
    <t>130</t>
  </si>
  <si>
    <t>612460241.S</t>
  </si>
  <si>
    <t>Vnútorná omietka stien vápennocementová jadrová (hrubá), hr. 10 mm</t>
  </si>
  <si>
    <t>132</t>
  </si>
  <si>
    <t>71</t>
  </si>
  <si>
    <t>620991121.S</t>
  </si>
  <si>
    <t>Zakrývanie výplní vonkajších otvorov s rámami a zárubňami, zábradlí, oplechovania, atď. zhotovené z lešenia akýmkoľvek spôsobom</t>
  </si>
  <si>
    <t>134</t>
  </si>
  <si>
    <t>622460124.S</t>
  </si>
  <si>
    <t>Príprava vonkajšieho podkladu stien penetráciou pod omietky a nátery</t>
  </si>
  <si>
    <t>136</t>
  </si>
  <si>
    <t>73</t>
  </si>
  <si>
    <t>622461043.S</t>
  </si>
  <si>
    <t>Vonkajšia omietka stien , hr. 2 mm</t>
  </si>
  <si>
    <t>138</t>
  </si>
  <si>
    <t>622461281.S</t>
  </si>
  <si>
    <t>Vonkajšia omietka stien pastovitá dekoratívna mozaiková</t>
  </si>
  <si>
    <t>140</t>
  </si>
  <si>
    <t>75</t>
  </si>
  <si>
    <t>625250545.S</t>
  </si>
  <si>
    <t>Kontaktný zatepľovací systém soklovej alebo vodou namáhanej časti hr. 70 mm, kotvy</t>
  </si>
  <si>
    <t>142</t>
  </si>
  <si>
    <t>625250710.S1</t>
  </si>
  <si>
    <t>Kontaktný zatepľovací systém z minerálnej vlny hr. 150 mm,  kotvyv vr. líšt, dilatácie , tmelu - komplet</t>
  </si>
  <si>
    <t>144</t>
  </si>
  <si>
    <t>77</t>
  </si>
  <si>
    <t>631312141.S</t>
  </si>
  <si>
    <t>Doplnenie existujúcich mazanín prostým betónom (s dodaním hmôt) bez poteru rýh v mazaninách</t>
  </si>
  <si>
    <t>146</t>
  </si>
  <si>
    <t>631571001.S</t>
  </si>
  <si>
    <t>Násyp z kameniva ťaženého 0-4 (pre spevnenie podkladov)</t>
  </si>
  <si>
    <t>148</t>
  </si>
  <si>
    <t>79</t>
  </si>
  <si>
    <t>631571015.S</t>
  </si>
  <si>
    <t>Násyp - ochranná krycia vrstva z praného kameniva s utlačením a urovnaním povrchu pre obrátené ploché strechy</t>
  </si>
  <si>
    <t>150</t>
  </si>
  <si>
    <t>631680013.S</t>
  </si>
  <si>
    <t>Násyp - vegetačná vrstva zo substrátu s utlačením a urovnaním povrchu pre zelené strechy do 5°</t>
  </si>
  <si>
    <t>152</t>
  </si>
  <si>
    <t>81</t>
  </si>
  <si>
    <t>632452253.S</t>
  </si>
  <si>
    <t>Cementový poter (vhodný aj ako spádový), pevnosti v tlaku 25 MPa, hr. 70 mm</t>
  </si>
  <si>
    <t>154</t>
  </si>
  <si>
    <t>642944121.S</t>
  </si>
  <si>
    <t>Dodatočná montáž oceľovej dverovej zárubne, plochy otvoru do 2,5 m2</t>
  </si>
  <si>
    <t>156</t>
  </si>
  <si>
    <t>83</t>
  </si>
  <si>
    <t>553310009001.S</t>
  </si>
  <si>
    <t>Zárubňa oceľová oblá šxvxhr 600-1000 x1970</t>
  </si>
  <si>
    <t>158</t>
  </si>
  <si>
    <t xml:space="preserve">Rúrové vedenie   </t>
  </si>
  <si>
    <t>894170113.S</t>
  </si>
  <si>
    <t>Osadenie podzemnej plastovej nádrže na vodu od 15000 do 20000 l s príslušenstvom</t>
  </si>
  <si>
    <t>160</t>
  </si>
  <si>
    <t>85</t>
  </si>
  <si>
    <t>562410001050.S</t>
  </si>
  <si>
    <t>162</t>
  </si>
  <si>
    <t>Ostatné konštrukcie a práce-búranie</t>
  </si>
  <si>
    <t>916561111.S</t>
  </si>
  <si>
    <t>Osadenie záhonového alebo parkového obrubníka betón., do lôžka z bet. pros. tr. C 12/15 s bočnou oporou</t>
  </si>
  <si>
    <t>1516129800</t>
  </si>
  <si>
    <t>87</t>
  </si>
  <si>
    <t>592170001800.S</t>
  </si>
  <si>
    <t>Obrubník parkový, lxšxv 1000x50x200 mm, prírodný</t>
  </si>
  <si>
    <t>15372187</t>
  </si>
  <si>
    <t>918101111.S</t>
  </si>
  <si>
    <t>Lôžko pod obrubníky, krajníky alebo obruby z dlažobných kociek z betónu prostého tr. C 12/15</t>
  </si>
  <si>
    <t>-495180478</t>
  </si>
  <si>
    <t>89</t>
  </si>
  <si>
    <t>941941041.S</t>
  </si>
  <si>
    <t>Montáž lešenia ľahkého pracovného radového s podlahami šírky nad 1,00 do 1,20 m, výšky do 10 m</t>
  </si>
  <si>
    <t>164</t>
  </si>
  <si>
    <t>941941291.S</t>
  </si>
  <si>
    <t>Príplatok za prvý a každý ďalší i začatý mesiac použitia lešenia ľahkého pracovného radového s podlahami šírky nad 1,00 do 1,20 m, výšky do 10 m</t>
  </si>
  <si>
    <t>166</t>
  </si>
  <si>
    <t>91</t>
  </si>
  <si>
    <t>941941851.S</t>
  </si>
  <si>
    <t>Demontáž lešenia ľahkého pracovného radového s podlahami šírky nad 1,20 do 1,50 m, výšky do 10 m</t>
  </si>
  <si>
    <t>168</t>
  </si>
  <si>
    <t>941955002.S</t>
  </si>
  <si>
    <t>Lešenie ľahké pracovné pomocné s výškou lešeňovej podlahy nad 1,20 do 1,90 m</t>
  </si>
  <si>
    <t>170</t>
  </si>
  <si>
    <t>93</t>
  </si>
  <si>
    <t>952901110</t>
  </si>
  <si>
    <t>Čistenie budov umývaním vonkajších plôch okien a dverí</t>
  </si>
  <si>
    <t>172</t>
  </si>
  <si>
    <t>952902110</t>
  </si>
  <si>
    <t>Čistenie budov zametaním v miestnostiach, chodbách, na schodišti a na povalách</t>
  </si>
  <si>
    <t>174</t>
  </si>
  <si>
    <t>95</t>
  </si>
  <si>
    <t>962031132.S</t>
  </si>
  <si>
    <t>Búranie priečok alebo vybúranie otvorov plochy nad 4 m2 z tehál pálených, plných alebo dutých hr. do 150 mm,  -0,19600t</t>
  </si>
  <si>
    <t>176</t>
  </si>
  <si>
    <t>962032231.S</t>
  </si>
  <si>
    <t>Búranie muriva alebo vybúranie otvorov plochy nad 4 m2 nadzákladového z tehál pálených, vápenopieskových, cementových na maltu,  -1,90500t</t>
  </si>
  <si>
    <t>178</t>
  </si>
  <si>
    <t>97</t>
  </si>
  <si>
    <t>968061115.S</t>
  </si>
  <si>
    <t>Demontáž okien drevených, 1 bm obvodu - 0,008t</t>
  </si>
  <si>
    <t>180</t>
  </si>
  <si>
    <t>968061116.S</t>
  </si>
  <si>
    <t>Demontáž dverí drevených vchodových, 1 bm obvodu - 0,012t</t>
  </si>
  <si>
    <t>182</t>
  </si>
  <si>
    <t>99</t>
  </si>
  <si>
    <t>971033531.S</t>
  </si>
  <si>
    <t>Vybúranie otvorov v murive tehl. plochy do 1 m2 hr. do 150 mm,  -0,28100t</t>
  </si>
  <si>
    <t>184</t>
  </si>
  <si>
    <t>971033651.S</t>
  </si>
  <si>
    <t>Vybúranie otvorov v murive tehl. plochy do 4 m2 hr. do 600 mm,  -1,87500t</t>
  </si>
  <si>
    <t>186</t>
  </si>
  <si>
    <t>101</t>
  </si>
  <si>
    <t>972055691.S</t>
  </si>
  <si>
    <t>Vybúranie otvoru v stropoch z dutých prefabr. plochy do 4 m2, hr. nad 120 mm,  -2,10000t</t>
  </si>
  <si>
    <t>188</t>
  </si>
  <si>
    <t>974031164.S</t>
  </si>
  <si>
    <t>Vysekávanie rýh v akomkoľvek murive tehlovom na akúkoľvek maltu do hĺbky 150 mm a š. do 150 mm,  -0,04000t</t>
  </si>
  <si>
    <t>190</t>
  </si>
  <si>
    <t>103</t>
  </si>
  <si>
    <t>974031187.S</t>
  </si>
  <si>
    <t>Vysekávanie rýh v akomkoľvek murive tehlovom na akúkoľvek maltu do hĺbky 300 mm a š. do 300mm,  -0,10100t</t>
  </si>
  <si>
    <t>192</t>
  </si>
  <si>
    <t>978065021.S</t>
  </si>
  <si>
    <t>Odstránenie kontaktného zateplenia vrátane povrchovej úpravy z polystyrénových dosiek hrúbky nad 120-150 mm,  -0,01876t</t>
  </si>
  <si>
    <t>194</t>
  </si>
  <si>
    <t>105</t>
  </si>
  <si>
    <t>979011111.S</t>
  </si>
  <si>
    <t>Zvislá doprava sutiny a vybúraných hmôt za prvé podlažie nad alebo pod základným podlažím</t>
  </si>
  <si>
    <t>196</t>
  </si>
  <si>
    <t>979011121.S</t>
  </si>
  <si>
    <t>Zvislá doprava sutiny a vybúraných hmôt za každé ďalšie podlažie</t>
  </si>
  <si>
    <t>198</t>
  </si>
  <si>
    <t>107</t>
  </si>
  <si>
    <t>979081111.S</t>
  </si>
  <si>
    <t>Odvoz sutiny a vybúraných hmôt na skládku do 1 km</t>
  </si>
  <si>
    <t>200</t>
  </si>
  <si>
    <t>979081121.S</t>
  </si>
  <si>
    <t>Odvoz sutiny a vybúraných hmôt na skládku za každý ďalší 1 km</t>
  </si>
  <si>
    <t>202</t>
  </si>
  <si>
    <t>109</t>
  </si>
  <si>
    <t>979082111.S</t>
  </si>
  <si>
    <t>Vnútrostavenisková doprava sutiny a vybúraných hmôt do 10 m</t>
  </si>
  <si>
    <t>204</t>
  </si>
  <si>
    <t>979082121.S</t>
  </si>
  <si>
    <t>Vnútrostavenisková doprava sutiny a vybúraných hmôt za každých ďalších 5 m</t>
  </si>
  <si>
    <t>206</t>
  </si>
  <si>
    <t>111</t>
  </si>
  <si>
    <t>979089612.S</t>
  </si>
  <si>
    <t>Poplatok za skladovanie - iné odpady zo stavieb a demolácií (17 09), ostatné</t>
  </si>
  <si>
    <t>208</t>
  </si>
  <si>
    <t>979089715.S</t>
  </si>
  <si>
    <t>Prenájom kontajneru 16 m3</t>
  </si>
  <si>
    <t>210</t>
  </si>
  <si>
    <t>PSV</t>
  </si>
  <si>
    <t xml:space="preserve">Práce a dodávky PSV   </t>
  </si>
  <si>
    <t>711</t>
  </si>
  <si>
    <t xml:space="preserve">Izolácie proti vode a vlhkosti   </t>
  </si>
  <si>
    <t>113</t>
  </si>
  <si>
    <t>711111001.S</t>
  </si>
  <si>
    <t>Zhotovenie izolácie proti zemnej vlhkosti vodorovná náterom penetračným za studena</t>
  </si>
  <si>
    <t>212</t>
  </si>
  <si>
    <t>246170000900.S</t>
  </si>
  <si>
    <t>Lak asfaltový penetračný</t>
  </si>
  <si>
    <t>214</t>
  </si>
  <si>
    <t>115</t>
  </si>
  <si>
    <t>711112001.S</t>
  </si>
  <si>
    <t>Zhotovenie  izolácie proti zemnej vlhkosti zvislá penetračným náterom za studena</t>
  </si>
  <si>
    <t>216</t>
  </si>
  <si>
    <t>218</t>
  </si>
  <si>
    <t>117</t>
  </si>
  <si>
    <t>711141559.S</t>
  </si>
  <si>
    <t>Zhotovenie  izolácie proti zemnej vlhkosti a tlakovej vode vodorovná NAIP pritavením</t>
  </si>
  <si>
    <t>220</t>
  </si>
  <si>
    <t>628310001000</t>
  </si>
  <si>
    <t>Pás asfaltový HYDROBIT V 60 S 35 pre spodné vrstvy hydroizolačných systémov, ICOPAL</t>
  </si>
  <si>
    <t>222</t>
  </si>
  <si>
    <t>119</t>
  </si>
  <si>
    <t>711142559.S</t>
  </si>
  <si>
    <t>Zhotovenie  izolácie proti zemnej vlhkosti a tlakovej vode zvislá NAIP pritavením</t>
  </si>
  <si>
    <t>224</t>
  </si>
  <si>
    <t>226</t>
  </si>
  <si>
    <t>121</t>
  </si>
  <si>
    <t>998711201.S</t>
  </si>
  <si>
    <t>Presun hmôt pre izoláciu proti vode v objektoch výšky do 6 m</t>
  </si>
  <si>
    <t>%</t>
  </si>
  <si>
    <t>228</t>
  </si>
  <si>
    <t>712</t>
  </si>
  <si>
    <t xml:space="preserve">Izolácie striech, povlakové krytiny   </t>
  </si>
  <si>
    <t>712131103.S</t>
  </si>
  <si>
    <t>Zhotovenie  izolácie proti zemnej vlhkosti vodorovne, separačná fólia na sucho</t>
  </si>
  <si>
    <t>230</t>
  </si>
  <si>
    <t>123</t>
  </si>
  <si>
    <t>283280005501.S</t>
  </si>
  <si>
    <t>Strešná PP fólia hmotnosť 200 g/m2,</t>
  </si>
  <si>
    <t>232</t>
  </si>
  <si>
    <t>712290051.S</t>
  </si>
  <si>
    <t>Zhotovenie separačnej alebo klznej vrstvy z parozábrany pre zelené strechy do 5°</t>
  </si>
  <si>
    <t>234</t>
  </si>
  <si>
    <t>125</t>
  </si>
  <si>
    <t>283230007300.S</t>
  </si>
  <si>
    <t>Parozábrana hr. 0,15 mm, š. 2 m, materiál na báze PO - modifikovaný PE</t>
  </si>
  <si>
    <t>236</t>
  </si>
  <si>
    <t>712290061.S</t>
  </si>
  <si>
    <t>Zhotovenie ochrannej vrstvy proti prerastaniu koreňov z fólie pre zelené strechy do 5°</t>
  </si>
  <si>
    <t>238</t>
  </si>
  <si>
    <t>127</t>
  </si>
  <si>
    <t>283230006625.S1</t>
  </si>
  <si>
    <t>Fólia koreňovzdorná z elastického TPO pre zelené strechy</t>
  </si>
  <si>
    <t>240</t>
  </si>
  <si>
    <t>283230006625.S2</t>
  </si>
  <si>
    <t>Koreňová  membrána</t>
  </si>
  <si>
    <t>242</t>
  </si>
  <si>
    <t>129</t>
  </si>
  <si>
    <t>712370383.S</t>
  </si>
  <si>
    <t>Zhotovenie drenážnej vrstvy z profilovaných nopových fólií pre zelené strechy do 5°, výška nopov do 25 mm</t>
  </si>
  <si>
    <t>244</t>
  </si>
  <si>
    <t>283230006605.S</t>
  </si>
  <si>
    <t>Fólia profilovaná drenážna a vodoakumulačná z recyklovaného HDPE pre zelené strechy, výška nopov 25 mm</t>
  </si>
  <si>
    <t>246</t>
  </si>
  <si>
    <t>131</t>
  </si>
  <si>
    <t>712973220.S</t>
  </si>
  <si>
    <t>Detaily k PVC-P fóliam osadenie hotovej strešnej vpuste</t>
  </si>
  <si>
    <t>248</t>
  </si>
  <si>
    <t>311690001000.S</t>
  </si>
  <si>
    <t>Rozperný nit 6x30 mm do betónu, hliníkový</t>
  </si>
  <si>
    <t>250</t>
  </si>
  <si>
    <t>133</t>
  </si>
  <si>
    <t>283770003703.S</t>
  </si>
  <si>
    <t>Strešná vpusť  cezatiková</t>
  </si>
  <si>
    <t>252</t>
  </si>
  <si>
    <t>712973231.S</t>
  </si>
  <si>
    <t>Detaily k PVC-P fóliam zaizolovanie kruhového prestupu 51 – 100 mm</t>
  </si>
  <si>
    <t>254</t>
  </si>
  <si>
    <t>135</t>
  </si>
  <si>
    <t>283220001200</t>
  </si>
  <si>
    <t>Hydroizolačná fólia PVC-P FATRAFOL 804, hr. 2 mm, š. 1,2 m, izolácia balkónov, strešných detailov, farba sivá, FATRA IZOLFA</t>
  </si>
  <si>
    <t>256</t>
  </si>
  <si>
    <t>712973233.S</t>
  </si>
  <si>
    <t>Detaily k PVC-P fóliam zaizolovanie kruhového prestupu 251 – 400 mm</t>
  </si>
  <si>
    <t>258</t>
  </si>
  <si>
    <t>137</t>
  </si>
  <si>
    <t>260</t>
  </si>
  <si>
    <t>712973240.S</t>
  </si>
  <si>
    <t>Detaily k PVC-P fóliam osadenie vetracích komínkov</t>
  </si>
  <si>
    <t>262</t>
  </si>
  <si>
    <t>139</t>
  </si>
  <si>
    <t>283220001300.S</t>
  </si>
  <si>
    <t>Hydroizolačná fólia PVC-P, hr. 2 mm izolácia balkónov, strešných detailov</t>
  </si>
  <si>
    <t>264</t>
  </si>
  <si>
    <t>283770004000.S</t>
  </si>
  <si>
    <t>Odvetrávací komín pre PVC-P fólie, výška 225 mm, priemer 75 mm</t>
  </si>
  <si>
    <t>266</t>
  </si>
  <si>
    <t>141</t>
  </si>
  <si>
    <t>268</t>
  </si>
  <si>
    <t>712973620.S</t>
  </si>
  <si>
    <t>Detaily k termoplastom všeobecne, nárožný uholník z hrubopoplast. plechu RŠ 100 mm, ohyb 90-135°</t>
  </si>
  <si>
    <t>270</t>
  </si>
  <si>
    <t>143</t>
  </si>
  <si>
    <t>272</t>
  </si>
  <si>
    <t>712973781.S</t>
  </si>
  <si>
    <t>Detaily k termoplastom všeobecne, stenový kotviaci pásik z hrubopoplast. plechu RŠ 70 mm</t>
  </si>
  <si>
    <t>274</t>
  </si>
  <si>
    <t>145</t>
  </si>
  <si>
    <t>276</t>
  </si>
  <si>
    <t>712990040.S</t>
  </si>
  <si>
    <t>Položenie geotextílie vodorovne alebo zvislo na strechy ploché do 10°</t>
  </si>
  <si>
    <t>278</t>
  </si>
  <si>
    <t>147</t>
  </si>
  <si>
    <t>693110002000.S</t>
  </si>
  <si>
    <t>Geotextília polypropylénová netkaná 200 g/m2</t>
  </si>
  <si>
    <t>280</t>
  </si>
  <si>
    <t>712990200.S</t>
  </si>
  <si>
    <t>Montáž strešného držiaka bleskozvodu, vrátane zaizolovania</t>
  </si>
  <si>
    <t>282</t>
  </si>
  <si>
    <t>149</t>
  </si>
  <si>
    <t>284</t>
  </si>
  <si>
    <t>354410067100.S</t>
  </si>
  <si>
    <t>Držiak strešný bleskozvodu PV21</t>
  </si>
  <si>
    <t>286</t>
  </si>
  <si>
    <t>151</t>
  </si>
  <si>
    <t>712990311.S</t>
  </si>
  <si>
    <t>Zhotovenie filtračnej vrstvy z textílie pre zelené strechy do 5°</t>
  </si>
  <si>
    <t>288</t>
  </si>
  <si>
    <t>693710001035.S1</t>
  </si>
  <si>
    <t>Textília filtračná z PP vlákna pre zelené strechy, plošná hmotnosť 200 g/m2</t>
  </si>
  <si>
    <t>290</t>
  </si>
  <si>
    <t>153</t>
  </si>
  <si>
    <t>712991040.S</t>
  </si>
  <si>
    <t>Montáž podkladnej konštrukcie z OSB dosiek na atike šírky 411 - 620 mm pod klampiarske konštrukcie</t>
  </si>
  <si>
    <t>292</t>
  </si>
  <si>
    <t>294</t>
  </si>
  <si>
    <t>155</t>
  </si>
  <si>
    <t>607260000400.S</t>
  </si>
  <si>
    <t>Doska OSB nebrúsená hr. 22 mm</t>
  </si>
  <si>
    <t>296</t>
  </si>
  <si>
    <t>712997002.S</t>
  </si>
  <si>
    <t>Montáž spádových atikových klinov z expandovaného polystyrénu</t>
  </si>
  <si>
    <t>298</t>
  </si>
  <si>
    <t>157</t>
  </si>
  <si>
    <t>283760007400.S</t>
  </si>
  <si>
    <t>Doska spádová EPS, pevnosť v tlaku 100 kPa, šedý polystyrén pre vyspádovanie plochých striech</t>
  </si>
  <si>
    <t>300</t>
  </si>
  <si>
    <t>998712201.S</t>
  </si>
  <si>
    <t>Presun hmôt pre izoláciu povlakovej krytiny v objektoch výšky do 6 m</t>
  </si>
  <si>
    <t>302</t>
  </si>
  <si>
    <t>713</t>
  </si>
  <si>
    <t xml:space="preserve">Izolácie tepelné   </t>
  </si>
  <si>
    <t>159</t>
  </si>
  <si>
    <t>713122111.S</t>
  </si>
  <si>
    <t>Montáž tepelnej izolácie podláh polystyrénom, kladeným voľne v jednej vrstve</t>
  </si>
  <si>
    <t>304</t>
  </si>
  <si>
    <t>283750001900.S</t>
  </si>
  <si>
    <t>Doska XPS 300 hr. 60 mm, zakladanie stavieb, podlahy, obrátené ploché strechy</t>
  </si>
  <si>
    <t>306</t>
  </si>
  <si>
    <t>161</t>
  </si>
  <si>
    <t>713142160.S</t>
  </si>
  <si>
    <t>Montáž tepelnej izolácie striech plochých do 10° spádovými doskami z polystyrénu v jednej vrstve</t>
  </si>
  <si>
    <t>312</t>
  </si>
  <si>
    <t>314</t>
  </si>
  <si>
    <t>163</t>
  </si>
  <si>
    <t>713142250.S</t>
  </si>
  <si>
    <t>Montáž tepelnej izolácie striech plochých do 10° polystyrénom, dvojvrstvová kladenými voľne</t>
  </si>
  <si>
    <t>316</t>
  </si>
  <si>
    <t>283750002501.S1</t>
  </si>
  <si>
    <t>Doska XPS 300 hr. 150 mm, zakladanie stavieb, podlahy, obrátené ploché strechy</t>
  </si>
  <si>
    <t>318</t>
  </si>
  <si>
    <t>165</t>
  </si>
  <si>
    <t>713144080.S</t>
  </si>
  <si>
    <t>Montáž tepelnej izolácie na atiku z XPS do lepidla</t>
  </si>
  <si>
    <t>320</t>
  </si>
  <si>
    <t>713191121.S</t>
  </si>
  <si>
    <t>Izolácie tepelné, doplnky, podláh, stropov zvrchu,striech prekrytím pásom do výšky 100mm A400/H</t>
  </si>
  <si>
    <t>322</t>
  </si>
  <si>
    <t>167</t>
  </si>
  <si>
    <t>998713201.S</t>
  </si>
  <si>
    <t>Presun hmôt pre izolácie tepelné v objektoch výšky do 6 m</t>
  </si>
  <si>
    <t>324</t>
  </si>
  <si>
    <t>764</t>
  </si>
  <si>
    <t xml:space="preserve">Konštrukcie klampiarske   </t>
  </si>
  <si>
    <t>764359213.S</t>
  </si>
  <si>
    <t>Kotlík kónický z pozinkovaného PZ plechu, pre rúry s priemerom od 125 do 150 mm</t>
  </si>
  <si>
    <t>326</t>
  </si>
  <si>
    <t>169</t>
  </si>
  <si>
    <t>764430540</t>
  </si>
  <si>
    <t>Oplechovanie muriva a atík z poplastovaného plechu, vrátane rohov r.š.do  650 mm</t>
  </si>
  <si>
    <t>328</t>
  </si>
  <si>
    <t>764430840.S</t>
  </si>
  <si>
    <t>Demontáž oplechovania múrov a nadmuroviek rš od 330 do 500 mm,  -0,00230t</t>
  </si>
  <si>
    <t>330</t>
  </si>
  <si>
    <t>171</t>
  </si>
  <si>
    <t>764454255.S</t>
  </si>
  <si>
    <t>Zvodové rúry z pozinkovaného PZ plechu, kruhové priemer 150 mm</t>
  </si>
  <si>
    <t>332</t>
  </si>
  <si>
    <t>998764201.S</t>
  </si>
  <si>
    <t>Presun hmôt pre konštrukcie klampiarske v objektoch výšky do 6 m</t>
  </si>
  <si>
    <t>334</t>
  </si>
  <si>
    <t>766</t>
  </si>
  <si>
    <t xml:space="preserve">Konštrukcie stolárske   </t>
  </si>
  <si>
    <t>173</t>
  </si>
  <si>
    <t>766621400.S</t>
  </si>
  <si>
    <t>Montáž okien plastových s hydroizolačnými páskami (exteriérová a interiérová)</t>
  </si>
  <si>
    <t>1000355623</t>
  </si>
  <si>
    <t>283290006100.S</t>
  </si>
  <si>
    <t>Tesniaca paropriepustná fólia polymér-flísová, š. 290 mm, dĺ. 30 m, pre tesnenie pripájacej škáry okenného rámu a muriva z exteriéru</t>
  </si>
  <si>
    <t>174135394</t>
  </si>
  <si>
    <t>175</t>
  </si>
  <si>
    <t>283290006200.S</t>
  </si>
  <si>
    <t>Tesniaca paronepriepustná fólia polymér-flísová, š. 70 mm, dĺ. 30 m, pre tesnenie pripájacej škáry okenného rámu a muriva z interiéru</t>
  </si>
  <si>
    <t>1346183339</t>
  </si>
  <si>
    <t>6114100910O1.S1</t>
  </si>
  <si>
    <t>Okno plastové jednokrídlové 1000x2100mm, izolačné trojsklo vr. rámu, kovania inter. a exter. parapetu - komplet</t>
  </si>
  <si>
    <t>-1763592247</t>
  </si>
  <si>
    <t>177</t>
  </si>
  <si>
    <t>6114100910O2.S1</t>
  </si>
  <si>
    <t>Okno plastové jednokrídlové 1700x2100mm, izolačné trojsklo vr. rámu, kovania inter. a exter. parapetu - komplet</t>
  </si>
  <si>
    <t>-585861375</t>
  </si>
  <si>
    <t>6114100910O3.S1</t>
  </si>
  <si>
    <t>Okno plastové jednokrídlové 2500x2100mm, izolačné trojsklo vr. rámu, kovania inter. a exter. parapetu - komplet</t>
  </si>
  <si>
    <t>643056166</t>
  </si>
  <si>
    <t>179</t>
  </si>
  <si>
    <t>766641161.S</t>
  </si>
  <si>
    <t>Montáž dverí plastových, vchodových, 1 m obvodu dverí</t>
  </si>
  <si>
    <t>336</t>
  </si>
  <si>
    <t>611420000191.S</t>
  </si>
  <si>
    <t>Dvere plastové  2100x2500mm, vr. rámu, zámku, kovania - komplet</t>
  </si>
  <si>
    <t>338</t>
  </si>
  <si>
    <t>181</t>
  </si>
  <si>
    <t>611420000192.S</t>
  </si>
  <si>
    <t>Dvere plastové  900x2100mm, vr. rámu, zámku, kovania - komplet</t>
  </si>
  <si>
    <t>340</t>
  </si>
  <si>
    <t>611420000193.S</t>
  </si>
  <si>
    <t>Dvere plastové  1000x2100mm, vr. rámu, zámku, kovania - komplet</t>
  </si>
  <si>
    <t>342</t>
  </si>
  <si>
    <t>183</t>
  </si>
  <si>
    <t>611420000194.S</t>
  </si>
  <si>
    <t>Dvere plastové  1900x2100mm, vr. rámu, zámku, kovania - komplet</t>
  </si>
  <si>
    <t>344</t>
  </si>
  <si>
    <t>766642125.S</t>
  </si>
  <si>
    <t>Montáž dverí posuvných dvojkrídlových, posun na stene</t>
  </si>
  <si>
    <t>346</t>
  </si>
  <si>
    <t>185</t>
  </si>
  <si>
    <t>611610000400.S</t>
  </si>
  <si>
    <t>Dvere vnútorné jednokrídlové, šírka 600-900 mm,  plné</t>
  </si>
  <si>
    <t>348</t>
  </si>
  <si>
    <t>611610006300.S</t>
  </si>
  <si>
    <t>Montážny materiál pre dvere, okná</t>
  </si>
  <si>
    <t>eur</t>
  </si>
  <si>
    <t>350</t>
  </si>
  <si>
    <t>187</t>
  </si>
  <si>
    <t>766661422.S1</t>
  </si>
  <si>
    <t>Montáž dverí drevených vchodových bezpečnostných do kovovej bezpečnostnej zárubne - chladiarenské</t>
  </si>
  <si>
    <t>352</t>
  </si>
  <si>
    <t>553410031999.S</t>
  </si>
  <si>
    <t>Chladiarenské dvere-otočné ver. "PUR" so zárubňou s polyuretánom 900x1970mm</t>
  </si>
  <si>
    <t>354</t>
  </si>
  <si>
    <t>189</t>
  </si>
  <si>
    <t>766662113.S</t>
  </si>
  <si>
    <t>Montáž dverového krídla otočného jednokrídlového bezpoldrážkového, do existujúcej zárubne, vrátane kovania</t>
  </si>
  <si>
    <t>356</t>
  </si>
  <si>
    <t>549150000600.S</t>
  </si>
  <si>
    <t>Kľučka dverová a rozeta 2x, nehrdzavejúca oceľ, povrch nerez brúsený</t>
  </si>
  <si>
    <t>358</t>
  </si>
  <si>
    <t>191</t>
  </si>
  <si>
    <t>611610003600.S1</t>
  </si>
  <si>
    <t>987384667</t>
  </si>
  <si>
    <t>766662133.S</t>
  </si>
  <si>
    <t>Montáž dverového krídla otočného dvojkrídlového bezpoldrážkového, vr. zárubne, vrátane kovania</t>
  </si>
  <si>
    <t>-1209480788</t>
  </si>
  <si>
    <t>193</t>
  </si>
  <si>
    <t>1912002072</t>
  </si>
  <si>
    <t>611610000D9.S</t>
  </si>
  <si>
    <t>Dvere vnútorné dvojkrídlové, šírka 600-900 mm,  plné - atyp 1300x1970mm vr. zárubne</t>
  </si>
  <si>
    <t>180423009</t>
  </si>
  <si>
    <t>195</t>
  </si>
  <si>
    <t>998766201.S</t>
  </si>
  <si>
    <t>Presun hmot pre konštrukcie stolárske v objektoch výšky do 6 m</t>
  </si>
  <si>
    <t>360</t>
  </si>
  <si>
    <t>767</t>
  </si>
  <si>
    <t>Konštrukcie doplnkové kovové</t>
  </si>
  <si>
    <t>767310010.S</t>
  </si>
  <si>
    <t>Montáž strešného svetlíka neotváravého do plochej strechy</t>
  </si>
  <si>
    <t>362</t>
  </si>
  <si>
    <t>197</t>
  </si>
  <si>
    <t>611310007600.S</t>
  </si>
  <si>
    <t>Strešné okno PVC pevné, šxv 600x600 mm, do plochej strechy</t>
  </si>
  <si>
    <t>364</t>
  </si>
  <si>
    <t>611310008300.S</t>
  </si>
  <si>
    <t>Strešné okno PVC pevné, šxv 1200x1200 mm, do plochej strechy</t>
  </si>
  <si>
    <t>366</t>
  </si>
  <si>
    <t>199</t>
  </si>
  <si>
    <t>767995105.S</t>
  </si>
  <si>
    <t>Montáž ostatných atypických kovových stavebných doplnkových konštrukcií nad 50 do 100 kg</t>
  </si>
  <si>
    <t>kg</t>
  </si>
  <si>
    <t>368</t>
  </si>
  <si>
    <t>140PP01</t>
  </si>
  <si>
    <t>Oceľová výmena (ref. Petra Peikko) vr. povrchovej úpravy</t>
  </si>
  <si>
    <t>370</t>
  </si>
  <si>
    <t>201</t>
  </si>
  <si>
    <t>767995106.S</t>
  </si>
  <si>
    <t>Montáž ostatných atypických kovových stavebných doplnkových konštrukcií nad 100 do 250 kg</t>
  </si>
  <si>
    <t>372</t>
  </si>
  <si>
    <t>767995199.S1</t>
  </si>
  <si>
    <t xml:space="preserve">Dielenská / typová  dokumentácia k atypickým OKD </t>
  </si>
  <si>
    <t>kpl</t>
  </si>
  <si>
    <t>840321259</t>
  </si>
  <si>
    <t>203</t>
  </si>
  <si>
    <t>998767201.S</t>
  </si>
  <si>
    <t>Presun hmôt pre kovové stavebné doplnkové konštrukcie v objektoch výšky do 6 m</t>
  </si>
  <si>
    <t>374</t>
  </si>
  <si>
    <t>771</t>
  </si>
  <si>
    <t xml:space="preserve">Podlahy z dlaždíc   </t>
  </si>
  <si>
    <t>771541120.S</t>
  </si>
  <si>
    <t>Montáž podláh z dlaždíc gres kladených do tmelu veľ. 300 x 600 mm</t>
  </si>
  <si>
    <t>376</t>
  </si>
  <si>
    <t>205</t>
  </si>
  <si>
    <t>597740002100.S</t>
  </si>
  <si>
    <t>Dlaždice keramické, lxvxhr 598x598x10 mm, gresové neglazované</t>
  </si>
  <si>
    <t>378</t>
  </si>
  <si>
    <t>771541933.S1</t>
  </si>
  <si>
    <t>Opravy podláh z dlaždíc hutných, glazovaných alebo keramických</t>
  </si>
  <si>
    <t>380</t>
  </si>
  <si>
    <t>207</t>
  </si>
  <si>
    <t>998771201.S</t>
  </si>
  <si>
    <t>Presun hmôt pre podlahy z dlaždíc v objektoch výšky do 6m</t>
  </si>
  <si>
    <t>382</t>
  </si>
  <si>
    <t>781</t>
  </si>
  <si>
    <t xml:space="preserve">Obklady   </t>
  </si>
  <si>
    <t>781441027</t>
  </si>
  <si>
    <t>Montáž obkladov vnútor. stien z obkladačiek kladených do malty veľ. 300x600 mm</t>
  </si>
  <si>
    <t>384</t>
  </si>
  <si>
    <t>209</t>
  </si>
  <si>
    <t>597640001800</t>
  </si>
  <si>
    <t>Obkladačky keramické lxvxhr 298x598x10 mm,</t>
  </si>
  <si>
    <t>386</t>
  </si>
  <si>
    <t>998781201.S</t>
  </si>
  <si>
    <t>Presun hmôt pre obklady keramické v objektoch výšky do 6 m</t>
  </si>
  <si>
    <t>388</t>
  </si>
  <si>
    <t>783</t>
  </si>
  <si>
    <t>Nátery</t>
  </si>
  <si>
    <t>211</t>
  </si>
  <si>
    <t>783172517.S</t>
  </si>
  <si>
    <t>Nátery oceľ.konštr. polyuretánové ťažkých A základný.- 35μm</t>
  </si>
  <si>
    <t>1844336240</t>
  </si>
  <si>
    <t>784</t>
  </si>
  <si>
    <t xml:space="preserve">Maľby   </t>
  </si>
  <si>
    <t>784410010</t>
  </si>
  <si>
    <t>Oblepenie vypínačov, zásuviek páskou výšky do 3,80 m</t>
  </si>
  <si>
    <t>390</t>
  </si>
  <si>
    <t>213</t>
  </si>
  <si>
    <t>784412301</t>
  </si>
  <si>
    <t>Pačokovanie vápenným mliekom dvojnásobné jemnozrnných povrchov do 3,80 m</t>
  </si>
  <si>
    <t>392</t>
  </si>
  <si>
    <t>784418012</t>
  </si>
  <si>
    <t>Zakrývanie podláh a zariadení papierom v miestnostiach alebo na schodisku</t>
  </si>
  <si>
    <t>394</t>
  </si>
  <si>
    <t>215</t>
  </si>
  <si>
    <t>784422271</t>
  </si>
  <si>
    <t>Maľby vápenné základné dvojnásobné, ručne nanášané na jemnozrnný podklad výšky do 3,80 m</t>
  </si>
  <si>
    <t>396</t>
  </si>
  <si>
    <t>02 - Zdravotechnika</t>
  </si>
  <si>
    <t xml:space="preserve">    721 - Zdravotechnika - vnútorná kanalizácia   </t>
  </si>
  <si>
    <t xml:space="preserve">    722 - Zdravotechnika - vnútorný vodovod   </t>
  </si>
  <si>
    <t xml:space="preserve">    724 - Zdravotechnika - strojné vybavenie   </t>
  </si>
  <si>
    <t xml:space="preserve">    725 - Zdravotechnika - zariaďovacie predmety   </t>
  </si>
  <si>
    <t xml:space="preserve">    769 - Montáže vzduchotechnických zariadení</t>
  </si>
  <si>
    <t>132201201.S</t>
  </si>
  <si>
    <t>Výkop ryhy šírky 600-2000mm horn.3</t>
  </si>
  <si>
    <t>171209002.S</t>
  </si>
  <si>
    <t>Poplatok za skládku - zemina a kamenivo (17 05) ostatné</t>
  </si>
  <si>
    <t>311101211.S</t>
  </si>
  <si>
    <t>Vytvorenie prestupov v základoch a základovej doske</t>
  </si>
  <si>
    <t>451572111.S</t>
  </si>
  <si>
    <t>Lôžko pod potrubie, stoky a drobné objekty, v otvorenom výkope z kameniva drobného ťaženého 0-4 mm</t>
  </si>
  <si>
    <t>713482111.S</t>
  </si>
  <si>
    <t>Montáž trubíc z PE, hr.do 10 mm,vnút.priemer do 38 mm</t>
  </si>
  <si>
    <t>283310000400</t>
  </si>
  <si>
    <t>Izolačná trubica MIRELON 20x6 mm (d potrubia x hr. izolácie)</t>
  </si>
  <si>
    <t>283310000700</t>
  </si>
  <si>
    <t>Izolačná trubica MIRELON DG 26x6 mm (d potrubia x hr. izolácie)</t>
  </si>
  <si>
    <t>283310000800</t>
  </si>
  <si>
    <t>Izolačná trubica MIRELON DG 32x6 mm (d potrubia x hr. izolácie)</t>
  </si>
  <si>
    <t>283310002800</t>
  </si>
  <si>
    <t>Izolačná trubica MIRELON DG 20x10 mm (d potrubia x hr. izolácie)</t>
  </si>
  <si>
    <t>283310003100</t>
  </si>
  <si>
    <t>Izolačná trubica MIRELON 26x13 mm (d potrubia x hr. izolácie)</t>
  </si>
  <si>
    <t>283310003200</t>
  </si>
  <si>
    <t>Izolačná trubica MIRELON 32x10 mm (d potrubia x hr. izolácie)</t>
  </si>
  <si>
    <t>721</t>
  </si>
  <si>
    <t xml:space="preserve">Zdravotechnika - vnútorná kanalizácia   </t>
  </si>
  <si>
    <t>721172013</t>
  </si>
  <si>
    <t>Potrubie odpadové Pipelife HT z PP, vodorovné DN 110</t>
  </si>
  <si>
    <t>721172014</t>
  </si>
  <si>
    <t>Potrubie odpadové Pipelife HT z PP, vodorovné DN 125</t>
  </si>
  <si>
    <t>721172015</t>
  </si>
  <si>
    <t>Potrubie odpadové Pipelife HT z PP, vodorovné DN 160</t>
  </si>
  <si>
    <t>721172022</t>
  </si>
  <si>
    <t>Potrubie odpadové Pipelife HT z PP, zvislé DN 75</t>
  </si>
  <si>
    <t>721172023</t>
  </si>
  <si>
    <t>Potrubie odpadové Pipelife HT z PP, zvislé DN 110</t>
  </si>
  <si>
    <t>721172033</t>
  </si>
  <si>
    <t>Potrubie odpadové Pipelife HT z PP, pripojovacie DN 50</t>
  </si>
  <si>
    <t>721172034</t>
  </si>
  <si>
    <t>Potrubie odpadové Pipelife HT z PP, pripojovacie DN 75</t>
  </si>
  <si>
    <t>721172035</t>
  </si>
  <si>
    <t>Potrubie odpadové Pipelife HT z PP, pripojovacie DN 110</t>
  </si>
  <si>
    <t>721172296.S</t>
  </si>
  <si>
    <t>Montáž kolena HT potrubia DN 100</t>
  </si>
  <si>
    <t>286540002300</t>
  </si>
  <si>
    <t>Koleno HT DN 100/45°, PP systém pre beztlakový rozvod vnútorného odpadu, PIPELIFE</t>
  </si>
  <si>
    <t>721172300.S</t>
  </si>
  <si>
    <t>Montáž kolena HT potrubia DN 150</t>
  </si>
  <si>
    <t>286540003300</t>
  </si>
  <si>
    <t>Koleno HT DN 150/45°, PP systém pre beztlakový rozvod vnútorného odpadu, PIPELIFE</t>
  </si>
  <si>
    <t>721172315.S</t>
  </si>
  <si>
    <t>Montáž odbočky HT potrubia DN 100</t>
  </si>
  <si>
    <t>286540010500</t>
  </si>
  <si>
    <t>Odbočka HT DN 100/100/45°, PP systém pre beztlakový rozvod vnútorného odpadu, PIPELIFE</t>
  </si>
  <si>
    <t>721172318.S</t>
  </si>
  <si>
    <t>Montáž odbočky HT potrubia DN 125</t>
  </si>
  <si>
    <t>286540011100</t>
  </si>
  <si>
    <t>Odbočka HT DN 125/100/45°, PP systém pre beztlakový rozvod vnútorného odpadu, PIPELIFE</t>
  </si>
  <si>
    <t>721172321.S</t>
  </si>
  <si>
    <t>Montáž odbočky HT potrubia DN 150</t>
  </si>
  <si>
    <t>286540012000</t>
  </si>
  <si>
    <t>Odbočka HT DN 150/125/45°, PP systém pre beztlakový rozvod vnútorného odpadu, PIPELIFE</t>
  </si>
  <si>
    <t>286540012200</t>
  </si>
  <si>
    <t>Odbočka HT DN 150/110/45°, PP systém pre beztlakový rozvod vnútorného odpadu, PIPELIFE</t>
  </si>
  <si>
    <t>721172336.S</t>
  </si>
  <si>
    <t>Montáž redukcie HT potrubia DN 125</t>
  </si>
  <si>
    <t>286540005700</t>
  </si>
  <si>
    <t>Redukcia HT DN 125/100, PP systém pre beztlakový rozvod vnútorného odpadu, PIPELIFE</t>
  </si>
  <si>
    <t>721172339.S</t>
  </si>
  <si>
    <t>Montáž redukcie HT potrubia DN 150</t>
  </si>
  <si>
    <t>286540005900</t>
  </si>
  <si>
    <t>Redukcia HT DN 150/125, PP systém pre beztlakový rozvod vnútorného odpadu, PIPELIFE</t>
  </si>
  <si>
    <t>721172354.S</t>
  </si>
  <si>
    <t>Montáž čistiaceho kusu HT potrubia DN 70</t>
  </si>
  <si>
    <t>286540019000</t>
  </si>
  <si>
    <t>Čistiaci kus HT DN 70, PP systém pre beztlakový rozvod vnútorného odpadu, PIPELIFE</t>
  </si>
  <si>
    <t>721172357.S</t>
  </si>
  <si>
    <t>Montáž čistiaceho kusu HT potrubia DN 100</t>
  </si>
  <si>
    <t>286540019100</t>
  </si>
  <si>
    <t>Čistiaci kus HT DN 100, PP systém pre beztlakový rozvod vnútorného odpadu, PIPELIFE</t>
  </si>
  <si>
    <t>721172387.S</t>
  </si>
  <si>
    <t>Montáž vetracej hlavice pre HT potrubie DN 50</t>
  </si>
  <si>
    <t>429720001000</t>
  </si>
  <si>
    <t>Hlavica privzušňovacia HL 905 DN 50</t>
  </si>
  <si>
    <t>721172390.S</t>
  </si>
  <si>
    <t>Montáž vetracej hlavice pre HT potrubie DN 70</t>
  </si>
  <si>
    <t>429720001100</t>
  </si>
  <si>
    <t>Hlavica vetracia  DN 70 -KADH</t>
  </si>
  <si>
    <t>721213006.S1</t>
  </si>
  <si>
    <t xml:space="preserve">Montáž podlahového vpustu s pripojvoacím potrubím </t>
  </si>
  <si>
    <t>1681045566</t>
  </si>
  <si>
    <t>286630023000.S</t>
  </si>
  <si>
    <t xml:space="preserve">Podlahový vpust s pripojvoacím potrubím </t>
  </si>
  <si>
    <t>-1925011413</t>
  </si>
  <si>
    <t>721213014.S</t>
  </si>
  <si>
    <t>Montáž podlahového vpustu</t>
  </si>
  <si>
    <t>286630022420.S</t>
  </si>
  <si>
    <t>Podlahový vtok,  PE-HD</t>
  </si>
  <si>
    <t>721229013.S</t>
  </si>
  <si>
    <t>Montáž podlahového odtokového žlabu dĺžky 1000 mm</t>
  </si>
  <si>
    <t>552240004900.S</t>
  </si>
  <si>
    <t>Nerezový štrbinový žľab s roštom dĺžky 1000mm</t>
  </si>
  <si>
    <t>721229023.S</t>
  </si>
  <si>
    <t>Montáž podlahového odtokového žlabu šírka 120 m</t>
  </si>
  <si>
    <t>552240003700.S</t>
  </si>
  <si>
    <t>Žľab  nerezový šírka 120 m</t>
  </si>
  <si>
    <t>721290111.S</t>
  </si>
  <si>
    <t>Ostatné - skúška tesnosti kanalizácie v objektoch vodou do DN 125</t>
  </si>
  <si>
    <t>721290112.S</t>
  </si>
  <si>
    <t>Ostatné - skúška tesnosti kanalizácie v objektoch vodou DN 150 alebo DN 200</t>
  </si>
  <si>
    <t>721290123.S</t>
  </si>
  <si>
    <t>Ostatné - skúška tesnosti kanalizácie v objektoch dymom do DN 300</t>
  </si>
  <si>
    <t>998721101.S</t>
  </si>
  <si>
    <t>Presun hmôt pre vnútornú kanalizáciu v objektoch výšky do 6 m</t>
  </si>
  <si>
    <t>722</t>
  </si>
  <si>
    <t xml:space="preserve">Zdravotechnika - vnútorný vodovod   </t>
  </si>
  <si>
    <t>722172111</t>
  </si>
  <si>
    <t>Potrubie z plastických rúr  Dxt 20x2.0 mm - spájané mosadznými zásuvnými lisovanými spojkami</t>
  </si>
  <si>
    <t>722172112</t>
  </si>
  <si>
    <t>Potrubie z plastických rúr  Dxt 26x3.0 mm - spájané mosadznými zásuvnými lisovanými spojkami</t>
  </si>
  <si>
    <t>722172113</t>
  </si>
  <si>
    <t>Potrubie z plastických rúr Dxt 32x3.0 mm - spájané mosadznými zásuvnými lisovanými spojkami</t>
  </si>
  <si>
    <t>722190401.S</t>
  </si>
  <si>
    <t>Vyvedenie a upevnenie výpustky DN 15</t>
  </si>
  <si>
    <t>722221010.S</t>
  </si>
  <si>
    <t>Montáž guľového kohúta závitového priameho pre vodu G 1/2</t>
  </si>
  <si>
    <t>551110005500</t>
  </si>
  <si>
    <t>Guľový uzáver pre vodu  1/2" FM, plnoprietokový, páčka, niklovaná mosadz</t>
  </si>
  <si>
    <t>722221015.S</t>
  </si>
  <si>
    <t>Montáž guľového kohúta závitového priameho pre vodu G 3/4</t>
  </si>
  <si>
    <t>551110005600</t>
  </si>
  <si>
    <t>Guľový uzáver pre vodu 3/4" FM, plnoprietokový, páčka, niklovaná mosadz</t>
  </si>
  <si>
    <t>722221020.S</t>
  </si>
  <si>
    <t>Montáž guľového kohúta závitového priameho pre vodu G 1</t>
  </si>
  <si>
    <t>551110005100.S</t>
  </si>
  <si>
    <t>Guľový uzáver pre vodu 1", niklovaná mosadz</t>
  </si>
  <si>
    <t>722221170.S</t>
  </si>
  <si>
    <t>Montáž poistného ventilu závitového pre vodu G 1/2</t>
  </si>
  <si>
    <t>551210021500</t>
  </si>
  <si>
    <t>Ventil poistný, 1/2”x6 bar, armatúry pre uzavreté systémy, GIACOMINI</t>
  </si>
  <si>
    <t>722221230.S</t>
  </si>
  <si>
    <t>Montáž tlakového redukčného závitového ventilu s manometrom G 1</t>
  </si>
  <si>
    <t>551110018300.S</t>
  </si>
  <si>
    <t>Tlakový redukčný ventil, 1" mm, so šróbením a manometrom, 1 až 6 bar, mosadz, plast</t>
  </si>
  <si>
    <t>722221265.S</t>
  </si>
  <si>
    <t>Montáž spätného ventilu závitového G 1/2</t>
  </si>
  <si>
    <t>551110016400.S</t>
  </si>
  <si>
    <t>Spätný ventil kontrolovateľný, 1/2" FF, PN 16, mosadz, disk plast</t>
  </si>
  <si>
    <t>722221275.S</t>
  </si>
  <si>
    <t>Montáž spätného ventilu závitového G 1</t>
  </si>
  <si>
    <t>551110016500.S</t>
  </si>
  <si>
    <t>Spätný ventil kontrolovateľný, 1" FF, PN 16, mosadz, disk plast</t>
  </si>
  <si>
    <t>722221454.S</t>
  </si>
  <si>
    <t>Montáž posúvača závitového pre vodu G 1</t>
  </si>
  <si>
    <t>551260000900.S</t>
  </si>
  <si>
    <t>Posúvač 1" FF, PN 16, mosadz</t>
  </si>
  <si>
    <t>722222004.S</t>
  </si>
  <si>
    <t>Montáž redukčného ventilu DN 25</t>
  </si>
  <si>
    <t>551110028810.S</t>
  </si>
  <si>
    <t>Ventil tlaku redukčný DN 25 pre SV HONEYWELL EA RV 277 alebo BA295</t>
  </si>
  <si>
    <t>722290226.S</t>
  </si>
  <si>
    <t>Tlaková skúška vodovodného potrubia závitového do DN 50</t>
  </si>
  <si>
    <t>722290234.S</t>
  </si>
  <si>
    <t>Prepláchnutie a dezinfekcia vodovodného potrubia do DN 80</t>
  </si>
  <si>
    <t>998722201.S</t>
  </si>
  <si>
    <t>Presun hmôt pre vnútorný vodovod v objektoch výšky do 6 m</t>
  </si>
  <si>
    <t>724</t>
  </si>
  <si>
    <t xml:space="preserve">Zdravotechnika - strojné vybavenie   </t>
  </si>
  <si>
    <t>724231151.S</t>
  </si>
  <si>
    <t>Montáž príslušenstva , meracie, teplomer priamy</t>
  </si>
  <si>
    <t>súb.</t>
  </si>
  <si>
    <t>388320000100.S</t>
  </si>
  <si>
    <t>Teplomer</t>
  </si>
  <si>
    <t>732331864.pc</t>
  </si>
  <si>
    <t>Montáž expanznej nádoby pre SV tlak 10 barov objem 25 l, pripojenie cez armatúru REFLEX FLOWJET</t>
  </si>
  <si>
    <t>484620000400.pc</t>
  </si>
  <si>
    <t>Nádoba expanzná 25 l,  10 bar REFLEX REFIX DN25 + armatúra REFLEX FLOWJET</t>
  </si>
  <si>
    <t>732491000.S</t>
  </si>
  <si>
    <t>Montáž cirkulačného čerpadla</t>
  </si>
  <si>
    <t>426150001400.S</t>
  </si>
  <si>
    <t>Čerpadlo cirkulačné, teplá voda, GRUNDFOS COMFORT UP 15-14 BA PM</t>
  </si>
  <si>
    <t>734223140.pc</t>
  </si>
  <si>
    <t>Montáž termostatického zmiešavacieho automatu DN 25</t>
  </si>
  <si>
    <t>551210034400.S</t>
  </si>
  <si>
    <t>Ventil termostatický zmiešavací pre teplú vodu 1", VIESSMANN (proti obareniu)</t>
  </si>
  <si>
    <t>7221610pc</t>
  </si>
  <si>
    <t>D+M - rozvod stlačeného vzduchu – nerez,  DN25</t>
  </si>
  <si>
    <t>210230242.S</t>
  </si>
  <si>
    <t>Montáž kompresor potravinársky bezolejový s príslušenstvom 6 bar, 3,4 m3/hod.</t>
  </si>
  <si>
    <t>pckopresor</t>
  </si>
  <si>
    <t>Kompresor potravinársky bezolejový s príslušenstvom 6 bar, 3,4 m3/hod.</t>
  </si>
  <si>
    <t>998724101.S</t>
  </si>
  <si>
    <t>Presun hmôt pre strojné vybavenie v objektoch výšky do 6 m</t>
  </si>
  <si>
    <t>725</t>
  </si>
  <si>
    <t xml:space="preserve">Zdravotechnika - zariaďovacie predmety   </t>
  </si>
  <si>
    <t>725149701.S</t>
  </si>
  <si>
    <t>Montáž predstenového systému záchodov</t>
  </si>
  <si>
    <t>552370001700</t>
  </si>
  <si>
    <t>Predstenový systém Kombifix pre závesné WC, výška 1090 mm s podomietkovou splachovacou nádržou Sigma 8 pre odsávanie zápachu s externým ventilátorom, plast, GEBERIT</t>
  </si>
  <si>
    <t>725149720.S</t>
  </si>
  <si>
    <t>Montáž záchodu do predstenového systému</t>
  </si>
  <si>
    <t>642360004900.S</t>
  </si>
  <si>
    <t>Misa záchodová keramická závesná bezbariérová, bez splachovacieho okruhus hlbokým splachovaním (3/6litrov)</t>
  </si>
  <si>
    <t>725219201.S</t>
  </si>
  <si>
    <t>Montáž umývadla keramického , bez výtokovej armatúry</t>
  </si>
  <si>
    <t>642110004300.S</t>
  </si>
  <si>
    <t>Umývadlo keramické 600mm</t>
  </si>
  <si>
    <t>725245114.S</t>
  </si>
  <si>
    <t>Montáž sprchovej zásteny jednokrídlovej bočnej do výšky 2000 mm a šírky 1000 mm</t>
  </si>
  <si>
    <t>552260001400.S</t>
  </si>
  <si>
    <t>Sprchové dvere jednodielne, 6 mm bezpečnostné sklo</t>
  </si>
  <si>
    <t>725291112.S</t>
  </si>
  <si>
    <t>Montáž záchodového sedadla s poklopom</t>
  </si>
  <si>
    <t>554330001120</t>
  </si>
  <si>
    <t>Záchodové sedadlo Rekord WC, tvrdé z duroplastu, kovové závesy s pozvoľným sklápaním, GEBERIT KOLO</t>
  </si>
  <si>
    <t>725319112.S</t>
  </si>
  <si>
    <t>Montáž kuchynských drezov jednoduchých, bez výtokových armatúr</t>
  </si>
  <si>
    <t>552310000200.S</t>
  </si>
  <si>
    <t>Drez jednodielny 550 mm</t>
  </si>
  <si>
    <t>725413111.S</t>
  </si>
  <si>
    <t>Montáž žľabu líniového pre sprchu</t>
  </si>
  <si>
    <t>552240002500.S</t>
  </si>
  <si>
    <t>Žľab kúpeľňový nerezový do priestoru, dĺ. 750 mm, plastový sifón DN 50</t>
  </si>
  <si>
    <t>725819202.S</t>
  </si>
  <si>
    <t>Montáž ventilu výtokového G 3/4</t>
  </si>
  <si>
    <t>mat55111000pc</t>
  </si>
  <si>
    <t>Ventil výtokový G 3/4"</t>
  </si>
  <si>
    <t>725819402.S</t>
  </si>
  <si>
    <t>Montáž ventilu bez pripojovacej rúrky G 1/2</t>
  </si>
  <si>
    <t>551110020000.S</t>
  </si>
  <si>
    <t>Guľový ventil rohový, 1/2" - 1/2", s filtrom, chrómovaná mosadz</t>
  </si>
  <si>
    <t>725829601.S</t>
  </si>
  <si>
    <t>Montáž batérie umývadlovej a drezovej stojankovej, pákovej alebo klasickej s mechanickým ovládaním</t>
  </si>
  <si>
    <t>551450003800.S</t>
  </si>
  <si>
    <t>Batéria umývadlová stojanková páková</t>
  </si>
  <si>
    <t>551450000600.S</t>
  </si>
  <si>
    <t>Batéria drezová stojanková páková</t>
  </si>
  <si>
    <t>725849201.S</t>
  </si>
  <si>
    <t>Montáž batérie sprchovej nástennej pákovej, klasickej</t>
  </si>
  <si>
    <t>551450002600.S</t>
  </si>
  <si>
    <t>Batéria sprchová nástenná páková</t>
  </si>
  <si>
    <t>725849205.S</t>
  </si>
  <si>
    <t>Montáž batérie sprchovej nástennej, držiak sprchy s nastaviteľnou výškou sprchy</t>
  </si>
  <si>
    <t>551450003300.S</t>
  </si>
  <si>
    <t>Teleskopický sprchový stĺp s nástennou batériou a prepínačom</t>
  </si>
  <si>
    <t>725869301.S</t>
  </si>
  <si>
    <t>Montáž zápachovej uzávierky pre zariaďovacie predmety, umývadlovej do D 40 mm</t>
  </si>
  <si>
    <t>551620006400.S</t>
  </si>
  <si>
    <t>Zápachová uzávierka - sifón pre umývadlá DN 40</t>
  </si>
  <si>
    <t>725869311.S</t>
  </si>
  <si>
    <t>Montáž zápachovej uzávierky pre zariaďovacie predmety, drezovej do D 50 mm (pre jeden drez)</t>
  </si>
  <si>
    <t>551620007100.S</t>
  </si>
  <si>
    <t>Zápachová uzávierka- sifón pre jednodielne drezy DN 50</t>
  </si>
  <si>
    <t>725869321.S1</t>
  </si>
  <si>
    <t xml:space="preserve">Montáž zápachovej uzávierky pre zariaďovacie predmety, s pripojvoacím potrubím </t>
  </si>
  <si>
    <t>-686549055</t>
  </si>
  <si>
    <t>551620011800.S1</t>
  </si>
  <si>
    <t xml:space="preserve">Zápachová uzávierka s pripojvoacím potrubím </t>
  </si>
  <si>
    <t>1799840028</t>
  </si>
  <si>
    <t>725869380.S</t>
  </si>
  <si>
    <t>Montáž lievika kanalizácie s protizápachovou uzávierkou  D 32 mm</t>
  </si>
  <si>
    <t>551620005300</t>
  </si>
  <si>
    <t>Zápachová uzávierka  DN 32 s lievikom</t>
  </si>
  <si>
    <t>998725101.S</t>
  </si>
  <si>
    <t>Presun hmôt pre zariaďovacie predmety v objektoch výšky do 6 m</t>
  </si>
  <si>
    <t>769</t>
  </si>
  <si>
    <t>Montáže vzduchotechnických zariadení</t>
  </si>
  <si>
    <t>769011010.S1</t>
  </si>
  <si>
    <t>Montáž ventilátora malého axiálneho - komplet</t>
  </si>
  <si>
    <t>-1424100056</t>
  </si>
  <si>
    <t>429110005100.S1</t>
  </si>
  <si>
    <t>Ventilátor malý, axiálny, s dobehom, max. prietok do 119 m3/h - komplet</t>
  </si>
  <si>
    <t>-1076305660</t>
  </si>
  <si>
    <t>769052001.S1</t>
  </si>
  <si>
    <t>Montáž rekuperačnej jednotky prietok do 150 m3/h - komplet</t>
  </si>
  <si>
    <t>-1580597135</t>
  </si>
  <si>
    <t>429530030811.S1</t>
  </si>
  <si>
    <t>Rekuperačná jednotka s príslušenstvom, max. prietok vzduchu do 50 m3/h</t>
  </si>
  <si>
    <t>-1183848448</t>
  </si>
  <si>
    <t>769060115.S1</t>
  </si>
  <si>
    <t>Montáž klimatizačnej jednotky 3,5kW - vr. príslušenstva a doplnkov</t>
  </si>
  <si>
    <t>súb</t>
  </si>
  <si>
    <t>1860249213</t>
  </si>
  <si>
    <t>429520001211.S1</t>
  </si>
  <si>
    <t>Klimatizačná jednotka 3,5kW - vr. príslušenstva a doplnkov</t>
  </si>
  <si>
    <t>1656427298</t>
  </si>
  <si>
    <t>998769201.S</t>
  </si>
  <si>
    <t>Presun hmôt pre montáž vzduchotechnických zariadení v stavbe (objekte) výšky do 7 m</t>
  </si>
  <si>
    <t>155790844</t>
  </si>
  <si>
    <t>03 - Vykurovanie</t>
  </si>
  <si>
    <t xml:space="preserve">    732 - Ústredné kúrenie - strojovne   </t>
  </si>
  <si>
    <t xml:space="preserve">    733 - Ústredné kúrenie - rozvodné potrubie   </t>
  </si>
  <si>
    <t xml:space="preserve">    734 - Ústredné kúrenie - armatúry   </t>
  </si>
  <si>
    <t xml:space="preserve">    735 - Ústredné kúrenie - vykurovacie telesá   </t>
  </si>
  <si>
    <t>732</t>
  </si>
  <si>
    <t xml:space="preserve">Ústredné kúrenie - strojovne   </t>
  </si>
  <si>
    <t>725519104.pc</t>
  </si>
  <si>
    <t>Montáž elektrického ohrievača prietokového 9kW</t>
  </si>
  <si>
    <t>484730002961</t>
  </si>
  <si>
    <t>Zásobník teplej pitnej vody - Elektrický prietokový ohrievač , 9kW</t>
  </si>
  <si>
    <t>725539101.S</t>
  </si>
  <si>
    <t>Montáž elektrického ohrievača závesného zvislého do 50 L</t>
  </si>
  <si>
    <t>484420010800.S</t>
  </si>
  <si>
    <t>Akumulačný zásobník VITOCEL 100-W typ SVPA, objem 46 l</t>
  </si>
  <si>
    <t>484730002994.S</t>
  </si>
  <si>
    <t>Diaľkové ovládanie  VITOTROL 200-A (Z008431)</t>
  </si>
  <si>
    <t>484730003014.S</t>
  </si>
  <si>
    <t>Inštalačná sada  pre tepelné čerpadlo,( ZK02670)</t>
  </si>
  <si>
    <t>484730003002.S</t>
  </si>
  <si>
    <t>Snímač teploty zásobníka - ponorný (7438702)</t>
  </si>
  <si>
    <t>484730003008.S</t>
  </si>
  <si>
    <t>Snímač rosného bodu - vlhkosti (7452646)</t>
  </si>
  <si>
    <t>484730003239.S</t>
  </si>
  <si>
    <t>Zásobník teplej úžitkovej vody VITOCELL 100-W typ CVBB - 300l (ZO13675)</t>
  </si>
  <si>
    <t>484730003072.S</t>
  </si>
  <si>
    <t>Odkaľovač VITOTRAP s izoláciou DN 32 (ZK04657)</t>
  </si>
  <si>
    <t>484730015624.S</t>
  </si>
  <si>
    <t>Pripojovacia sada na pripojenie zásobníka 300 l k jednotke tepelného čerpadla</t>
  </si>
  <si>
    <t>484730002982.S</t>
  </si>
  <si>
    <t>Regulácia tepelného čerpadla s nástenným krytom</t>
  </si>
  <si>
    <t>484730003066.S</t>
  </si>
  <si>
    <t>Prepojovacia konštrukčná sada pre tepelné čerpadlá</t>
  </si>
  <si>
    <t>732331012.S</t>
  </si>
  <si>
    <t>Montáž expanznej nádoby objemu 35 l</t>
  </si>
  <si>
    <t>484630006400.S</t>
  </si>
  <si>
    <t>Nádoba expanzná , objem 35 l,  N35 3bar biela (9572995) + pripojovací ventil R3/4 (9572213)</t>
  </si>
  <si>
    <t>732460005.S</t>
  </si>
  <si>
    <t>Montáž tepelného čerpadla  3-12 kW (vzduch-voda)</t>
  </si>
  <si>
    <t>484730001800.S</t>
  </si>
  <si>
    <t>Tepelné čerpadlo vzduch-voda, vnútorná jednotkaVITOCAL 100-S AWB-M-E-AC 101.A12, vonkajšia jednotka VITOCAL 100-S AWB-M-E-AC 101.A12 (230V) s 300 l akumulačným zásobníkom, výkon 6,1-15,9kW kW</t>
  </si>
  <si>
    <t>998732101.S</t>
  </si>
  <si>
    <t>Presun hmôt pre strojovne v objektoch výšky do 6 m</t>
  </si>
  <si>
    <t>733</t>
  </si>
  <si>
    <t xml:space="preserve">Ústredné kúrenie - rozvodné potrubie   </t>
  </si>
  <si>
    <t>733151125.S</t>
  </si>
  <si>
    <t>Potrubie z medených rúrok tvrdých spájaných lisovaním D 35/1,5 mm</t>
  </si>
  <si>
    <t>733191201.S</t>
  </si>
  <si>
    <t>Tlaková skúška medeného potrubia do D 35 mm</t>
  </si>
  <si>
    <t>998733101.S</t>
  </si>
  <si>
    <t>Presun hmôt pre rozvody potrubia v objektoch výšky do 6 m</t>
  </si>
  <si>
    <t>734</t>
  </si>
  <si>
    <t xml:space="preserve">Ústredné kúrenie - armatúry   </t>
  </si>
  <si>
    <t>734209116.S</t>
  </si>
  <si>
    <t>Montáž závitovej armatúry s 2 závitmi G 5/4</t>
  </si>
  <si>
    <t>551240002000.S</t>
  </si>
  <si>
    <t>Guľový kohút DN 32 obojstranne závitový</t>
  </si>
  <si>
    <t>734291113.S</t>
  </si>
  <si>
    <t>Ostané armatúry, kohútik plniaci a vypúšťací normy 13 7061, PN 1,0/100st. C G 1/2</t>
  </si>
  <si>
    <t>998734101.S</t>
  </si>
  <si>
    <t>Presun hmôt pre armatúry v objektoch výšky do 6 m</t>
  </si>
  <si>
    <t>735</t>
  </si>
  <si>
    <t xml:space="preserve">Ústredné kúrenie - vykurovacie telesá   </t>
  </si>
  <si>
    <t>735311290.S</t>
  </si>
  <si>
    <t>Podlahové kúrenie - systémová doska TH 30P s polystyrénom PS 20, potrubie 16x2,2 rozteč 75 mm</t>
  </si>
  <si>
    <t>735311620.S</t>
  </si>
  <si>
    <t>Montáž zostavy rozdeľovač / zberač na stenu typ 12 cestný</t>
  </si>
  <si>
    <t>484650036400.S</t>
  </si>
  <si>
    <t>Rozdeľovač s prietokomermi z ušľachtilej ocele, 12 vykurovacích okruhov, ušľachtilá oceľ</t>
  </si>
  <si>
    <t>551240012000.S</t>
  </si>
  <si>
    <t>Set guľových kohútov  na pripojenie k rozdeľovaču</t>
  </si>
  <si>
    <t>735311770.S</t>
  </si>
  <si>
    <t>Montáž skrinky rozdeľovača 9-12 okruhov</t>
  </si>
  <si>
    <t>484650041400.S</t>
  </si>
  <si>
    <t>Skrinka rozdeľovača</t>
  </si>
  <si>
    <t>998735101.S</t>
  </si>
  <si>
    <t>Presun hmôt pre vykurovacie telesá v objektoch výšky do 6 m</t>
  </si>
  <si>
    <t>04 - Elektroinštalácia</t>
  </si>
  <si>
    <t>D1 - Práce a dodávky M</t>
  </si>
  <si>
    <t xml:space="preserve">    21-M - Elektromontáže</t>
  </si>
  <si>
    <t xml:space="preserve">    46-M - Zemné práce pri extr.mont.prácach</t>
  </si>
  <si>
    <t>D1</t>
  </si>
  <si>
    <t>Práce a dodávky M</t>
  </si>
  <si>
    <t>21-M</t>
  </si>
  <si>
    <t>Elektromontáže</t>
  </si>
  <si>
    <t>210010311</t>
  </si>
  <si>
    <t>Škatuľa prístrojová bez zapojenia (1902, KO 68) kruhová</t>
  </si>
  <si>
    <t>kus</t>
  </si>
  <si>
    <t>3450907010</t>
  </si>
  <si>
    <t>Krabica  KU 68-1902+ svorky VAGO</t>
  </si>
  <si>
    <t>210010321</t>
  </si>
  <si>
    <t>Škatuľa odbočná s viečkom, svorkovnicou vč. zapojenia (1903, KR 68) kruhová</t>
  </si>
  <si>
    <t>3450907510</t>
  </si>
  <si>
    <t>Krabica  KU 68-1903 + svorky Wago</t>
  </si>
  <si>
    <t>210010313</t>
  </si>
  <si>
    <t>Škatuľa odbočná s viečkom, bez zapojenia (KO 125) štvorcová</t>
  </si>
  <si>
    <t>3450913000</t>
  </si>
  <si>
    <t>Krabica  KO-125</t>
  </si>
  <si>
    <t>R pol</t>
  </si>
  <si>
    <t>Oceľová pomocná konštrukcia nerezová d+m</t>
  </si>
  <si>
    <t>210010023</t>
  </si>
  <si>
    <t>Rúrka tuhá elektroinšt. z PVC uložená pevne typ 1529 - 29 mm</t>
  </si>
  <si>
    <t>3450726400</t>
  </si>
  <si>
    <t>Trubka tuha PVC 1529</t>
  </si>
  <si>
    <t>210010511R3</t>
  </si>
  <si>
    <t>Montáž svietidla LED</t>
  </si>
  <si>
    <t>34800100013</t>
  </si>
  <si>
    <t>Svietidlo typu LED   vrátane zdrojov stropné  4000Lm</t>
  </si>
  <si>
    <t>34800100013.1</t>
  </si>
  <si>
    <t>Svietidlo typu LED   nástenné vrátane zdrojov 1300Lm</t>
  </si>
  <si>
    <t>34800100013.2</t>
  </si>
  <si>
    <t>Svietidlo typu LED   stropné  vrátane zdrojov 1300Lm</t>
  </si>
  <si>
    <t>34800100013.3</t>
  </si>
  <si>
    <t>Svietidlo typu LED   núdzové</t>
  </si>
  <si>
    <t>210040701</t>
  </si>
  <si>
    <t>Drážka pre rúrku alebo kábel do D 29 mm s vysekaním,zamurovaním a začistením</t>
  </si>
  <si>
    <t>210100001</t>
  </si>
  <si>
    <t>Ukončenie vodičov v rozvádzač. vč. zapojenia a vodičovej koncovky do 2.5 mm2</t>
  </si>
  <si>
    <t>210100002</t>
  </si>
  <si>
    <t>Ukončenie vodičov v rozvádzač. vč. zapojenia a vodičovej koncovky do 6 mm2</t>
  </si>
  <si>
    <t>R pol.1</t>
  </si>
  <si>
    <t>Ukončenie káblov do 4x10</t>
  </si>
  <si>
    <t>R pol.2</t>
  </si>
  <si>
    <t>Ukončenie káblov do 4x25</t>
  </si>
  <si>
    <t>210110041</t>
  </si>
  <si>
    <t>Spínač polozapustený a zapustený vč.zapojenia jednopólový - radenie 1</t>
  </si>
  <si>
    <t>3450201280</t>
  </si>
  <si>
    <t>Spínač 1    3553-01289 B2    matná biela</t>
  </si>
  <si>
    <t>210110043</t>
  </si>
  <si>
    <t>Spínač polozapustený a zapustený vč.zapojenia sériový prep.stried. - radenie 5 A 6</t>
  </si>
  <si>
    <t>3450204730</t>
  </si>
  <si>
    <t>Kryt kolísky delený    3558C-A652 B1    radenie 5</t>
  </si>
  <si>
    <t>3450204730.1</t>
  </si>
  <si>
    <t>Kryt kolísky delený    3558C-A652 B1    radenie 6</t>
  </si>
  <si>
    <t>210110045</t>
  </si>
  <si>
    <t>Spínač polozapustený a zapustený vč.zapojenia stried.prep.- radenie 7</t>
  </si>
  <si>
    <t>3450201520</t>
  </si>
  <si>
    <t>Prepínač 7    3558-07xxx B1</t>
  </si>
  <si>
    <t>210111011</t>
  </si>
  <si>
    <t>Domová zásuvka polozapustená alebo zapustená vč. zapojenia 10/16 A 250 V 2P + Z</t>
  </si>
  <si>
    <t>3450317700</t>
  </si>
  <si>
    <t>Zásuvka 1 fazova zapustena4FN  jedn.  16/250V IP20-IP54</t>
  </si>
  <si>
    <t>3450317700.1</t>
  </si>
  <si>
    <t>Zásuvka 1 fazova zapustena4FN 16A/250V  BM dvojzasuvka</t>
  </si>
  <si>
    <t>210111012</t>
  </si>
  <si>
    <t>Domová zásuvka nástenná, 3f   4p</t>
  </si>
  <si>
    <t>3450359300</t>
  </si>
  <si>
    <t>Zásuvka CZ1643-H  IP 54</t>
  </si>
  <si>
    <t>3450359300.1</t>
  </si>
  <si>
    <t>Zásuvka CZ3243-H  IP54</t>
  </si>
  <si>
    <t>3450359300.2</t>
  </si>
  <si>
    <t>Zásuvka CZ6343-H  IP54</t>
  </si>
  <si>
    <t>345R1</t>
  </si>
  <si>
    <t>Vypínač 3 fázový 4-pólový IP65  16A</t>
  </si>
  <si>
    <t>345R2</t>
  </si>
  <si>
    <t>Vypínač 3 fázový 4-pólový IP65  25A</t>
  </si>
  <si>
    <t>345R3</t>
  </si>
  <si>
    <t>Vypínač 3 fázový 4-pólový IP65   50A</t>
  </si>
  <si>
    <t>R pol.3</t>
  </si>
  <si>
    <t>Tlačidlo CENTRAL STOP d+m</t>
  </si>
  <si>
    <t>R pol.4</t>
  </si>
  <si>
    <t>Zásuvková skriňa / 2x230V/16A,2x3x400V,16A , istenie /</t>
  </si>
  <si>
    <t>210190003</t>
  </si>
  <si>
    <t>Montáž oceľolechovej rozvodnice do váhy 100 kg</t>
  </si>
  <si>
    <t>3570100100111</t>
  </si>
  <si>
    <t>Rozvádzač R1</t>
  </si>
  <si>
    <t>210220101</t>
  </si>
  <si>
    <t>Zvodový vodič včítane podpery FeZn do D 10 mm, A1 D 10 mm Cu D 8 mm</t>
  </si>
  <si>
    <t>2102201r01</t>
  </si>
  <si>
    <t>Uzemňovací vodič FeZn 30x4 vrátane materiálu uložený do základu a podlahy</t>
  </si>
  <si>
    <t>1561522500</t>
  </si>
  <si>
    <t>Drôt pozinkovaný mäkký 11343 d8.00mm</t>
  </si>
  <si>
    <t>3540404800</t>
  </si>
  <si>
    <t>HR-Podpera PV</t>
  </si>
  <si>
    <t>210220212</t>
  </si>
  <si>
    <t>Zachyt.tyč včít.upevnenia do steny do 3 m dľžky tyče</t>
  </si>
  <si>
    <t>3540200300</t>
  </si>
  <si>
    <t>HR-Držiak DJ 2</t>
  </si>
  <si>
    <t>3540300400</t>
  </si>
  <si>
    <t>HR-Jimacia tyc JP20</t>
  </si>
  <si>
    <t>3540402000</t>
  </si>
  <si>
    <t>HR-Ochr.strieska OS 02</t>
  </si>
  <si>
    <t>210220301</t>
  </si>
  <si>
    <t>Bleskozvodová svorka do 2 skrutiek (SS, SR 03)</t>
  </si>
  <si>
    <t>3540406800</t>
  </si>
  <si>
    <t>HR-Svorka SS</t>
  </si>
  <si>
    <t>210220302</t>
  </si>
  <si>
    <t>Bleskozvodová svorka nad 2 skrutky (ST, SJ, SK, SZ, SR 01, 02)</t>
  </si>
  <si>
    <t>3540406200</t>
  </si>
  <si>
    <t>HR-Svorka SO</t>
  </si>
  <si>
    <t>3540408300</t>
  </si>
  <si>
    <t>HR-Svorka SZ</t>
  </si>
  <si>
    <t>3540406300</t>
  </si>
  <si>
    <t>HR-Svorka SP 1</t>
  </si>
  <si>
    <t>3540406100</t>
  </si>
  <si>
    <t>HR-Svorka SK</t>
  </si>
  <si>
    <t>2102203022</t>
  </si>
  <si>
    <t>Montáž prípojnice uzemnenia</t>
  </si>
  <si>
    <t>35404033001</t>
  </si>
  <si>
    <t>EPS2</t>
  </si>
  <si>
    <t>210220321</t>
  </si>
  <si>
    <t>Svorka na potrub."Bernard" včít. pásika(bez vodiča a prípoj. vodiča) vrátane materiálu</t>
  </si>
  <si>
    <t>210220362</t>
  </si>
  <si>
    <t>Tyčový uzemňovač zarazený do zeme a pripoj.vedenie 4,5 m súprava</t>
  </si>
  <si>
    <t>3540501100</t>
  </si>
  <si>
    <t>HR-Zemna tyc ZT 2M</t>
  </si>
  <si>
    <t>210220401</t>
  </si>
  <si>
    <t>Označenie zvodov štítkami smaltované, z umelej hmot</t>
  </si>
  <si>
    <t>5489511000</t>
  </si>
  <si>
    <t>Štítok smaltovaný do 5 písmmen 10x15 mm</t>
  </si>
  <si>
    <t>Kus</t>
  </si>
  <si>
    <t>210220452</t>
  </si>
  <si>
    <t>Ochranné pospájanie v práčovniach, kúpeľniach, pevne uložené Cu 4-16mm2 vrátane dodávky a motáže svoriek</t>
  </si>
  <si>
    <t>210800547</t>
  </si>
  <si>
    <t>Vodič  medený  NN a VN pevne uložený CY 6</t>
  </si>
  <si>
    <t>210800548</t>
  </si>
  <si>
    <t>Vodič  medený  NN a VN pevne uložený CY 10</t>
  </si>
  <si>
    <t>210800548.1</t>
  </si>
  <si>
    <t>Vodič  medený  NN a VN pevne uložený CY 16</t>
  </si>
  <si>
    <t>210810041</t>
  </si>
  <si>
    <t>Silový kábel medený 750 - 1000 V /mm2/ pevne uložený CYKY-CYKYm 750 V 2x1.5</t>
  </si>
  <si>
    <t>3410103000</t>
  </si>
  <si>
    <t>Káble silové s medeným jadrom CYKY-O 2x1,5</t>
  </si>
  <si>
    <t>210810045</t>
  </si>
  <si>
    <t>Silový kábel medený 750 - 1000 V /mm2/ pevne uložený CYKY-CYKYm 750 V 3x1.5</t>
  </si>
  <si>
    <t>3410105000</t>
  </si>
  <si>
    <t>Káble silové s medeným jadrom CYKY-J 3x1,5</t>
  </si>
  <si>
    <t>3410105000.1</t>
  </si>
  <si>
    <t>Káble silové s medeným jadrom CHKE-R-J 3x1,5</t>
  </si>
  <si>
    <t>210810046</t>
  </si>
  <si>
    <t>Silový kábel medený 750 - 1000 V /mm2/ pevne uložený CYKY-CYKYm 750 V 3x2.5</t>
  </si>
  <si>
    <t>3410105100</t>
  </si>
  <si>
    <t>Káble silové s medeným jadrom CYKY-J 3x2,5</t>
  </si>
  <si>
    <t>210810056</t>
  </si>
  <si>
    <t>Silový kábel medený 750 - 1000 V /mm2/ pevne uložený CYKY-CYKYm 750 Vdo  5x2.5</t>
  </si>
  <si>
    <t>3410105100.1</t>
  </si>
  <si>
    <t>Káble silové s medeným jadrom CYKY-J 5x1,5</t>
  </si>
  <si>
    <t>3410109300</t>
  </si>
  <si>
    <t>Káble silové s medeným jadrom CYKY-J 5x2,5</t>
  </si>
  <si>
    <t>210810056.1</t>
  </si>
  <si>
    <t>Silový kábel medený 750 - 1000 V /mm2/ pevne uložený CYKY-CYKYm 750 Vdo  5x4</t>
  </si>
  <si>
    <t>3410105100.2</t>
  </si>
  <si>
    <t>Káble silové s medeným jadrom CYKY-J 5x4</t>
  </si>
  <si>
    <t>210810058</t>
  </si>
  <si>
    <t>Silový kábel medený 750 - 1000 V /mm2/ pevne uložený CYKY-CYKYm 750 Vdo  5x6</t>
  </si>
  <si>
    <t>3410105102</t>
  </si>
  <si>
    <t>Káble silové s medeným jadrom CYKY-J 5x6</t>
  </si>
  <si>
    <t>210810058.1</t>
  </si>
  <si>
    <t>Silový kábel medený 750 - 1000 V /mm2/ pevne uložený CYKY-CYKYm 750 Vdo  5x10</t>
  </si>
  <si>
    <t>3410105102.1</t>
  </si>
  <si>
    <t>Káble silové s medeným jadrom CYKY-J 5x10</t>
  </si>
  <si>
    <t>210810058.2</t>
  </si>
  <si>
    <t>Silový kábel medený 750 - 1000 V /mm2/ pevne uložený CYKY-CYKYm 750 V 5x35</t>
  </si>
  <si>
    <t>3410109500</t>
  </si>
  <si>
    <t>Káble silové s medeným jadrom CYKY-J 5x35</t>
  </si>
  <si>
    <t>3410108800</t>
  </si>
  <si>
    <t>Sadra</t>
  </si>
  <si>
    <t>dm</t>
  </si>
  <si>
    <t>Doplnenie rozvádzača HR o istenie prívodu do R1</t>
  </si>
  <si>
    <t>Pol4</t>
  </si>
  <si>
    <t>PPV</t>
  </si>
  <si>
    <t>HZS-001</t>
  </si>
  <si>
    <t>Revízie</t>
  </si>
  <si>
    <t>hod</t>
  </si>
  <si>
    <t>HZS-001.1</t>
  </si>
  <si>
    <t>Úradná skúška</t>
  </si>
  <si>
    <t>Pol5</t>
  </si>
  <si>
    <t>Montážne práce pri meraní a regulácii a pripojení rekuperácie</t>
  </si>
  <si>
    <t>Pol6</t>
  </si>
  <si>
    <t>Demontážne práce</t>
  </si>
  <si>
    <t>46-M</t>
  </si>
  <si>
    <t>Zemné práce pri extr.mont.prácach</t>
  </si>
  <si>
    <t>460200163</t>
  </si>
  <si>
    <t>Hĺbenie káblovej ryhy 35 cm širokej a 80 cm hlbokej, v zemine triedy 3</t>
  </si>
  <si>
    <t>460560163</t>
  </si>
  <si>
    <t>Ručný zásyp nezap. káblovej ryhy bez zhutn. zeminy, 35 cm širokej, 80 cm hlbokej v zemine tr. 3</t>
  </si>
  <si>
    <t>Podiel pridružených výkonov</t>
  </si>
  <si>
    <t>Podzemná nádrž požiarna, plastová objem 18,5m3 s príslušenstvom pre pripojenie požiarnej techniky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</si>
</sst>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dd\.mm\.yyyy"/>
    <numFmt numFmtId="166" formatCode="#,##0.00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abSelected="1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64" t="s">
        <v>5</v>
      </c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6</v>
      </c>
    </row>
    <row r="5" spans="1:74" ht="12" customHeight="1">
      <c r="B5" s="16"/>
      <c r="D5" s="20" t="s">
        <v>11</v>
      </c>
      <c r="K5" s="179" t="s">
        <v>12</v>
      </c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R5" s="16"/>
      <c r="BE5" s="176" t="s">
        <v>13</v>
      </c>
      <c r="BS5" s="13" t="s">
        <v>6</v>
      </c>
    </row>
    <row r="6" spans="1:74" ht="36.950000000000003" customHeight="1">
      <c r="B6" s="16"/>
      <c r="D6" s="22" t="s">
        <v>14</v>
      </c>
      <c r="K6" s="180" t="s">
        <v>15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R6" s="16"/>
      <c r="BE6" s="177"/>
      <c r="BS6" s="13" t="s">
        <v>6</v>
      </c>
    </row>
    <row r="7" spans="1:74" ht="12" customHeight="1">
      <c r="B7" s="16"/>
      <c r="D7" s="23" t="s">
        <v>16</v>
      </c>
      <c r="K7" s="21" t="s">
        <v>1</v>
      </c>
      <c r="AK7" s="23" t="s">
        <v>17</v>
      </c>
      <c r="AN7" s="21" t="s">
        <v>1</v>
      </c>
      <c r="AR7" s="16"/>
      <c r="BE7" s="177"/>
      <c r="BS7" s="13" t="s">
        <v>6</v>
      </c>
    </row>
    <row r="8" spans="1:74" ht="12" customHeight="1">
      <c r="B8" s="16"/>
      <c r="D8" s="23" t="s">
        <v>18</v>
      </c>
      <c r="K8" s="21" t="s">
        <v>19</v>
      </c>
      <c r="AK8" s="23" t="s">
        <v>20</v>
      </c>
      <c r="AN8" s="24" t="s">
        <v>21</v>
      </c>
      <c r="AR8" s="16"/>
      <c r="BE8" s="177"/>
      <c r="BS8" s="13" t="s">
        <v>6</v>
      </c>
    </row>
    <row r="9" spans="1:74" ht="14.45" customHeight="1">
      <c r="B9" s="16"/>
      <c r="AR9" s="16"/>
      <c r="BE9" s="177"/>
      <c r="BS9" s="13" t="s">
        <v>6</v>
      </c>
    </row>
    <row r="10" spans="1:74" ht="12" customHeight="1">
      <c r="B10" s="16"/>
      <c r="D10" s="23" t="s">
        <v>22</v>
      </c>
      <c r="AK10" s="23" t="s">
        <v>23</v>
      </c>
      <c r="AN10" s="21" t="s">
        <v>1</v>
      </c>
      <c r="AR10" s="16"/>
      <c r="BE10" s="177"/>
      <c r="BS10" s="13" t="s">
        <v>6</v>
      </c>
    </row>
    <row r="11" spans="1:74" ht="18.399999999999999" customHeight="1">
      <c r="B11" s="16"/>
      <c r="E11" s="21" t="s">
        <v>24</v>
      </c>
      <c r="AK11" s="23" t="s">
        <v>25</v>
      </c>
      <c r="AN11" s="21" t="s">
        <v>1</v>
      </c>
      <c r="AR11" s="16"/>
      <c r="BE11" s="177"/>
      <c r="BS11" s="13" t="s">
        <v>6</v>
      </c>
    </row>
    <row r="12" spans="1:74" ht="6.95" customHeight="1">
      <c r="B12" s="16"/>
      <c r="AR12" s="16"/>
      <c r="BE12" s="177"/>
      <c r="BS12" s="13" t="s">
        <v>6</v>
      </c>
    </row>
    <row r="13" spans="1:74" ht="12" customHeight="1">
      <c r="B13" s="16"/>
      <c r="D13" s="23" t="s">
        <v>26</v>
      </c>
      <c r="AK13" s="23" t="s">
        <v>23</v>
      </c>
      <c r="AN13" s="25" t="s">
        <v>27</v>
      </c>
      <c r="AR13" s="16"/>
      <c r="BE13" s="177"/>
      <c r="BS13" s="13" t="s">
        <v>6</v>
      </c>
    </row>
    <row r="14" spans="1:74" ht="12.75">
      <c r="B14" s="16"/>
      <c r="E14" s="181" t="s">
        <v>27</v>
      </c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23" t="s">
        <v>25</v>
      </c>
      <c r="AN14" s="25" t="s">
        <v>27</v>
      </c>
      <c r="AR14" s="16"/>
      <c r="BE14" s="177"/>
      <c r="BS14" s="13" t="s">
        <v>6</v>
      </c>
    </row>
    <row r="15" spans="1:74" ht="6.95" customHeight="1">
      <c r="B15" s="16"/>
      <c r="AR15" s="16"/>
      <c r="BE15" s="177"/>
      <c r="BS15" s="13" t="s">
        <v>3</v>
      </c>
    </row>
    <row r="16" spans="1:74" ht="12" customHeight="1">
      <c r="B16" s="16"/>
      <c r="D16" s="23" t="s">
        <v>28</v>
      </c>
      <c r="AK16" s="23" t="s">
        <v>23</v>
      </c>
      <c r="AN16" s="21" t="s">
        <v>1</v>
      </c>
      <c r="AR16" s="16"/>
      <c r="BE16" s="177"/>
      <c r="BS16" s="13" t="s">
        <v>3</v>
      </c>
    </row>
    <row r="17" spans="2:71" ht="18.399999999999999" customHeight="1">
      <c r="B17" s="16"/>
      <c r="E17" s="21" t="s">
        <v>29</v>
      </c>
      <c r="AK17" s="23" t="s">
        <v>25</v>
      </c>
      <c r="AN17" s="21" t="s">
        <v>1</v>
      </c>
      <c r="AR17" s="16"/>
      <c r="BE17" s="177"/>
      <c r="BS17" s="13" t="s">
        <v>30</v>
      </c>
    </row>
    <row r="18" spans="2:71" ht="6.95" customHeight="1">
      <c r="B18" s="16"/>
      <c r="AR18" s="16"/>
      <c r="BE18" s="177"/>
      <c r="BS18" s="13" t="s">
        <v>6</v>
      </c>
    </row>
    <row r="19" spans="2:71" ht="12" customHeight="1">
      <c r="B19" s="16"/>
      <c r="D19" s="23" t="s">
        <v>31</v>
      </c>
      <c r="AK19" s="23" t="s">
        <v>23</v>
      </c>
      <c r="AN19" s="21" t="s">
        <v>1</v>
      </c>
      <c r="AR19" s="16"/>
      <c r="BE19" s="177"/>
      <c r="BS19" s="13" t="s">
        <v>6</v>
      </c>
    </row>
    <row r="20" spans="2:71" ht="18.399999999999999" customHeight="1">
      <c r="B20" s="16"/>
      <c r="E20" s="21" t="s">
        <v>29</v>
      </c>
      <c r="AK20" s="23" t="s">
        <v>25</v>
      </c>
      <c r="AN20" s="21" t="s">
        <v>1</v>
      </c>
      <c r="AR20" s="16"/>
      <c r="BE20" s="177"/>
      <c r="BS20" s="13" t="s">
        <v>30</v>
      </c>
    </row>
    <row r="21" spans="2:71" ht="6.95" customHeight="1">
      <c r="B21" s="16"/>
      <c r="AR21" s="16"/>
      <c r="BE21" s="177"/>
    </row>
    <row r="22" spans="2:71" ht="12" customHeight="1">
      <c r="B22" s="16"/>
      <c r="D22" s="23" t="s">
        <v>32</v>
      </c>
      <c r="AR22" s="16"/>
      <c r="BE22" s="177"/>
    </row>
    <row r="23" spans="2:71" ht="16.5" customHeight="1">
      <c r="B23" s="16"/>
      <c r="E23" s="183" t="s">
        <v>1</v>
      </c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R23" s="16"/>
      <c r="BE23" s="177"/>
    </row>
    <row r="24" spans="2:71" ht="6.95" customHeight="1">
      <c r="B24" s="16"/>
      <c r="AR24" s="16"/>
      <c r="BE24" s="177"/>
    </row>
    <row r="25" spans="2:71" ht="6.95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77"/>
    </row>
    <row r="26" spans="2:71" s="1" customFormat="1" ht="25.9" customHeight="1">
      <c r="B26" s="28"/>
      <c r="D26" s="29" t="s">
        <v>33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84">
        <f>ROUND(AG94,2)</f>
        <v>0</v>
      </c>
      <c r="AL26" s="185"/>
      <c r="AM26" s="185"/>
      <c r="AN26" s="185"/>
      <c r="AO26" s="185"/>
      <c r="AR26" s="28"/>
      <c r="BE26" s="177"/>
    </row>
    <row r="27" spans="2:71" s="1" customFormat="1" ht="6.95" customHeight="1">
      <c r="B27" s="28"/>
      <c r="AR27" s="28"/>
      <c r="BE27" s="177"/>
    </row>
    <row r="28" spans="2:71" s="1" customFormat="1" ht="12.75">
      <c r="B28" s="28"/>
      <c r="L28" s="186" t="s">
        <v>34</v>
      </c>
      <c r="M28" s="186"/>
      <c r="N28" s="186"/>
      <c r="O28" s="186"/>
      <c r="P28" s="186"/>
      <c r="W28" s="186" t="s">
        <v>35</v>
      </c>
      <c r="X28" s="186"/>
      <c r="Y28" s="186"/>
      <c r="Z28" s="186"/>
      <c r="AA28" s="186"/>
      <c r="AB28" s="186"/>
      <c r="AC28" s="186"/>
      <c r="AD28" s="186"/>
      <c r="AE28" s="186"/>
      <c r="AK28" s="186" t="s">
        <v>36</v>
      </c>
      <c r="AL28" s="186"/>
      <c r="AM28" s="186"/>
      <c r="AN28" s="186"/>
      <c r="AO28" s="186"/>
      <c r="AR28" s="28"/>
      <c r="BE28" s="177"/>
    </row>
    <row r="29" spans="2:71" s="2" customFormat="1" ht="14.45" customHeight="1">
      <c r="B29" s="32"/>
      <c r="D29" s="23" t="s">
        <v>37</v>
      </c>
      <c r="F29" s="33" t="s">
        <v>38</v>
      </c>
      <c r="L29" s="168">
        <v>0.2</v>
      </c>
      <c r="M29" s="167"/>
      <c r="N29" s="167"/>
      <c r="O29" s="167"/>
      <c r="P29" s="167"/>
      <c r="Q29" s="34"/>
      <c r="R29" s="34"/>
      <c r="S29" s="34"/>
      <c r="T29" s="34"/>
      <c r="U29" s="34"/>
      <c r="V29" s="34"/>
      <c r="W29" s="166">
        <f>ROUND(AZ94, 2)</f>
        <v>0</v>
      </c>
      <c r="X29" s="167"/>
      <c r="Y29" s="167"/>
      <c r="Z29" s="167"/>
      <c r="AA29" s="167"/>
      <c r="AB29" s="167"/>
      <c r="AC29" s="167"/>
      <c r="AD29" s="167"/>
      <c r="AE29" s="167"/>
      <c r="AF29" s="34"/>
      <c r="AG29" s="34"/>
      <c r="AH29" s="34"/>
      <c r="AI29" s="34"/>
      <c r="AJ29" s="34"/>
      <c r="AK29" s="166">
        <f>ROUND(AV94, 2)</f>
        <v>0</v>
      </c>
      <c r="AL29" s="167"/>
      <c r="AM29" s="167"/>
      <c r="AN29" s="167"/>
      <c r="AO29" s="167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178"/>
    </row>
    <row r="30" spans="2:71" s="2" customFormat="1" ht="14.45" customHeight="1">
      <c r="B30" s="32"/>
      <c r="F30" s="33" t="s">
        <v>39</v>
      </c>
      <c r="L30" s="168">
        <v>0.2</v>
      </c>
      <c r="M30" s="167"/>
      <c r="N30" s="167"/>
      <c r="O30" s="167"/>
      <c r="P30" s="167"/>
      <c r="Q30" s="34"/>
      <c r="R30" s="34"/>
      <c r="S30" s="34"/>
      <c r="T30" s="34"/>
      <c r="U30" s="34"/>
      <c r="V30" s="34"/>
      <c r="W30" s="166">
        <f>ROUND(BA94, 2)</f>
        <v>0</v>
      </c>
      <c r="X30" s="167"/>
      <c r="Y30" s="167"/>
      <c r="Z30" s="167"/>
      <c r="AA30" s="167"/>
      <c r="AB30" s="167"/>
      <c r="AC30" s="167"/>
      <c r="AD30" s="167"/>
      <c r="AE30" s="167"/>
      <c r="AF30" s="34"/>
      <c r="AG30" s="34"/>
      <c r="AH30" s="34"/>
      <c r="AI30" s="34"/>
      <c r="AJ30" s="34"/>
      <c r="AK30" s="166">
        <f>ROUND(AW94, 2)</f>
        <v>0</v>
      </c>
      <c r="AL30" s="167"/>
      <c r="AM30" s="167"/>
      <c r="AN30" s="167"/>
      <c r="AO30" s="167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178"/>
    </row>
    <row r="31" spans="2:71" s="2" customFormat="1" ht="14.45" hidden="1" customHeight="1">
      <c r="B31" s="32"/>
      <c r="F31" s="23" t="s">
        <v>40</v>
      </c>
      <c r="L31" s="175">
        <v>0.2</v>
      </c>
      <c r="M31" s="174"/>
      <c r="N31" s="174"/>
      <c r="O31" s="174"/>
      <c r="P31" s="174"/>
      <c r="W31" s="173">
        <f>ROUND(BB94, 2)</f>
        <v>0</v>
      </c>
      <c r="X31" s="174"/>
      <c r="Y31" s="174"/>
      <c r="Z31" s="174"/>
      <c r="AA31" s="174"/>
      <c r="AB31" s="174"/>
      <c r="AC31" s="174"/>
      <c r="AD31" s="174"/>
      <c r="AE31" s="174"/>
      <c r="AK31" s="173">
        <v>0</v>
      </c>
      <c r="AL31" s="174"/>
      <c r="AM31" s="174"/>
      <c r="AN31" s="174"/>
      <c r="AO31" s="174"/>
      <c r="AR31" s="32"/>
      <c r="BE31" s="178"/>
    </row>
    <row r="32" spans="2:71" s="2" customFormat="1" ht="14.45" hidden="1" customHeight="1">
      <c r="B32" s="32"/>
      <c r="F32" s="23" t="s">
        <v>41</v>
      </c>
      <c r="L32" s="175">
        <v>0.2</v>
      </c>
      <c r="M32" s="174"/>
      <c r="N32" s="174"/>
      <c r="O32" s="174"/>
      <c r="P32" s="174"/>
      <c r="W32" s="173">
        <f>ROUND(BC94, 2)</f>
        <v>0</v>
      </c>
      <c r="X32" s="174"/>
      <c r="Y32" s="174"/>
      <c r="Z32" s="174"/>
      <c r="AA32" s="174"/>
      <c r="AB32" s="174"/>
      <c r="AC32" s="174"/>
      <c r="AD32" s="174"/>
      <c r="AE32" s="174"/>
      <c r="AK32" s="173">
        <v>0</v>
      </c>
      <c r="AL32" s="174"/>
      <c r="AM32" s="174"/>
      <c r="AN32" s="174"/>
      <c r="AO32" s="174"/>
      <c r="AR32" s="32"/>
      <c r="BE32" s="178"/>
    </row>
    <row r="33" spans="2:57" s="2" customFormat="1" ht="14.45" hidden="1" customHeight="1">
      <c r="B33" s="32"/>
      <c r="F33" s="33" t="s">
        <v>42</v>
      </c>
      <c r="L33" s="168">
        <v>0</v>
      </c>
      <c r="M33" s="167"/>
      <c r="N33" s="167"/>
      <c r="O33" s="167"/>
      <c r="P33" s="167"/>
      <c r="Q33" s="34"/>
      <c r="R33" s="34"/>
      <c r="S33" s="34"/>
      <c r="T33" s="34"/>
      <c r="U33" s="34"/>
      <c r="V33" s="34"/>
      <c r="W33" s="166">
        <f>ROUND(BD94, 2)</f>
        <v>0</v>
      </c>
      <c r="X33" s="167"/>
      <c r="Y33" s="167"/>
      <c r="Z33" s="167"/>
      <c r="AA33" s="167"/>
      <c r="AB33" s="167"/>
      <c r="AC33" s="167"/>
      <c r="AD33" s="167"/>
      <c r="AE33" s="167"/>
      <c r="AF33" s="34"/>
      <c r="AG33" s="34"/>
      <c r="AH33" s="34"/>
      <c r="AI33" s="34"/>
      <c r="AJ33" s="34"/>
      <c r="AK33" s="166">
        <v>0</v>
      </c>
      <c r="AL33" s="167"/>
      <c r="AM33" s="167"/>
      <c r="AN33" s="167"/>
      <c r="AO33" s="167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178"/>
    </row>
    <row r="34" spans="2:57" s="1" customFormat="1" ht="6.95" customHeight="1">
      <c r="B34" s="28"/>
      <c r="AR34" s="28"/>
      <c r="BE34" s="177"/>
    </row>
    <row r="35" spans="2:57" s="1" customFormat="1" ht="25.9" customHeight="1">
      <c r="B35" s="28"/>
      <c r="C35" s="36"/>
      <c r="D35" s="37" t="s">
        <v>43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44</v>
      </c>
      <c r="U35" s="38"/>
      <c r="V35" s="38"/>
      <c r="W35" s="38"/>
      <c r="X35" s="172" t="s">
        <v>45</v>
      </c>
      <c r="Y35" s="170"/>
      <c r="Z35" s="170"/>
      <c r="AA35" s="170"/>
      <c r="AB35" s="170"/>
      <c r="AC35" s="38"/>
      <c r="AD35" s="38"/>
      <c r="AE35" s="38"/>
      <c r="AF35" s="38"/>
      <c r="AG35" s="38"/>
      <c r="AH35" s="38"/>
      <c r="AI35" s="38"/>
      <c r="AJ35" s="38"/>
      <c r="AK35" s="169">
        <f>SUM(AK26:AK33)</f>
        <v>0</v>
      </c>
      <c r="AL35" s="170"/>
      <c r="AM35" s="170"/>
      <c r="AN35" s="170"/>
      <c r="AO35" s="171"/>
      <c r="AP35" s="36"/>
      <c r="AQ35" s="36"/>
      <c r="AR35" s="28"/>
    </row>
    <row r="36" spans="2:57" s="1" customFormat="1" ht="6.95" customHeight="1">
      <c r="B36" s="28"/>
      <c r="AR36" s="28"/>
    </row>
    <row r="37" spans="2:57" s="1" customFormat="1" ht="14.45" customHeight="1">
      <c r="B37" s="28"/>
      <c r="AR37" s="28"/>
    </row>
    <row r="38" spans="2:57" ht="14.45" customHeight="1">
      <c r="B38" s="16"/>
      <c r="AR38" s="16"/>
    </row>
    <row r="39" spans="2:57" ht="14.45" customHeight="1">
      <c r="B39" s="16"/>
      <c r="AR39" s="16"/>
    </row>
    <row r="40" spans="2:57" ht="14.45" customHeight="1">
      <c r="B40" s="16"/>
      <c r="AR40" s="16"/>
    </row>
    <row r="41" spans="2:57" ht="14.45" customHeight="1">
      <c r="B41" s="16"/>
      <c r="AR41" s="16"/>
    </row>
    <row r="42" spans="2:57" ht="14.45" customHeight="1">
      <c r="B42" s="16"/>
      <c r="AR42" s="16"/>
    </row>
    <row r="43" spans="2:57" ht="14.45" customHeight="1">
      <c r="B43" s="16"/>
      <c r="AR43" s="16"/>
    </row>
    <row r="44" spans="2:57" ht="14.45" customHeight="1">
      <c r="B44" s="16"/>
      <c r="AR44" s="16"/>
    </row>
    <row r="45" spans="2:57" ht="14.45" customHeight="1">
      <c r="B45" s="16"/>
      <c r="AR45" s="16"/>
    </row>
    <row r="46" spans="2:57" ht="14.45" customHeight="1">
      <c r="B46" s="16"/>
      <c r="AR46" s="16"/>
    </row>
    <row r="47" spans="2:57" ht="14.45" customHeight="1">
      <c r="B47" s="16"/>
      <c r="AR47" s="16"/>
    </row>
    <row r="48" spans="2:57" ht="14.45" customHeight="1">
      <c r="B48" s="16"/>
      <c r="AR48" s="16"/>
    </row>
    <row r="49" spans="2:44" s="1" customFormat="1" ht="14.45" customHeight="1">
      <c r="B49" s="28"/>
      <c r="D49" s="40" t="s">
        <v>46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47</v>
      </c>
      <c r="AI49" s="41"/>
      <c r="AJ49" s="41"/>
      <c r="AK49" s="41"/>
      <c r="AL49" s="41"/>
      <c r="AM49" s="41"/>
      <c r="AN49" s="41"/>
      <c r="AO49" s="41"/>
      <c r="AR49" s="28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8"/>
      <c r="D60" s="42" t="s">
        <v>48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49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48</v>
      </c>
      <c r="AI60" s="30"/>
      <c r="AJ60" s="30"/>
      <c r="AK60" s="30"/>
      <c r="AL60" s="30"/>
      <c r="AM60" s="42" t="s">
        <v>49</v>
      </c>
      <c r="AN60" s="30"/>
      <c r="AO60" s="30"/>
      <c r="AR60" s="28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8"/>
      <c r="D64" s="40" t="s">
        <v>50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51</v>
      </c>
      <c r="AI64" s="41"/>
      <c r="AJ64" s="41"/>
      <c r="AK64" s="41"/>
      <c r="AL64" s="41"/>
      <c r="AM64" s="41"/>
      <c r="AN64" s="41"/>
      <c r="AO64" s="41"/>
      <c r="AR64" s="28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8"/>
      <c r="D75" s="42" t="s">
        <v>48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49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48</v>
      </c>
      <c r="AI75" s="30"/>
      <c r="AJ75" s="30"/>
      <c r="AK75" s="30"/>
      <c r="AL75" s="30"/>
      <c r="AM75" s="42" t="s">
        <v>49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4.95" customHeight="1">
      <c r="B82" s="28"/>
      <c r="C82" s="17" t="s">
        <v>52</v>
      </c>
      <c r="AR82" s="28"/>
    </row>
    <row r="83" spans="1:91" s="1" customFormat="1" ht="6.95" customHeight="1">
      <c r="B83" s="28"/>
      <c r="AR83" s="28"/>
    </row>
    <row r="84" spans="1:91" s="3" customFormat="1" ht="12" customHeight="1">
      <c r="B84" s="47"/>
      <c r="C84" s="23" t="s">
        <v>11</v>
      </c>
      <c r="L84" s="3" t="str">
        <f>K5</f>
        <v>2024-BITUNO01</v>
      </c>
      <c r="AR84" s="47"/>
    </row>
    <row r="85" spans="1:91" s="4" customFormat="1" ht="36.950000000000003" customHeight="1">
      <c r="B85" s="48"/>
      <c r="C85" s="49" t="s">
        <v>14</v>
      </c>
      <c r="L85" s="197" t="str">
        <f>K6</f>
        <v>Revitalizácia experimentálneho centra výkrmnosti a výťažnosti</v>
      </c>
      <c r="M85" s="198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  <c r="AA85" s="198"/>
      <c r="AB85" s="198"/>
      <c r="AC85" s="198"/>
      <c r="AD85" s="198"/>
      <c r="AE85" s="198"/>
      <c r="AF85" s="198"/>
      <c r="AG85" s="198"/>
      <c r="AH85" s="198"/>
      <c r="AI85" s="198"/>
      <c r="AJ85" s="198"/>
      <c r="AK85" s="198"/>
      <c r="AL85" s="198"/>
      <c r="AM85" s="198"/>
      <c r="AN85" s="198"/>
      <c r="AO85" s="198"/>
      <c r="AR85" s="48"/>
    </row>
    <row r="86" spans="1:91" s="1" customFormat="1" ht="6.95" customHeight="1">
      <c r="B86" s="28"/>
      <c r="AR86" s="28"/>
    </row>
    <row r="87" spans="1:91" s="1" customFormat="1" ht="12" customHeight="1">
      <c r="B87" s="28"/>
      <c r="C87" s="23" t="s">
        <v>18</v>
      </c>
      <c r="L87" s="50" t="str">
        <f>IF(K8="","",K8)</f>
        <v>Nitra</v>
      </c>
      <c r="AI87" s="23" t="s">
        <v>20</v>
      </c>
      <c r="AM87" s="199" t="str">
        <f>IF(AN8= "","",AN8)</f>
        <v>17. 10. 2024</v>
      </c>
      <c r="AN87" s="199"/>
      <c r="AR87" s="28"/>
    </row>
    <row r="88" spans="1:91" s="1" customFormat="1" ht="6.95" customHeight="1">
      <c r="B88" s="28"/>
      <c r="AR88" s="28"/>
    </row>
    <row r="89" spans="1:91" s="1" customFormat="1" ht="15.2" customHeight="1">
      <c r="B89" s="28"/>
      <c r="C89" s="23" t="s">
        <v>22</v>
      </c>
      <c r="L89" s="3" t="str">
        <f>IF(E11= "","",E11)</f>
        <v xml:space="preserve">Slovenská poľnohospodárska univerzita v Nitre </v>
      </c>
      <c r="AI89" s="23" t="s">
        <v>28</v>
      </c>
      <c r="AM89" s="200" t="str">
        <f>IF(E17="","",E17)</f>
        <v xml:space="preserve"> </v>
      </c>
      <c r="AN89" s="201"/>
      <c r="AO89" s="201"/>
      <c r="AP89" s="201"/>
      <c r="AR89" s="28"/>
      <c r="AS89" s="202" t="s">
        <v>53</v>
      </c>
      <c r="AT89" s="203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28"/>
      <c r="C90" s="23" t="s">
        <v>26</v>
      </c>
      <c r="L90" s="3" t="str">
        <f>IF(E14= "Vyplň údaj","",E14)</f>
        <v/>
      </c>
      <c r="AI90" s="23" t="s">
        <v>31</v>
      </c>
      <c r="AM90" s="200" t="str">
        <f>IF(E20="","",E20)</f>
        <v xml:space="preserve"> </v>
      </c>
      <c r="AN90" s="201"/>
      <c r="AO90" s="201"/>
      <c r="AP90" s="201"/>
      <c r="AR90" s="28"/>
      <c r="AS90" s="204"/>
      <c r="AT90" s="205"/>
      <c r="BD90" s="54"/>
    </row>
    <row r="91" spans="1:91" s="1" customFormat="1" ht="10.9" customHeight="1">
      <c r="B91" s="28"/>
      <c r="AR91" s="28"/>
      <c r="AS91" s="204"/>
      <c r="AT91" s="205"/>
      <c r="BD91" s="54"/>
    </row>
    <row r="92" spans="1:91" s="1" customFormat="1" ht="29.25" customHeight="1">
      <c r="B92" s="28"/>
      <c r="C92" s="192" t="s">
        <v>54</v>
      </c>
      <c r="D92" s="193"/>
      <c r="E92" s="193"/>
      <c r="F92" s="193"/>
      <c r="G92" s="193"/>
      <c r="H92" s="55"/>
      <c r="I92" s="195" t="s">
        <v>55</v>
      </c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  <c r="X92" s="193"/>
      <c r="Y92" s="193"/>
      <c r="Z92" s="193"/>
      <c r="AA92" s="193"/>
      <c r="AB92" s="193"/>
      <c r="AC92" s="193"/>
      <c r="AD92" s="193"/>
      <c r="AE92" s="193"/>
      <c r="AF92" s="193"/>
      <c r="AG92" s="194" t="s">
        <v>56</v>
      </c>
      <c r="AH92" s="193"/>
      <c r="AI92" s="193"/>
      <c r="AJ92" s="193"/>
      <c r="AK92" s="193"/>
      <c r="AL92" s="193"/>
      <c r="AM92" s="193"/>
      <c r="AN92" s="195" t="s">
        <v>57</v>
      </c>
      <c r="AO92" s="193"/>
      <c r="AP92" s="196"/>
      <c r="AQ92" s="56" t="s">
        <v>58</v>
      </c>
      <c r="AR92" s="28"/>
      <c r="AS92" s="57" t="s">
        <v>59</v>
      </c>
      <c r="AT92" s="58" t="s">
        <v>60</v>
      </c>
      <c r="AU92" s="58" t="s">
        <v>61</v>
      </c>
      <c r="AV92" s="58" t="s">
        <v>62</v>
      </c>
      <c r="AW92" s="58" t="s">
        <v>63</v>
      </c>
      <c r="AX92" s="58" t="s">
        <v>64</v>
      </c>
      <c r="AY92" s="58" t="s">
        <v>65</v>
      </c>
      <c r="AZ92" s="58" t="s">
        <v>66</v>
      </c>
      <c r="BA92" s="58" t="s">
        <v>67</v>
      </c>
      <c r="BB92" s="58" t="s">
        <v>68</v>
      </c>
      <c r="BC92" s="58" t="s">
        <v>69</v>
      </c>
      <c r="BD92" s="59" t="s">
        <v>70</v>
      </c>
    </row>
    <row r="93" spans="1:91" s="1" customFormat="1" ht="10.9" customHeight="1">
      <c r="B93" s="28"/>
      <c r="AR93" s="28"/>
      <c r="AS93" s="60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1"/>
      <c r="C94" s="62" t="s">
        <v>71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190">
        <f>ROUND(SUM(AG95:AG98),2)</f>
        <v>0</v>
      </c>
      <c r="AH94" s="190"/>
      <c r="AI94" s="190"/>
      <c r="AJ94" s="190"/>
      <c r="AK94" s="190"/>
      <c r="AL94" s="190"/>
      <c r="AM94" s="190"/>
      <c r="AN94" s="191">
        <f>SUM(AG94,AT94)</f>
        <v>0</v>
      </c>
      <c r="AO94" s="191"/>
      <c r="AP94" s="191"/>
      <c r="AQ94" s="65" t="s">
        <v>1</v>
      </c>
      <c r="AR94" s="61"/>
      <c r="AS94" s="66">
        <f>ROUND(SUM(AS95:AS98),2)</f>
        <v>0</v>
      </c>
      <c r="AT94" s="67">
        <f>ROUND(SUM(AV94:AW94),2)</f>
        <v>0</v>
      </c>
      <c r="AU94" s="68">
        <f>ROUND(SUM(AU95:AU98),5)</f>
        <v>0</v>
      </c>
      <c r="AV94" s="67">
        <f>ROUND(AZ94*L29,2)</f>
        <v>0</v>
      </c>
      <c r="AW94" s="67">
        <f>ROUND(BA94*L30,2)</f>
        <v>0</v>
      </c>
      <c r="AX94" s="67">
        <f>ROUND(BB94*L29,2)</f>
        <v>0</v>
      </c>
      <c r="AY94" s="67">
        <f>ROUND(BC94*L30,2)</f>
        <v>0</v>
      </c>
      <c r="AZ94" s="67">
        <f>ROUND(SUM(AZ95:AZ98),2)</f>
        <v>0</v>
      </c>
      <c r="BA94" s="67">
        <f>ROUND(SUM(BA95:BA98),2)</f>
        <v>0</v>
      </c>
      <c r="BB94" s="67">
        <f>ROUND(SUM(BB95:BB98),2)</f>
        <v>0</v>
      </c>
      <c r="BC94" s="67">
        <f>ROUND(SUM(BC95:BC98),2)</f>
        <v>0</v>
      </c>
      <c r="BD94" s="69">
        <f>ROUND(SUM(BD95:BD98),2)</f>
        <v>0</v>
      </c>
      <c r="BS94" s="70" t="s">
        <v>72</v>
      </c>
      <c r="BT94" s="70" t="s">
        <v>73</v>
      </c>
      <c r="BU94" s="71" t="s">
        <v>74</v>
      </c>
      <c r="BV94" s="70" t="s">
        <v>75</v>
      </c>
      <c r="BW94" s="70" t="s">
        <v>4</v>
      </c>
      <c r="BX94" s="70" t="s">
        <v>76</v>
      </c>
      <c r="CL94" s="70" t="s">
        <v>1</v>
      </c>
    </row>
    <row r="95" spans="1:91" s="6" customFormat="1" ht="16.5" customHeight="1">
      <c r="A95" s="72" t="s">
        <v>77</v>
      </c>
      <c r="B95" s="73"/>
      <c r="C95" s="74"/>
      <c r="D95" s="189" t="s">
        <v>78</v>
      </c>
      <c r="E95" s="189"/>
      <c r="F95" s="189"/>
      <c r="G95" s="189"/>
      <c r="H95" s="189"/>
      <c r="I95" s="75"/>
      <c r="J95" s="189" t="s">
        <v>79</v>
      </c>
      <c r="K95" s="189"/>
      <c r="L95" s="189"/>
      <c r="M95" s="189"/>
      <c r="N95" s="189"/>
      <c r="O95" s="189"/>
      <c r="P95" s="189"/>
      <c r="Q95" s="189"/>
      <c r="R95" s="189"/>
      <c r="S95" s="189"/>
      <c r="T95" s="189"/>
      <c r="U95" s="189"/>
      <c r="V95" s="189"/>
      <c r="W95" s="189"/>
      <c r="X95" s="189"/>
      <c r="Y95" s="189"/>
      <c r="Z95" s="189"/>
      <c r="AA95" s="189"/>
      <c r="AB95" s="189"/>
      <c r="AC95" s="189"/>
      <c r="AD95" s="189"/>
      <c r="AE95" s="189"/>
      <c r="AF95" s="189"/>
      <c r="AG95" s="187">
        <f>'01 - Stavebná časť'!J30</f>
        <v>0</v>
      </c>
      <c r="AH95" s="188"/>
      <c r="AI95" s="188"/>
      <c r="AJ95" s="188"/>
      <c r="AK95" s="188"/>
      <c r="AL95" s="188"/>
      <c r="AM95" s="188"/>
      <c r="AN95" s="187">
        <f>SUM(AG95,AT95)</f>
        <v>0</v>
      </c>
      <c r="AO95" s="188"/>
      <c r="AP95" s="188"/>
      <c r="AQ95" s="76" t="s">
        <v>80</v>
      </c>
      <c r="AR95" s="73"/>
      <c r="AS95" s="77">
        <v>0</v>
      </c>
      <c r="AT95" s="78">
        <f>ROUND(SUM(AV95:AW95),2)</f>
        <v>0</v>
      </c>
      <c r="AU95" s="79">
        <f>'01 - Stavebná časť'!P136</f>
        <v>0</v>
      </c>
      <c r="AV95" s="78">
        <f>'01 - Stavebná časť'!J33</f>
        <v>0</v>
      </c>
      <c r="AW95" s="78">
        <f>'01 - Stavebná časť'!J34</f>
        <v>0</v>
      </c>
      <c r="AX95" s="78">
        <f>'01 - Stavebná časť'!J35</f>
        <v>0</v>
      </c>
      <c r="AY95" s="78">
        <f>'01 - Stavebná časť'!J36</f>
        <v>0</v>
      </c>
      <c r="AZ95" s="78">
        <f>'01 - Stavebná časť'!F33</f>
        <v>0</v>
      </c>
      <c r="BA95" s="78">
        <f>'01 - Stavebná časť'!F34</f>
        <v>0</v>
      </c>
      <c r="BB95" s="78">
        <f>'01 - Stavebná časť'!F35</f>
        <v>0</v>
      </c>
      <c r="BC95" s="78">
        <f>'01 - Stavebná časť'!F36</f>
        <v>0</v>
      </c>
      <c r="BD95" s="80">
        <f>'01 - Stavebná časť'!F37</f>
        <v>0</v>
      </c>
      <c r="BT95" s="81" t="s">
        <v>81</v>
      </c>
      <c r="BV95" s="81" t="s">
        <v>75</v>
      </c>
      <c r="BW95" s="81" t="s">
        <v>82</v>
      </c>
      <c r="BX95" s="81" t="s">
        <v>4</v>
      </c>
      <c r="CL95" s="81" t="s">
        <v>1</v>
      </c>
      <c r="CM95" s="81" t="s">
        <v>73</v>
      </c>
    </row>
    <row r="96" spans="1:91" s="6" customFormat="1" ht="16.5" customHeight="1">
      <c r="A96" s="72" t="s">
        <v>77</v>
      </c>
      <c r="B96" s="73"/>
      <c r="C96" s="74"/>
      <c r="D96" s="189" t="s">
        <v>83</v>
      </c>
      <c r="E96" s="189"/>
      <c r="F96" s="189"/>
      <c r="G96" s="189"/>
      <c r="H96" s="189"/>
      <c r="I96" s="75"/>
      <c r="J96" s="189" t="s">
        <v>84</v>
      </c>
      <c r="K96" s="189"/>
      <c r="L96" s="189"/>
      <c r="M96" s="189"/>
      <c r="N96" s="189"/>
      <c r="O96" s="189"/>
      <c r="P96" s="189"/>
      <c r="Q96" s="189"/>
      <c r="R96" s="189"/>
      <c r="S96" s="189"/>
      <c r="T96" s="189"/>
      <c r="U96" s="189"/>
      <c r="V96" s="189"/>
      <c r="W96" s="189"/>
      <c r="X96" s="189"/>
      <c r="Y96" s="189"/>
      <c r="Z96" s="189"/>
      <c r="AA96" s="189"/>
      <c r="AB96" s="189"/>
      <c r="AC96" s="189"/>
      <c r="AD96" s="189"/>
      <c r="AE96" s="189"/>
      <c r="AF96" s="189"/>
      <c r="AG96" s="187">
        <f>'02 - Zdravotechnika'!J30</f>
        <v>0</v>
      </c>
      <c r="AH96" s="188"/>
      <c r="AI96" s="188"/>
      <c r="AJ96" s="188"/>
      <c r="AK96" s="188"/>
      <c r="AL96" s="188"/>
      <c r="AM96" s="188"/>
      <c r="AN96" s="187">
        <f>SUM(AG96,AT96)</f>
        <v>0</v>
      </c>
      <c r="AO96" s="188"/>
      <c r="AP96" s="188"/>
      <c r="AQ96" s="76" t="s">
        <v>80</v>
      </c>
      <c r="AR96" s="73"/>
      <c r="AS96" s="77">
        <v>0</v>
      </c>
      <c r="AT96" s="78">
        <f>ROUND(SUM(AV96:AW96),2)</f>
        <v>0</v>
      </c>
      <c r="AU96" s="79">
        <f>'02 - Zdravotechnika'!P127</f>
        <v>0</v>
      </c>
      <c r="AV96" s="78">
        <f>'02 - Zdravotechnika'!J33</f>
        <v>0</v>
      </c>
      <c r="AW96" s="78">
        <f>'02 - Zdravotechnika'!J34</f>
        <v>0</v>
      </c>
      <c r="AX96" s="78">
        <f>'02 - Zdravotechnika'!J35</f>
        <v>0</v>
      </c>
      <c r="AY96" s="78">
        <f>'02 - Zdravotechnika'!J36</f>
        <v>0</v>
      </c>
      <c r="AZ96" s="78">
        <f>'02 - Zdravotechnika'!F33</f>
        <v>0</v>
      </c>
      <c r="BA96" s="78">
        <f>'02 - Zdravotechnika'!F34</f>
        <v>0</v>
      </c>
      <c r="BB96" s="78">
        <f>'02 - Zdravotechnika'!F35</f>
        <v>0</v>
      </c>
      <c r="BC96" s="78">
        <f>'02 - Zdravotechnika'!F36</f>
        <v>0</v>
      </c>
      <c r="BD96" s="80">
        <f>'02 - Zdravotechnika'!F37</f>
        <v>0</v>
      </c>
      <c r="BT96" s="81" t="s">
        <v>81</v>
      </c>
      <c r="BV96" s="81" t="s">
        <v>75</v>
      </c>
      <c r="BW96" s="81" t="s">
        <v>85</v>
      </c>
      <c r="BX96" s="81" t="s">
        <v>4</v>
      </c>
      <c r="CL96" s="81" t="s">
        <v>1</v>
      </c>
      <c r="CM96" s="81" t="s">
        <v>73</v>
      </c>
    </row>
    <row r="97" spans="1:91" s="6" customFormat="1" ht="16.5" customHeight="1">
      <c r="A97" s="72" t="s">
        <v>77</v>
      </c>
      <c r="B97" s="73"/>
      <c r="C97" s="74"/>
      <c r="D97" s="189" t="s">
        <v>86</v>
      </c>
      <c r="E97" s="189"/>
      <c r="F97" s="189"/>
      <c r="G97" s="189"/>
      <c r="H97" s="189"/>
      <c r="I97" s="75"/>
      <c r="J97" s="189" t="s">
        <v>87</v>
      </c>
      <c r="K97" s="189"/>
      <c r="L97" s="189"/>
      <c r="M97" s="189"/>
      <c r="N97" s="189"/>
      <c r="O97" s="189"/>
      <c r="P97" s="189"/>
      <c r="Q97" s="189"/>
      <c r="R97" s="189"/>
      <c r="S97" s="189"/>
      <c r="T97" s="189"/>
      <c r="U97" s="189"/>
      <c r="V97" s="189"/>
      <c r="W97" s="189"/>
      <c r="X97" s="189"/>
      <c r="Y97" s="189"/>
      <c r="Z97" s="189"/>
      <c r="AA97" s="189"/>
      <c r="AB97" s="189"/>
      <c r="AC97" s="189"/>
      <c r="AD97" s="189"/>
      <c r="AE97" s="189"/>
      <c r="AF97" s="189"/>
      <c r="AG97" s="187">
        <f>'03 - Vykurovanie'!J30</f>
        <v>0</v>
      </c>
      <c r="AH97" s="188"/>
      <c r="AI97" s="188"/>
      <c r="AJ97" s="188"/>
      <c r="AK97" s="188"/>
      <c r="AL97" s="188"/>
      <c r="AM97" s="188"/>
      <c r="AN97" s="187">
        <f>SUM(AG97,AT97)</f>
        <v>0</v>
      </c>
      <c r="AO97" s="188"/>
      <c r="AP97" s="188"/>
      <c r="AQ97" s="76" t="s">
        <v>80</v>
      </c>
      <c r="AR97" s="73"/>
      <c r="AS97" s="77">
        <v>0</v>
      </c>
      <c r="AT97" s="78">
        <f>ROUND(SUM(AV97:AW97),2)</f>
        <v>0</v>
      </c>
      <c r="AU97" s="79">
        <f>'03 - Vykurovanie'!P121</f>
        <v>0</v>
      </c>
      <c r="AV97" s="78">
        <f>'03 - Vykurovanie'!J33</f>
        <v>0</v>
      </c>
      <c r="AW97" s="78">
        <f>'03 - Vykurovanie'!J34</f>
        <v>0</v>
      </c>
      <c r="AX97" s="78">
        <f>'03 - Vykurovanie'!J35</f>
        <v>0</v>
      </c>
      <c r="AY97" s="78">
        <f>'03 - Vykurovanie'!J36</f>
        <v>0</v>
      </c>
      <c r="AZ97" s="78">
        <f>'03 - Vykurovanie'!F33</f>
        <v>0</v>
      </c>
      <c r="BA97" s="78">
        <f>'03 - Vykurovanie'!F34</f>
        <v>0</v>
      </c>
      <c r="BB97" s="78">
        <f>'03 - Vykurovanie'!F35</f>
        <v>0</v>
      </c>
      <c r="BC97" s="78">
        <f>'03 - Vykurovanie'!F36</f>
        <v>0</v>
      </c>
      <c r="BD97" s="80">
        <f>'03 - Vykurovanie'!F37</f>
        <v>0</v>
      </c>
      <c r="BT97" s="81" t="s">
        <v>81</v>
      </c>
      <c r="BV97" s="81" t="s">
        <v>75</v>
      </c>
      <c r="BW97" s="81" t="s">
        <v>88</v>
      </c>
      <c r="BX97" s="81" t="s">
        <v>4</v>
      </c>
      <c r="CL97" s="81" t="s">
        <v>1</v>
      </c>
      <c r="CM97" s="81" t="s">
        <v>73</v>
      </c>
    </row>
    <row r="98" spans="1:91" s="6" customFormat="1" ht="16.5" customHeight="1">
      <c r="A98" s="72" t="s">
        <v>77</v>
      </c>
      <c r="B98" s="73"/>
      <c r="C98" s="74"/>
      <c r="D98" s="189" t="s">
        <v>89</v>
      </c>
      <c r="E98" s="189"/>
      <c r="F98" s="189"/>
      <c r="G98" s="189"/>
      <c r="H98" s="189"/>
      <c r="I98" s="75"/>
      <c r="J98" s="189" t="s">
        <v>90</v>
      </c>
      <c r="K98" s="189"/>
      <c r="L98" s="189"/>
      <c r="M98" s="189"/>
      <c r="N98" s="189"/>
      <c r="O98" s="189"/>
      <c r="P98" s="189"/>
      <c r="Q98" s="189"/>
      <c r="R98" s="189"/>
      <c r="S98" s="189"/>
      <c r="T98" s="189"/>
      <c r="U98" s="189"/>
      <c r="V98" s="189"/>
      <c r="W98" s="189"/>
      <c r="X98" s="189"/>
      <c r="Y98" s="189"/>
      <c r="Z98" s="189"/>
      <c r="AA98" s="189"/>
      <c r="AB98" s="189"/>
      <c r="AC98" s="189"/>
      <c r="AD98" s="189"/>
      <c r="AE98" s="189"/>
      <c r="AF98" s="189"/>
      <c r="AG98" s="187">
        <f>'04 - Elektroinštalácia'!J30</f>
        <v>0</v>
      </c>
      <c r="AH98" s="188"/>
      <c r="AI98" s="188"/>
      <c r="AJ98" s="188"/>
      <c r="AK98" s="188"/>
      <c r="AL98" s="188"/>
      <c r="AM98" s="188"/>
      <c r="AN98" s="187">
        <f>SUM(AG98,AT98)</f>
        <v>0</v>
      </c>
      <c r="AO98" s="188"/>
      <c r="AP98" s="188"/>
      <c r="AQ98" s="76" t="s">
        <v>80</v>
      </c>
      <c r="AR98" s="73"/>
      <c r="AS98" s="82">
        <v>0</v>
      </c>
      <c r="AT98" s="83">
        <f>ROUND(SUM(AV98:AW98),2)</f>
        <v>0</v>
      </c>
      <c r="AU98" s="84">
        <f>'04 - Elektroinštalácia'!P119</f>
        <v>0</v>
      </c>
      <c r="AV98" s="83">
        <f>'04 - Elektroinštalácia'!J33</f>
        <v>0</v>
      </c>
      <c r="AW98" s="83">
        <f>'04 - Elektroinštalácia'!J34</f>
        <v>0</v>
      </c>
      <c r="AX98" s="83">
        <f>'04 - Elektroinštalácia'!J35</f>
        <v>0</v>
      </c>
      <c r="AY98" s="83">
        <f>'04 - Elektroinštalácia'!J36</f>
        <v>0</v>
      </c>
      <c r="AZ98" s="83">
        <f>'04 - Elektroinštalácia'!F33</f>
        <v>0</v>
      </c>
      <c r="BA98" s="83">
        <f>'04 - Elektroinštalácia'!F34</f>
        <v>0</v>
      </c>
      <c r="BB98" s="83">
        <f>'04 - Elektroinštalácia'!F35</f>
        <v>0</v>
      </c>
      <c r="BC98" s="83">
        <f>'04 - Elektroinštalácia'!F36</f>
        <v>0</v>
      </c>
      <c r="BD98" s="85">
        <f>'04 - Elektroinštalácia'!F37</f>
        <v>0</v>
      </c>
      <c r="BT98" s="81" t="s">
        <v>81</v>
      </c>
      <c r="BV98" s="81" t="s">
        <v>75</v>
      </c>
      <c r="BW98" s="81" t="s">
        <v>91</v>
      </c>
      <c r="BX98" s="81" t="s">
        <v>4</v>
      </c>
      <c r="CL98" s="81" t="s">
        <v>1</v>
      </c>
      <c r="CM98" s="81" t="s">
        <v>73</v>
      </c>
    </row>
    <row r="99" spans="1:91" s="1" customFormat="1" ht="30" customHeight="1">
      <c r="B99" s="28"/>
      <c r="AR99" s="28"/>
    </row>
    <row r="100" spans="1:91" s="1" customFormat="1" ht="6.95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28"/>
    </row>
  </sheetData>
  <mergeCells count="54"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D98:H98"/>
    <mergeCell ref="J98:AF98"/>
    <mergeCell ref="AG94:AM94"/>
    <mergeCell ref="AN94:AP94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K30:AO30"/>
    <mergeCell ref="L30:P30"/>
    <mergeCell ref="W30:AE30"/>
    <mergeCell ref="L31:P31"/>
    <mergeCell ref="AN98:AP98"/>
    <mergeCell ref="AG98:AM98"/>
    <mergeCell ref="L85:AO85"/>
    <mergeCell ref="AM87:AN87"/>
    <mergeCell ref="AM89:AP8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</mergeCells>
  <hyperlinks>
    <hyperlink ref="A95" location="'01 - Stavebná časť'!C2" display="/" xr:uid="{00000000-0004-0000-0000-000000000000}"/>
    <hyperlink ref="A96" location="'02 - Zdravotechnika'!C2" display="/" xr:uid="{00000000-0004-0000-0000-000001000000}"/>
    <hyperlink ref="A97" location="'03 - Vykurovanie'!C2" display="/" xr:uid="{00000000-0004-0000-0000-000002000000}"/>
    <hyperlink ref="A98" location="'04 - Elektroinštalácia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72"/>
  <sheetViews>
    <sheetView showGridLines="0" topLeftCell="A308" workbookViewId="0">
      <selection activeCell="F325" sqref="F325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4" t="s">
        <v>5</v>
      </c>
      <c r="M2" s="165"/>
      <c r="N2" s="165"/>
      <c r="O2" s="165"/>
      <c r="P2" s="165"/>
      <c r="Q2" s="165"/>
      <c r="R2" s="165"/>
      <c r="S2" s="165"/>
      <c r="T2" s="165"/>
      <c r="U2" s="165"/>
      <c r="V2" s="165"/>
      <c r="AT2" s="13" t="s">
        <v>82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4.95" customHeight="1">
      <c r="B4" s="16"/>
      <c r="D4" s="17" t="s">
        <v>92</v>
      </c>
      <c r="L4" s="16"/>
      <c r="M4" s="86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07" t="str">
        <f>'Rekapitulácia stavby'!K6</f>
        <v>Revitalizácia experimentálneho centra výkrmnosti a výťažnosti</v>
      </c>
      <c r="F7" s="208"/>
      <c r="G7" s="208"/>
      <c r="H7" s="208"/>
      <c r="L7" s="16"/>
    </row>
    <row r="8" spans="2:46" s="1" customFormat="1" ht="12" customHeight="1">
      <c r="B8" s="28"/>
      <c r="D8" s="23" t="s">
        <v>93</v>
      </c>
      <c r="L8" s="28"/>
    </row>
    <row r="9" spans="2:46" s="1" customFormat="1" ht="16.5" customHeight="1">
      <c r="B9" s="28"/>
      <c r="E9" s="197" t="s">
        <v>94</v>
      </c>
      <c r="F9" s="206"/>
      <c r="G9" s="206"/>
      <c r="H9" s="206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 t="str">
        <f>'Rekapitulácia stavby'!AN8</f>
        <v>17. 10. 2024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">
        <v>1</v>
      </c>
      <c r="L14" s="28"/>
    </row>
    <row r="15" spans="2:46" s="1" customFormat="1" ht="18" customHeight="1">
      <c r="B15" s="28"/>
      <c r="E15" s="21" t="s">
        <v>24</v>
      </c>
      <c r="I15" s="23" t="s">
        <v>25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26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09" t="str">
        <f>'Rekapitulácia stavby'!E14</f>
        <v>Vyplň údaj</v>
      </c>
      <c r="F18" s="179"/>
      <c r="G18" s="179"/>
      <c r="H18" s="179"/>
      <c r="I18" s="23" t="s">
        <v>25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28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32</v>
      </c>
      <c r="L26" s="28"/>
    </row>
    <row r="27" spans="2:12" s="7" customFormat="1" ht="16.5" customHeight="1">
      <c r="B27" s="87"/>
      <c r="E27" s="183" t="s">
        <v>1</v>
      </c>
      <c r="F27" s="183"/>
      <c r="G27" s="183"/>
      <c r="H27" s="183"/>
      <c r="L27" s="87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8" t="s">
        <v>33</v>
      </c>
      <c r="J30" s="64">
        <f>ROUND(J136,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35</v>
      </c>
      <c r="I32" s="31" t="s">
        <v>34</v>
      </c>
      <c r="J32" s="31" t="s">
        <v>36</v>
      </c>
      <c r="L32" s="28"/>
    </row>
    <row r="33" spans="2:12" s="1" customFormat="1" ht="14.45" customHeight="1">
      <c r="B33" s="28"/>
      <c r="D33" s="89" t="s">
        <v>37</v>
      </c>
      <c r="E33" s="33" t="s">
        <v>38</v>
      </c>
      <c r="F33" s="90">
        <f>ROUND((SUM(BE136:BE371)),  2)</f>
        <v>0</v>
      </c>
      <c r="G33" s="91"/>
      <c r="H33" s="91"/>
      <c r="I33" s="92">
        <v>0.2</v>
      </c>
      <c r="J33" s="90">
        <f>ROUND(((SUM(BE136:BE371))*I33),  2)</f>
        <v>0</v>
      </c>
      <c r="L33" s="28"/>
    </row>
    <row r="34" spans="2:12" s="1" customFormat="1" ht="14.45" customHeight="1">
      <c r="B34" s="28"/>
      <c r="E34" s="33" t="s">
        <v>39</v>
      </c>
      <c r="F34" s="90">
        <f>ROUND((SUM(BF136:BF371)),  2)</f>
        <v>0</v>
      </c>
      <c r="G34" s="91"/>
      <c r="H34" s="91"/>
      <c r="I34" s="92">
        <v>0.2</v>
      </c>
      <c r="J34" s="90">
        <f>ROUND(((SUM(BF136:BF371))*I34),  2)</f>
        <v>0</v>
      </c>
      <c r="L34" s="28"/>
    </row>
    <row r="35" spans="2:12" s="1" customFormat="1" ht="14.45" hidden="1" customHeight="1">
      <c r="B35" s="28"/>
      <c r="E35" s="23" t="s">
        <v>40</v>
      </c>
      <c r="F35" s="93">
        <f>ROUND((SUM(BG136:BG371)),  2)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41</v>
      </c>
      <c r="F36" s="93">
        <f>ROUND((SUM(BH136:BH371)),  2)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42</v>
      </c>
      <c r="F37" s="90">
        <f>ROUND((SUM(BI136:BI371)),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43</v>
      </c>
      <c r="E39" s="55"/>
      <c r="F39" s="55"/>
      <c r="G39" s="97" t="s">
        <v>44</v>
      </c>
      <c r="H39" s="98" t="s">
        <v>45</v>
      </c>
      <c r="I39" s="55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48</v>
      </c>
      <c r="E61" s="30"/>
      <c r="F61" s="101" t="s">
        <v>49</v>
      </c>
      <c r="G61" s="42" t="s">
        <v>48</v>
      </c>
      <c r="H61" s="30"/>
      <c r="I61" s="30"/>
      <c r="J61" s="102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48</v>
      </c>
      <c r="E76" s="30"/>
      <c r="F76" s="101" t="s">
        <v>49</v>
      </c>
      <c r="G76" s="42" t="s">
        <v>48</v>
      </c>
      <c r="H76" s="30"/>
      <c r="I76" s="30"/>
      <c r="J76" s="102" t="s">
        <v>49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95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207" t="str">
        <f>E7</f>
        <v>Revitalizácia experimentálneho centra výkrmnosti a výťažnosti</v>
      </c>
      <c r="F85" s="208"/>
      <c r="G85" s="208"/>
      <c r="H85" s="208"/>
      <c r="L85" s="28"/>
    </row>
    <row r="86" spans="2:47" s="1" customFormat="1" ht="12" customHeight="1">
      <c r="B86" s="28"/>
      <c r="C86" s="23" t="s">
        <v>93</v>
      </c>
      <c r="L86" s="28"/>
    </row>
    <row r="87" spans="2:47" s="1" customFormat="1" ht="16.5" customHeight="1">
      <c r="B87" s="28"/>
      <c r="E87" s="197" t="str">
        <f>E9</f>
        <v>01 - Stavebná časť</v>
      </c>
      <c r="F87" s="206"/>
      <c r="G87" s="206"/>
      <c r="H87" s="206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Nitra</v>
      </c>
      <c r="I89" s="23" t="s">
        <v>20</v>
      </c>
      <c r="J89" s="51" t="str">
        <f>IF(J12="","",J12)</f>
        <v>17. 10. 2024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22</v>
      </c>
      <c r="F91" s="21" t="str">
        <f>E15</f>
        <v xml:space="preserve">Slovenská poľnohospodárska univerzita v Nitre </v>
      </c>
      <c r="I91" s="23" t="s">
        <v>28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3" t="s">
        <v>26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96</v>
      </c>
      <c r="D94" s="95"/>
      <c r="E94" s="95"/>
      <c r="F94" s="95"/>
      <c r="G94" s="95"/>
      <c r="H94" s="95"/>
      <c r="I94" s="95"/>
      <c r="J94" s="104" t="s">
        <v>97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98</v>
      </c>
      <c r="J96" s="64">
        <f>J136</f>
        <v>0</v>
      </c>
      <c r="L96" s="28"/>
      <c r="AU96" s="13" t="s">
        <v>99</v>
      </c>
    </row>
    <row r="97" spans="2:12" s="8" customFormat="1" ht="24.95" customHeight="1">
      <c r="B97" s="106"/>
      <c r="D97" s="107" t="s">
        <v>100</v>
      </c>
      <c r="E97" s="108"/>
      <c r="F97" s="108"/>
      <c r="G97" s="108"/>
      <c r="H97" s="108"/>
      <c r="I97" s="108"/>
      <c r="J97" s="109">
        <f>J137</f>
        <v>0</v>
      </c>
      <c r="L97" s="106"/>
    </row>
    <row r="98" spans="2:12" s="9" customFormat="1" ht="19.899999999999999" customHeight="1">
      <c r="B98" s="110"/>
      <c r="D98" s="111" t="s">
        <v>101</v>
      </c>
      <c r="E98" s="112"/>
      <c r="F98" s="112"/>
      <c r="G98" s="112"/>
      <c r="H98" s="112"/>
      <c r="I98" s="112"/>
      <c r="J98" s="113">
        <f>J138</f>
        <v>0</v>
      </c>
      <c r="L98" s="110"/>
    </row>
    <row r="99" spans="2:12" s="9" customFormat="1" ht="19.899999999999999" customHeight="1">
      <c r="B99" s="110"/>
      <c r="D99" s="111" t="s">
        <v>102</v>
      </c>
      <c r="E99" s="112"/>
      <c r="F99" s="112"/>
      <c r="G99" s="112"/>
      <c r="H99" s="112"/>
      <c r="I99" s="112"/>
      <c r="J99" s="113">
        <f>J152</f>
        <v>0</v>
      </c>
      <c r="L99" s="110"/>
    </row>
    <row r="100" spans="2:12" s="9" customFormat="1" ht="19.899999999999999" customHeight="1">
      <c r="B100" s="110"/>
      <c r="D100" s="111" t="s">
        <v>103</v>
      </c>
      <c r="E100" s="112"/>
      <c r="F100" s="112"/>
      <c r="G100" s="112"/>
      <c r="H100" s="112"/>
      <c r="I100" s="112"/>
      <c r="J100" s="113">
        <f>J160</f>
        <v>0</v>
      </c>
      <c r="L100" s="110"/>
    </row>
    <row r="101" spans="2:12" s="9" customFormat="1" ht="19.899999999999999" customHeight="1">
      <c r="B101" s="110"/>
      <c r="D101" s="111" t="s">
        <v>104</v>
      </c>
      <c r="E101" s="112"/>
      <c r="F101" s="112"/>
      <c r="G101" s="112"/>
      <c r="H101" s="112"/>
      <c r="I101" s="112"/>
      <c r="J101" s="113">
        <f>J181</f>
        <v>0</v>
      </c>
      <c r="L101" s="110"/>
    </row>
    <row r="102" spans="2:12" s="9" customFormat="1" ht="19.899999999999999" customHeight="1">
      <c r="B102" s="110"/>
      <c r="D102" s="111" t="s">
        <v>105</v>
      </c>
      <c r="E102" s="112"/>
      <c r="F102" s="112"/>
      <c r="G102" s="112"/>
      <c r="H102" s="112"/>
      <c r="I102" s="112"/>
      <c r="J102" s="113">
        <f>J201</f>
        <v>0</v>
      </c>
      <c r="L102" s="110"/>
    </row>
    <row r="103" spans="2:12" s="9" customFormat="1" ht="19.899999999999999" customHeight="1">
      <c r="B103" s="110"/>
      <c r="D103" s="111" t="s">
        <v>106</v>
      </c>
      <c r="E103" s="112"/>
      <c r="F103" s="112"/>
      <c r="G103" s="112"/>
      <c r="H103" s="112"/>
      <c r="I103" s="112"/>
      <c r="J103" s="113">
        <f>J206</f>
        <v>0</v>
      </c>
      <c r="L103" s="110"/>
    </row>
    <row r="104" spans="2:12" s="9" customFormat="1" ht="19.899999999999999" customHeight="1">
      <c r="B104" s="110"/>
      <c r="D104" s="111" t="s">
        <v>107</v>
      </c>
      <c r="E104" s="112"/>
      <c r="F104" s="112"/>
      <c r="G104" s="112"/>
      <c r="H104" s="112"/>
      <c r="I104" s="112"/>
      <c r="J104" s="113">
        <f>J227</f>
        <v>0</v>
      </c>
      <c r="L104" s="110"/>
    </row>
    <row r="105" spans="2:12" s="9" customFormat="1" ht="19.899999999999999" customHeight="1">
      <c r="B105" s="110"/>
      <c r="D105" s="111" t="s">
        <v>108</v>
      </c>
      <c r="E105" s="112"/>
      <c r="F105" s="112"/>
      <c r="G105" s="112"/>
      <c r="H105" s="112"/>
      <c r="I105" s="112"/>
      <c r="J105" s="113">
        <f>J230</f>
        <v>0</v>
      </c>
      <c r="L105" s="110"/>
    </row>
    <row r="106" spans="2:12" s="8" customFormat="1" ht="24.95" customHeight="1">
      <c r="B106" s="106"/>
      <c r="D106" s="107" t="s">
        <v>109</v>
      </c>
      <c r="E106" s="108"/>
      <c r="F106" s="108"/>
      <c r="G106" s="108"/>
      <c r="H106" s="108"/>
      <c r="I106" s="108"/>
      <c r="J106" s="109">
        <f>J258</f>
        <v>0</v>
      </c>
      <c r="L106" s="106"/>
    </row>
    <row r="107" spans="2:12" s="9" customFormat="1" ht="19.899999999999999" customHeight="1">
      <c r="B107" s="110"/>
      <c r="D107" s="111" t="s">
        <v>110</v>
      </c>
      <c r="E107" s="112"/>
      <c r="F107" s="112"/>
      <c r="G107" s="112"/>
      <c r="H107" s="112"/>
      <c r="I107" s="112"/>
      <c r="J107" s="113">
        <f>J259</f>
        <v>0</v>
      </c>
      <c r="L107" s="110"/>
    </row>
    <row r="108" spans="2:12" s="9" customFormat="1" ht="19.899999999999999" customHeight="1">
      <c r="B108" s="110"/>
      <c r="D108" s="111" t="s">
        <v>111</v>
      </c>
      <c r="E108" s="112"/>
      <c r="F108" s="112"/>
      <c r="G108" s="112"/>
      <c r="H108" s="112"/>
      <c r="I108" s="112"/>
      <c r="J108" s="113">
        <f>J269</f>
        <v>0</v>
      </c>
      <c r="L108" s="110"/>
    </row>
    <row r="109" spans="2:12" s="9" customFormat="1" ht="19.899999999999999" customHeight="1">
      <c r="B109" s="110"/>
      <c r="D109" s="111" t="s">
        <v>112</v>
      </c>
      <c r="E109" s="112"/>
      <c r="F109" s="112"/>
      <c r="G109" s="112"/>
      <c r="H109" s="112"/>
      <c r="I109" s="112"/>
      <c r="J109" s="113">
        <f>J307</f>
        <v>0</v>
      </c>
      <c r="L109" s="110"/>
    </row>
    <row r="110" spans="2:12" s="9" customFormat="1" ht="19.899999999999999" customHeight="1">
      <c r="B110" s="110"/>
      <c r="D110" s="111" t="s">
        <v>113</v>
      </c>
      <c r="E110" s="112"/>
      <c r="F110" s="112"/>
      <c r="G110" s="112"/>
      <c r="H110" s="112"/>
      <c r="I110" s="112"/>
      <c r="J110" s="113">
        <f>J317</f>
        <v>0</v>
      </c>
      <c r="L110" s="110"/>
    </row>
    <row r="111" spans="2:12" s="9" customFormat="1" ht="19.899999999999999" customHeight="1">
      <c r="B111" s="110"/>
      <c r="D111" s="111" t="s">
        <v>114</v>
      </c>
      <c r="E111" s="112"/>
      <c r="F111" s="112"/>
      <c r="G111" s="112"/>
      <c r="H111" s="112"/>
      <c r="I111" s="112"/>
      <c r="J111" s="113">
        <f>J323</f>
        <v>0</v>
      </c>
      <c r="L111" s="110"/>
    </row>
    <row r="112" spans="2:12" s="9" customFormat="1" ht="19.899999999999999" customHeight="1">
      <c r="B112" s="110"/>
      <c r="D112" s="111" t="s">
        <v>115</v>
      </c>
      <c r="E112" s="112"/>
      <c r="F112" s="112"/>
      <c r="G112" s="112"/>
      <c r="H112" s="112"/>
      <c r="I112" s="112"/>
      <c r="J112" s="113">
        <f>J347</f>
        <v>0</v>
      </c>
      <c r="L112" s="110"/>
    </row>
    <row r="113" spans="2:12" s="9" customFormat="1" ht="19.899999999999999" customHeight="1">
      <c r="B113" s="110"/>
      <c r="D113" s="111" t="s">
        <v>116</v>
      </c>
      <c r="E113" s="112"/>
      <c r="F113" s="112"/>
      <c r="G113" s="112"/>
      <c r="H113" s="112"/>
      <c r="I113" s="112"/>
      <c r="J113" s="113">
        <f>J356</f>
        <v>0</v>
      </c>
      <c r="L113" s="110"/>
    </row>
    <row r="114" spans="2:12" s="9" customFormat="1" ht="19.899999999999999" customHeight="1">
      <c r="B114" s="110"/>
      <c r="D114" s="111" t="s">
        <v>117</v>
      </c>
      <c r="E114" s="112"/>
      <c r="F114" s="112"/>
      <c r="G114" s="112"/>
      <c r="H114" s="112"/>
      <c r="I114" s="112"/>
      <c r="J114" s="113">
        <f>J361</f>
        <v>0</v>
      </c>
      <c r="L114" s="110"/>
    </row>
    <row r="115" spans="2:12" s="9" customFormat="1" ht="19.899999999999999" customHeight="1">
      <c r="B115" s="110"/>
      <c r="D115" s="111" t="s">
        <v>118</v>
      </c>
      <c r="E115" s="112"/>
      <c r="F115" s="112"/>
      <c r="G115" s="112"/>
      <c r="H115" s="112"/>
      <c r="I115" s="112"/>
      <c r="J115" s="113">
        <f>J365</f>
        <v>0</v>
      </c>
      <c r="L115" s="110"/>
    </row>
    <row r="116" spans="2:12" s="9" customFormat="1" ht="19.899999999999999" customHeight="1">
      <c r="B116" s="110"/>
      <c r="D116" s="111" t="s">
        <v>119</v>
      </c>
      <c r="E116" s="112"/>
      <c r="F116" s="112"/>
      <c r="G116" s="112"/>
      <c r="H116" s="112"/>
      <c r="I116" s="112"/>
      <c r="J116" s="113">
        <f>J367</f>
        <v>0</v>
      </c>
      <c r="L116" s="110"/>
    </row>
    <row r="117" spans="2:12" s="1" customFormat="1" ht="21.75" customHeight="1">
      <c r="B117" s="28"/>
      <c r="L117" s="28"/>
    </row>
    <row r="118" spans="2:12" s="1" customFormat="1" ht="6.95" customHeight="1"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28"/>
    </row>
    <row r="122" spans="2:12" s="1" customFormat="1" ht="6.95" customHeight="1">
      <c r="B122" s="45"/>
      <c r="C122" s="46"/>
      <c r="D122" s="46"/>
      <c r="E122" s="46"/>
      <c r="F122" s="46"/>
      <c r="G122" s="46"/>
      <c r="H122" s="46"/>
      <c r="I122" s="46"/>
      <c r="J122" s="46"/>
      <c r="K122" s="46"/>
      <c r="L122" s="28"/>
    </row>
    <row r="123" spans="2:12" s="1" customFormat="1" ht="24.95" customHeight="1">
      <c r="B123" s="28"/>
      <c r="C123" s="17" t="s">
        <v>120</v>
      </c>
      <c r="L123" s="28"/>
    </row>
    <row r="124" spans="2:12" s="1" customFormat="1" ht="6.95" customHeight="1">
      <c r="B124" s="28"/>
      <c r="L124" s="28"/>
    </row>
    <row r="125" spans="2:12" s="1" customFormat="1" ht="12" customHeight="1">
      <c r="B125" s="28"/>
      <c r="C125" s="23" t="s">
        <v>14</v>
      </c>
      <c r="L125" s="28"/>
    </row>
    <row r="126" spans="2:12" s="1" customFormat="1" ht="16.5" customHeight="1">
      <c r="B126" s="28"/>
      <c r="E126" s="207" t="str">
        <f>E7</f>
        <v>Revitalizácia experimentálneho centra výkrmnosti a výťažnosti</v>
      </c>
      <c r="F126" s="208"/>
      <c r="G126" s="208"/>
      <c r="H126" s="208"/>
      <c r="L126" s="28"/>
    </row>
    <row r="127" spans="2:12" s="1" customFormat="1" ht="12" customHeight="1">
      <c r="B127" s="28"/>
      <c r="C127" s="23" t="s">
        <v>93</v>
      </c>
      <c r="L127" s="28"/>
    </row>
    <row r="128" spans="2:12" s="1" customFormat="1" ht="16.5" customHeight="1">
      <c r="B128" s="28"/>
      <c r="E128" s="197" t="str">
        <f>E9</f>
        <v>01 - Stavebná časť</v>
      </c>
      <c r="F128" s="206"/>
      <c r="G128" s="206"/>
      <c r="H128" s="206"/>
      <c r="L128" s="28"/>
    </row>
    <row r="129" spans="2:65" s="1" customFormat="1" ht="6.95" customHeight="1">
      <c r="B129" s="28"/>
      <c r="L129" s="28"/>
    </row>
    <row r="130" spans="2:65" s="1" customFormat="1" ht="12" customHeight="1">
      <c r="B130" s="28"/>
      <c r="C130" s="23" t="s">
        <v>18</v>
      </c>
      <c r="F130" s="21" t="str">
        <f>F12</f>
        <v>Nitra</v>
      </c>
      <c r="I130" s="23" t="s">
        <v>20</v>
      </c>
      <c r="J130" s="51" t="str">
        <f>IF(J12="","",J12)</f>
        <v>17. 10. 2024</v>
      </c>
      <c r="L130" s="28"/>
    </row>
    <row r="131" spans="2:65" s="1" customFormat="1" ht="6.95" customHeight="1">
      <c r="B131" s="28"/>
      <c r="L131" s="28"/>
    </row>
    <row r="132" spans="2:65" s="1" customFormat="1" ht="15.2" customHeight="1">
      <c r="B132" s="28"/>
      <c r="C132" s="23" t="s">
        <v>22</v>
      </c>
      <c r="F132" s="21" t="str">
        <f>E15</f>
        <v xml:space="preserve">Slovenská poľnohospodárska univerzita v Nitre </v>
      </c>
      <c r="I132" s="23" t="s">
        <v>28</v>
      </c>
      <c r="J132" s="26" t="str">
        <f>E21</f>
        <v xml:space="preserve"> </v>
      </c>
      <c r="L132" s="28"/>
    </row>
    <row r="133" spans="2:65" s="1" customFormat="1" ht="15.2" customHeight="1">
      <c r="B133" s="28"/>
      <c r="C133" s="23" t="s">
        <v>26</v>
      </c>
      <c r="F133" s="21" t="str">
        <f>IF(E18="","",E18)</f>
        <v>Vyplň údaj</v>
      </c>
      <c r="I133" s="23" t="s">
        <v>31</v>
      </c>
      <c r="J133" s="26" t="str">
        <f>E24</f>
        <v xml:space="preserve"> </v>
      </c>
      <c r="L133" s="28"/>
    </row>
    <row r="134" spans="2:65" s="1" customFormat="1" ht="10.35" customHeight="1">
      <c r="B134" s="28"/>
      <c r="L134" s="28"/>
    </row>
    <row r="135" spans="2:65" s="10" customFormat="1" ht="29.25" customHeight="1">
      <c r="B135" s="114"/>
      <c r="C135" s="115" t="s">
        <v>121</v>
      </c>
      <c r="D135" s="116" t="s">
        <v>58</v>
      </c>
      <c r="E135" s="116" t="s">
        <v>54</v>
      </c>
      <c r="F135" s="116" t="s">
        <v>55</v>
      </c>
      <c r="G135" s="116" t="s">
        <v>122</v>
      </c>
      <c r="H135" s="116" t="s">
        <v>123</v>
      </c>
      <c r="I135" s="116" t="s">
        <v>124</v>
      </c>
      <c r="J135" s="117" t="s">
        <v>97</v>
      </c>
      <c r="K135" s="118" t="s">
        <v>125</v>
      </c>
      <c r="L135" s="114"/>
      <c r="M135" s="57" t="s">
        <v>1</v>
      </c>
      <c r="N135" s="58" t="s">
        <v>37</v>
      </c>
      <c r="O135" s="58" t="s">
        <v>126</v>
      </c>
      <c r="P135" s="58" t="s">
        <v>127</v>
      </c>
      <c r="Q135" s="58" t="s">
        <v>128</v>
      </c>
      <c r="R135" s="58" t="s">
        <v>129</v>
      </c>
      <c r="S135" s="58" t="s">
        <v>130</v>
      </c>
      <c r="T135" s="59" t="s">
        <v>131</v>
      </c>
    </row>
    <row r="136" spans="2:65" s="1" customFormat="1" ht="22.9" customHeight="1">
      <c r="B136" s="28"/>
      <c r="C136" s="62" t="s">
        <v>98</v>
      </c>
      <c r="J136" s="119">
        <f>BK136</f>
        <v>0</v>
      </c>
      <c r="L136" s="28"/>
      <c r="M136" s="60"/>
      <c r="N136" s="52"/>
      <c r="O136" s="52"/>
      <c r="P136" s="120">
        <f>P137+P258</f>
        <v>0</v>
      </c>
      <c r="Q136" s="52"/>
      <c r="R136" s="120">
        <f>R137+R258</f>
        <v>38.254598199999997</v>
      </c>
      <c r="S136" s="52"/>
      <c r="T136" s="121">
        <f>T137+T258</f>
        <v>0</v>
      </c>
      <c r="AT136" s="13" t="s">
        <v>72</v>
      </c>
      <c r="AU136" s="13" t="s">
        <v>99</v>
      </c>
      <c r="BK136" s="122">
        <f>BK137+BK258</f>
        <v>0</v>
      </c>
    </row>
    <row r="137" spans="2:65" s="11" customFormat="1" ht="25.9" customHeight="1">
      <c r="B137" s="123"/>
      <c r="D137" s="124" t="s">
        <v>72</v>
      </c>
      <c r="E137" s="125" t="s">
        <v>132</v>
      </c>
      <c r="F137" s="125" t="s">
        <v>133</v>
      </c>
      <c r="I137" s="126"/>
      <c r="J137" s="127">
        <f>BK137</f>
        <v>0</v>
      </c>
      <c r="L137" s="123"/>
      <c r="M137" s="128"/>
      <c r="P137" s="129">
        <f>P138+P152+P160+P181+P201+P206+P227+P230</f>
        <v>0</v>
      </c>
      <c r="R137" s="129">
        <f>R138+R152+R160+R181+R201+R206+R227+R230</f>
        <v>37.231078199999999</v>
      </c>
      <c r="T137" s="130">
        <f>T138+T152+T160+T181+T201+T206+T227+T230</f>
        <v>0</v>
      </c>
      <c r="AR137" s="124" t="s">
        <v>81</v>
      </c>
      <c r="AT137" s="131" t="s">
        <v>72</v>
      </c>
      <c r="AU137" s="131" t="s">
        <v>73</v>
      </c>
      <c r="AY137" s="124" t="s">
        <v>134</v>
      </c>
      <c r="BK137" s="132">
        <f>BK138+BK152+BK160+BK181+BK201+BK206+BK227+BK230</f>
        <v>0</v>
      </c>
    </row>
    <row r="138" spans="2:65" s="11" customFormat="1" ht="22.9" customHeight="1">
      <c r="B138" s="123"/>
      <c r="D138" s="124" t="s">
        <v>72</v>
      </c>
      <c r="E138" s="133" t="s">
        <v>81</v>
      </c>
      <c r="F138" s="133" t="s">
        <v>135</v>
      </c>
      <c r="I138" s="126"/>
      <c r="J138" s="134">
        <f>BK138</f>
        <v>0</v>
      </c>
      <c r="L138" s="123"/>
      <c r="M138" s="128"/>
      <c r="P138" s="129">
        <f>SUM(P139:P151)</f>
        <v>0</v>
      </c>
      <c r="R138" s="129">
        <f>SUM(R139:R151)</f>
        <v>0</v>
      </c>
      <c r="T138" s="130">
        <f>SUM(T139:T151)</f>
        <v>0</v>
      </c>
      <c r="AR138" s="124" t="s">
        <v>81</v>
      </c>
      <c r="AT138" s="131" t="s">
        <v>72</v>
      </c>
      <c r="AU138" s="131" t="s">
        <v>81</v>
      </c>
      <c r="AY138" s="124" t="s">
        <v>134</v>
      </c>
      <c r="BK138" s="132">
        <f>SUM(BK139:BK151)</f>
        <v>0</v>
      </c>
    </row>
    <row r="139" spans="2:65" s="1" customFormat="1" ht="33" customHeight="1">
      <c r="B139" s="135"/>
      <c r="C139" s="136" t="s">
        <v>81</v>
      </c>
      <c r="D139" s="136" t="s">
        <v>136</v>
      </c>
      <c r="E139" s="137" t="s">
        <v>137</v>
      </c>
      <c r="F139" s="138" t="s">
        <v>138</v>
      </c>
      <c r="G139" s="139" t="s">
        <v>139</v>
      </c>
      <c r="H139" s="140">
        <v>69</v>
      </c>
      <c r="I139" s="141"/>
      <c r="J139" s="140">
        <f t="shared" ref="J139:J151" si="0">ROUND(I139*H139,2)</f>
        <v>0</v>
      </c>
      <c r="K139" s="142"/>
      <c r="L139" s="28"/>
      <c r="M139" s="143" t="s">
        <v>1</v>
      </c>
      <c r="N139" s="144" t="s">
        <v>39</v>
      </c>
      <c r="P139" s="145">
        <f t="shared" ref="P139:P151" si="1">O139*H139</f>
        <v>0</v>
      </c>
      <c r="Q139" s="145">
        <v>0</v>
      </c>
      <c r="R139" s="145">
        <f t="shared" ref="R139:R151" si="2">Q139*H139</f>
        <v>0</v>
      </c>
      <c r="S139" s="145">
        <v>0</v>
      </c>
      <c r="T139" s="146">
        <f t="shared" ref="T139:T151" si="3">S139*H139</f>
        <v>0</v>
      </c>
      <c r="AR139" s="147" t="s">
        <v>140</v>
      </c>
      <c r="AT139" s="147" t="s">
        <v>136</v>
      </c>
      <c r="AU139" s="147" t="s">
        <v>141</v>
      </c>
      <c r="AY139" s="13" t="s">
        <v>134</v>
      </c>
      <c r="BE139" s="148">
        <f t="shared" ref="BE139:BE151" si="4">IF(N139="základná",J139,0)</f>
        <v>0</v>
      </c>
      <c r="BF139" s="148">
        <f t="shared" ref="BF139:BF151" si="5">IF(N139="znížená",J139,0)</f>
        <v>0</v>
      </c>
      <c r="BG139" s="148">
        <f t="shared" ref="BG139:BG151" si="6">IF(N139="zákl. prenesená",J139,0)</f>
        <v>0</v>
      </c>
      <c r="BH139" s="148">
        <f t="shared" ref="BH139:BH151" si="7">IF(N139="zníž. prenesená",J139,0)</f>
        <v>0</v>
      </c>
      <c r="BI139" s="148">
        <f t="shared" ref="BI139:BI151" si="8">IF(N139="nulová",J139,0)</f>
        <v>0</v>
      </c>
      <c r="BJ139" s="13" t="s">
        <v>141</v>
      </c>
      <c r="BK139" s="148">
        <f t="shared" ref="BK139:BK151" si="9">ROUND(I139*H139,2)</f>
        <v>0</v>
      </c>
      <c r="BL139" s="13" t="s">
        <v>140</v>
      </c>
      <c r="BM139" s="147" t="s">
        <v>141</v>
      </c>
    </row>
    <row r="140" spans="2:65" s="1" customFormat="1" ht="16.5" customHeight="1">
      <c r="B140" s="135"/>
      <c r="C140" s="136" t="s">
        <v>141</v>
      </c>
      <c r="D140" s="136" t="s">
        <v>136</v>
      </c>
      <c r="E140" s="137" t="s">
        <v>142</v>
      </c>
      <c r="F140" s="138" t="s">
        <v>143</v>
      </c>
      <c r="G140" s="139" t="s">
        <v>139</v>
      </c>
      <c r="H140" s="140">
        <v>63</v>
      </c>
      <c r="I140" s="141"/>
      <c r="J140" s="140">
        <f t="shared" si="0"/>
        <v>0</v>
      </c>
      <c r="K140" s="142"/>
      <c r="L140" s="28"/>
      <c r="M140" s="143" t="s">
        <v>1</v>
      </c>
      <c r="N140" s="144" t="s">
        <v>39</v>
      </c>
      <c r="P140" s="145">
        <f t="shared" si="1"/>
        <v>0</v>
      </c>
      <c r="Q140" s="145">
        <v>0</v>
      </c>
      <c r="R140" s="145">
        <f t="shared" si="2"/>
        <v>0</v>
      </c>
      <c r="S140" s="145">
        <v>0</v>
      </c>
      <c r="T140" s="146">
        <f t="shared" si="3"/>
        <v>0</v>
      </c>
      <c r="AR140" s="147" t="s">
        <v>140</v>
      </c>
      <c r="AT140" s="147" t="s">
        <v>136</v>
      </c>
      <c r="AU140" s="147" t="s">
        <v>141</v>
      </c>
      <c r="AY140" s="13" t="s">
        <v>134</v>
      </c>
      <c r="BE140" s="148">
        <f t="shared" si="4"/>
        <v>0</v>
      </c>
      <c r="BF140" s="148">
        <f t="shared" si="5"/>
        <v>0</v>
      </c>
      <c r="BG140" s="148">
        <f t="shared" si="6"/>
        <v>0</v>
      </c>
      <c r="BH140" s="148">
        <f t="shared" si="7"/>
        <v>0</v>
      </c>
      <c r="BI140" s="148">
        <f t="shared" si="8"/>
        <v>0</v>
      </c>
      <c r="BJ140" s="13" t="s">
        <v>141</v>
      </c>
      <c r="BK140" s="148">
        <f t="shared" si="9"/>
        <v>0</v>
      </c>
      <c r="BL140" s="13" t="s">
        <v>140</v>
      </c>
      <c r="BM140" s="147" t="s">
        <v>140</v>
      </c>
    </row>
    <row r="141" spans="2:65" s="1" customFormat="1" ht="24.2" customHeight="1">
      <c r="B141" s="135"/>
      <c r="C141" s="136" t="s">
        <v>144</v>
      </c>
      <c r="D141" s="136" t="s">
        <v>136</v>
      </c>
      <c r="E141" s="137" t="s">
        <v>145</v>
      </c>
      <c r="F141" s="138" t="s">
        <v>146</v>
      </c>
      <c r="G141" s="139" t="s">
        <v>139</v>
      </c>
      <c r="H141" s="140">
        <v>20.79</v>
      </c>
      <c r="I141" s="141"/>
      <c r="J141" s="140">
        <f t="shared" si="0"/>
        <v>0</v>
      </c>
      <c r="K141" s="142"/>
      <c r="L141" s="28"/>
      <c r="M141" s="143" t="s">
        <v>1</v>
      </c>
      <c r="N141" s="144" t="s">
        <v>39</v>
      </c>
      <c r="P141" s="145">
        <f t="shared" si="1"/>
        <v>0</v>
      </c>
      <c r="Q141" s="145">
        <v>0</v>
      </c>
      <c r="R141" s="145">
        <f t="shared" si="2"/>
        <v>0</v>
      </c>
      <c r="S141" s="145">
        <v>0</v>
      </c>
      <c r="T141" s="146">
        <f t="shared" si="3"/>
        <v>0</v>
      </c>
      <c r="AR141" s="147" t="s">
        <v>140</v>
      </c>
      <c r="AT141" s="147" t="s">
        <v>136</v>
      </c>
      <c r="AU141" s="147" t="s">
        <v>141</v>
      </c>
      <c r="AY141" s="13" t="s">
        <v>134</v>
      </c>
      <c r="BE141" s="148">
        <f t="shared" si="4"/>
        <v>0</v>
      </c>
      <c r="BF141" s="148">
        <f t="shared" si="5"/>
        <v>0</v>
      </c>
      <c r="BG141" s="148">
        <f t="shared" si="6"/>
        <v>0</v>
      </c>
      <c r="BH141" s="148">
        <f t="shared" si="7"/>
        <v>0</v>
      </c>
      <c r="BI141" s="148">
        <f t="shared" si="8"/>
        <v>0</v>
      </c>
      <c r="BJ141" s="13" t="s">
        <v>141</v>
      </c>
      <c r="BK141" s="148">
        <f t="shared" si="9"/>
        <v>0</v>
      </c>
      <c r="BL141" s="13" t="s">
        <v>140</v>
      </c>
      <c r="BM141" s="147" t="s">
        <v>147</v>
      </c>
    </row>
    <row r="142" spans="2:65" s="1" customFormat="1" ht="21.75" customHeight="1">
      <c r="B142" s="135"/>
      <c r="C142" s="136" t="s">
        <v>140</v>
      </c>
      <c r="D142" s="136" t="s">
        <v>136</v>
      </c>
      <c r="E142" s="137" t="s">
        <v>148</v>
      </c>
      <c r="F142" s="138" t="s">
        <v>149</v>
      </c>
      <c r="G142" s="139" t="s">
        <v>139</v>
      </c>
      <c r="H142" s="140">
        <v>86.36</v>
      </c>
      <c r="I142" s="141"/>
      <c r="J142" s="140">
        <f t="shared" si="0"/>
        <v>0</v>
      </c>
      <c r="K142" s="142"/>
      <c r="L142" s="28"/>
      <c r="M142" s="143" t="s">
        <v>1</v>
      </c>
      <c r="N142" s="144" t="s">
        <v>39</v>
      </c>
      <c r="P142" s="145">
        <f t="shared" si="1"/>
        <v>0</v>
      </c>
      <c r="Q142" s="145">
        <v>0</v>
      </c>
      <c r="R142" s="145">
        <f t="shared" si="2"/>
        <v>0</v>
      </c>
      <c r="S142" s="145">
        <v>0</v>
      </c>
      <c r="T142" s="146">
        <f t="shared" si="3"/>
        <v>0</v>
      </c>
      <c r="AR142" s="147" t="s">
        <v>140</v>
      </c>
      <c r="AT142" s="147" t="s">
        <v>136</v>
      </c>
      <c r="AU142" s="147" t="s">
        <v>141</v>
      </c>
      <c r="AY142" s="13" t="s">
        <v>134</v>
      </c>
      <c r="BE142" s="148">
        <f t="shared" si="4"/>
        <v>0</v>
      </c>
      <c r="BF142" s="148">
        <f t="shared" si="5"/>
        <v>0</v>
      </c>
      <c r="BG142" s="148">
        <f t="shared" si="6"/>
        <v>0</v>
      </c>
      <c r="BH142" s="148">
        <f t="shared" si="7"/>
        <v>0</v>
      </c>
      <c r="BI142" s="148">
        <f t="shared" si="8"/>
        <v>0</v>
      </c>
      <c r="BJ142" s="13" t="s">
        <v>141</v>
      </c>
      <c r="BK142" s="148">
        <f t="shared" si="9"/>
        <v>0</v>
      </c>
      <c r="BL142" s="13" t="s">
        <v>140</v>
      </c>
      <c r="BM142" s="147" t="s">
        <v>150</v>
      </c>
    </row>
    <row r="143" spans="2:65" s="1" customFormat="1" ht="37.9" customHeight="1">
      <c r="B143" s="135"/>
      <c r="C143" s="136" t="s">
        <v>151</v>
      </c>
      <c r="D143" s="136" t="s">
        <v>136</v>
      </c>
      <c r="E143" s="137" t="s">
        <v>152</v>
      </c>
      <c r="F143" s="138" t="s">
        <v>153</v>
      </c>
      <c r="G143" s="139" t="s">
        <v>139</v>
      </c>
      <c r="H143" s="140">
        <v>28.5</v>
      </c>
      <c r="I143" s="141"/>
      <c r="J143" s="140">
        <f t="shared" si="0"/>
        <v>0</v>
      </c>
      <c r="K143" s="142"/>
      <c r="L143" s="28"/>
      <c r="M143" s="143" t="s">
        <v>1</v>
      </c>
      <c r="N143" s="144" t="s">
        <v>39</v>
      </c>
      <c r="P143" s="145">
        <f t="shared" si="1"/>
        <v>0</v>
      </c>
      <c r="Q143" s="145">
        <v>0</v>
      </c>
      <c r="R143" s="145">
        <f t="shared" si="2"/>
        <v>0</v>
      </c>
      <c r="S143" s="145">
        <v>0</v>
      </c>
      <c r="T143" s="146">
        <f t="shared" si="3"/>
        <v>0</v>
      </c>
      <c r="AR143" s="147" t="s">
        <v>140</v>
      </c>
      <c r="AT143" s="147" t="s">
        <v>136</v>
      </c>
      <c r="AU143" s="147" t="s">
        <v>141</v>
      </c>
      <c r="AY143" s="13" t="s">
        <v>134</v>
      </c>
      <c r="BE143" s="148">
        <f t="shared" si="4"/>
        <v>0</v>
      </c>
      <c r="BF143" s="148">
        <f t="shared" si="5"/>
        <v>0</v>
      </c>
      <c r="BG143" s="148">
        <f t="shared" si="6"/>
        <v>0</v>
      </c>
      <c r="BH143" s="148">
        <f t="shared" si="7"/>
        <v>0</v>
      </c>
      <c r="BI143" s="148">
        <f t="shared" si="8"/>
        <v>0</v>
      </c>
      <c r="BJ143" s="13" t="s">
        <v>141</v>
      </c>
      <c r="BK143" s="148">
        <f t="shared" si="9"/>
        <v>0</v>
      </c>
      <c r="BL143" s="13" t="s">
        <v>140</v>
      </c>
      <c r="BM143" s="147" t="s">
        <v>154</v>
      </c>
    </row>
    <row r="144" spans="2:65" s="1" customFormat="1" ht="33" customHeight="1">
      <c r="B144" s="135"/>
      <c r="C144" s="136" t="s">
        <v>147</v>
      </c>
      <c r="D144" s="136" t="s">
        <v>136</v>
      </c>
      <c r="E144" s="137" t="s">
        <v>155</v>
      </c>
      <c r="F144" s="138" t="s">
        <v>156</v>
      </c>
      <c r="G144" s="139" t="s">
        <v>139</v>
      </c>
      <c r="H144" s="140">
        <v>58.42</v>
      </c>
      <c r="I144" s="141"/>
      <c r="J144" s="140">
        <f t="shared" si="0"/>
        <v>0</v>
      </c>
      <c r="K144" s="142"/>
      <c r="L144" s="28"/>
      <c r="M144" s="143" t="s">
        <v>1</v>
      </c>
      <c r="N144" s="144" t="s">
        <v>39</v>
      </c>
      <c r="P144" s="145">
        <f t="shared" si="1"/>
        <v>0</v>
      </c>
      <c r="Q144" s="145">
        <v>0</v>
      </c>
      <c r="R144" s="145">
        <f t="shared" si="2"/>
        <v>0</v>
      </c>
      <c r="S144" s="145">
        <v>0</v>
      </c>
      <c r="T144" s="146">
        <f t="shared" si="3"/>
        <v>0</v>
      </c>
      <c r="AR144" s="147" t="s">
        <v>140</v>
      </c>
      <c r="AT144" s="147" t="s">
        <v>136</v>
      </c>
      <c r="AU144" s="147" t="s">
        <v>141</v>
      </c>
      <c r="AY144" s="13" t="s">
        <v>134</v>
      </c>
      <c r="BE144" s="148">
        <f t="shared" si="4"/>
        <v>0</v>
      </c>
      <c r="BF144" s="148">
        <f t="shared" si="5"/>
        <v>0</v>
      </c>
      <c r="BG144" s="148">
        <f t="shared" si="6"/>
        <v>0</v>
      </c>
      <c r="BH144" s="148">
        <f t="shared" si="7"/>
        <v>0</v>
      </c>
      <c r="BI144" s="148">
        <f t="shared" si="8"/>
        <v>0</v>
      </c>
      <c r="BJ144" s="13" t="s">
        <v>141</v>
      </c>
      <c r="BK144" s="148">
        <f t="shared" si="9"/>
        <v>0</v>
      </c>
      <c r="BL144" s="13" t="s">
        <v>140</v>
      </c>
      <c r="BM144" s="147" t="s">
        <v>157</v>
      </c>
    </row>
    <row r="145" spans="2:65" s="1" customFormat="1" ht="37.9" customHeight="1">
      <c r="B145" s="135"/>
      <c r="C145" s="136" t="s">
        <v>158</v>
      </c>
      <c r="D145" s="136" t="s">
        <v>136</v>
      </c>
      <c r="E145" s="137" t="s">
        <v>159</v>
      </c>
      <c r="F145" s="138" t="s">
        <v>160</v>
      </c>
      <c r="G145" s="139" t="s">
        <v>139</v>
      </c>
      <c r="H145" s="140">
        <v>175.26</v>
      </c>
      <c r="I145" s="141"/>
      <c r="J145" s="140">
        <f t="shared" si="0"/>
        <v>0</v>
      </c>
      <c r="K145" s="142"/>
      <c r="L145" s="28"/>
      <c r="M145" s="143" t="s">
        <v>1</v>
      </c>
      <c r="N145" s="144" t="s">
        <v>39</v>
      </c>
      <c r="P145" s="145">
        <f t="shared" si="1"/>
        <v>0</v>
      </c>
      <c r="Q145" s="145">
        <v>0</v>
      </c>
      <c r="R145" s="145">
        <f t="shared" si="2"/>
        <v>0</v>
      </c>
      <c r="S145" s="145">
        <v>0</v>
      </c>
      <c r="T145" s="146">
        <f t="shared" si="3"/>
        <v>0</v>
      </c>
      <c r="AR145" s="147" t="s">
        <v>140</v>
      </c>
      <c r="AT145" s="147" t="s">
        <v>136</v>
      </c>
      <c r="AU145" s="147" t="s">
        <v>141</v>
      </c>
      <c r="AY145" s="13" t="s">
        <v>134</v>
      </c>
      <c r="BE145" s="148">
        <f t="shared" si="4"/>
        <v>0</v>
      </c>
      <c r="BF145" s="148">
        <f t="shared" si="5"/>
        <v>0</v>
      </c>
      <c r="BG145" s="148">
        <f t="shared" si="6"/>
        <v>0</v>
      </c>
      <c r="BH145" s="148">
        <f t="shared" si="7"/>
        <v>0</v>
      </c>
      <c r="BI145" s="148">
        <f t="shared" si="8"/>
        <v>0</v>
      </c>
      <c r="BJ145" s="13" t="s">
        <v>141</v>
      </c>
      <c r="BK145" s="148">
        <f t="shared" si="9"/>
        <v>0</v>
      </c>
      <c r="BL145" s="13" t="s">
        <v>140</v>
      </c>
      <c r="BM145" s="147" t="s">
        <v>161</v>
      </c>
    </row>
    <row r="146" spans="2:65" s="1" customFormat="1" ht="24.2" customHeight="1">
      <c r="B146" s="135"/>
      <c r="C146" s="136" t="s">
        <v>150</v>
      </c>
      <c r="D146" s="136" t="s">
        <v>136</v>
      </c>
      <c r="E146" s="137" t="s">
        <v>162</v>
      </c>
      <c r="F146" s="138" t="s">
        <v>163</v>
      </c>
      <c r="G146" s="139" t="s">
        <v>139</v>
      </c>
      <c r="H146" s="140">
        <v>58.42</v>
      </c>
      <c r="I146" s="141"/>
      <c r="J146" s="140">
        <f t="shared" si="0"/>
        <v>0</v>
      </c>
      <c r="K146" s="142"/>
      <c r="L146" s="28"/>
      <c r="M146" s="143" t="s">
        <v>1</v>
      </c>
      <c r="N146" s="144" t="s">
        <v>39</v>
      </c>
      <c r="P146" s="145">
        <f t="shared" si="1"/>
        <v>0</v>
      </c>
      <c r="Q146" s="145">
        <v>0</v>
      </c>
      <c r="R146" s="145">
        <f t="shared" si="2"/>
        <v>0</v>
      </c>
      <c r="S146" s="145">
        <v>0</v>
      </c>
      <c r="T146" s="146">
        <f t="shared" si="3"/>
        <v>0</v>
      </c>
      <c r="AR146" s="147" t="s">
        <v>140</v>
      </c>
      <c r="AT146" s="147" t="s">
        <v>136</v>
      </c>
      <c r="AU146" s="147" t="s">
        <v>141</v>
      </c>
      <c r="AY146" s="13" t="s">
        <v>134</v>
      </c>
      <c r="BE146" s="148">
        <f t="shared" si="4"/>
        <v>0</v>
      </c>
      <c r="BF146" s="148">
        <f t="shared" si="5"/>
        <v>0</v>
      </c>
      <c r="BG146" s="148">
        <f t="shared" si="6"/>
        <v>0</v>
      </c>
      <c r="BH146" s="148">
        <f t="shared" si="7"/>
        <v>0</v>
      </c>
      <c r="BI146" s="148">
        <f t="shared" si="8"/>
        <v>0</v>
      </c>
      <c r="BJ146" s="13" t="s">
        <v>141</v>
      </c>
      <c r="BK146" s="148">
        <f t="shared" si="9"/>
        <v>0</v>
      </c>
      <c r="BL146" s="13" t="s">
        <v>140</v>
      </c>
      <c r="BM146" s="147" t="s">
        <v>164</v>
      </c>
    </row>
    <row r="147" spans="2:65" s="1" customFormat="1" ht="16.5" customHeight="1">
      <c r="B147" s="135"/>
      <c r="C147" s="136" t="s">
        <v>165</v>
      </c>
      <c r="D147" s="136" t="s">
        <v>136</v>
      </c>
      <c r="E147" s="137" t="s">
        <v>166</v>
      </c>
      <c r="F147" s="138" t="s">
        <v>167</v>
      </c>
      <c r="G147" s="139" t="s">
        <v>139</v>
      </c>
      <c r="H147" s="140">
        <v>58.42</v>
      </c>
      <c r="I147" s="141"/>
      <c r="J147" s="140">
        <f t="shared" si="0"/>
        <v>0</v>
      </c>
      <c r="K147" s="142"/>
      <c r="L147" s="28"/>
      <c r="M147" s="143" t="s">
        <v>1</v>
      </c>
      <c r="N147" s="144" t="s">
        <v>39</v>
      </c>
      <c r="P147" s="145">
        <f t="shared" si="1"/>
        <v>0</v>
      </c>
      <c r="Q147" s="145">
        <v>0</v>
      </c>
      <c r="R147" s="145">
        <f t="shared" si="2"/>
        <v>0</v>
      </c>
      <c r="S147" s="145">
        <v>0</v>
      </c>
      <c r="T147" s="146">
        <f t="shared" si="3"/>
        <v>0</v>
      </c>
      <c r="AR147" s="147" t="s">
        <v>140</v>
      </c>
      <c r="AT147" s="147" t="s">
        <v>136</v>
      </c>
      <c r="AU147" s="147" t="s">
        <v>141</v>
      </c>
      <c r="AY147" s="13" t="s">
        <v>134</v>
      </c>
      <c r="BE147" s="148">
        <f t="shared" si="4"/>
        <v>0</v>
      </c>
      <c r="BF147" s="148">
        <f t="shared" si="5"/>
        <v>0</v>
      </c>
      <c r="BG147" s="148">
        <f t="shared" si="6"/>
        <v>0</v>
      </c>
      <c r="BH147" s="148">
        <f t="shared" si="7"/>
        <v>0</v>
      </c>
      <c r="BI147" s="148">
        <f t="shared" si="8"/>
        <v>0</v>
      </c>
      <c r="BJ147" s="13" t="s">
        <v>141</v>
      </c>
      <c r="BK147" s="148">
        <f t="shared" si="9"/>
        <v>0</v>
      </c>
      <c r="BL147" s="13" t="s">
        <v>140</v>
      </c>
      <c r="BM147" s="147" t="s">
        <v>168</v>
      </c>
    </row>
    <row r="148" spans="2:65" s="1" customFormat="1" ht="24.2" customHeight="1">
      <c r="B148" s="135"/>
      <c r="C148" s="136" t="s">
        <v>154</v>
      </c>
      <c r="D148" s="136" t="s">
        <v>136</v>
      </c>
      <c r="E148" s="137" t="s">
        <v>169</v>
      </c>
      <c r="F148" s="138" t="s">
        <v>170</v>
      </c>
      <c r="G148" s="139" t="s">
        <v>139</v>
      </c>
      <c r="H148" s="140">
        <v>62.94</v>
      </c>
      <c r="I148" s="141"/>
      <c r="J148" s="140">
        <f t="shared" si="0"/>
        <v>0</v>
      </c>
      <c r="K148" s="142"/>
      <c r="L148" s="28"/>
      <c r="M148" s="143" t="s">
        <v>1</v>
      </c>
      <c r="N148" s="144" t="s">
        <v>39</v>
      </c>
      <c r="P148" s="145">
        <f t="shared" si="1"/>
        <v>0</v>
      </c>
      <c r="Q148" s="145">
        <v>0</v>
      </c>
      <c r="R148" s="145">
        <f t="shared" si="2"/>
        <v>0</v>
      </c>
      <c r="S148" s="145">
        <v>0</v>
      </c>
      <c r="T148" s="146">
        <f t="shared" si="3"/>
        <v>0</v>
      </c>
      <c r="AR148" s="147" t="s">
        <v>140</v>
      </c>
      <c r="AT148" s="147" t="s">
        <v>136</v>
      </c>
      <c r="AU148" s="147" t="s">
        <v>141</v>
      </c>
      <c r="AY148" s="13" t="s">
        <v>134</v>
      </c>
      <c r="BE148" s="148">
        <f t="shared" si="4"/>
        <v>0</v>
      </c>
      <c r="BF148" s="148">
        <f t="shared" si="5"/>
        <v>0</v>
      </c>
      <c r="BG148" s="148">
        <f t="shared" si="6"/>
        <v>0</v>
      </c>
      <c r="BH148" s="148">
        <f t="shared" si="7"/>
        <v>0</v>
      </c>
      <c r="BI148" s="148">
        <f t="shared" si="8"/>
        <v>0</v>
      </c>
      <c r="BJ148" s="13" t="s">
        <v>141</v>
      </c>
      <c r="BK148" s="148">
        <f t="shared" si="9"/>
        <v>0</v>
      </c>
      <c r="BL148" s="13" t="s">
        <v>140</v>
      </c>
      <c r="BM148" s="147" t="s">
        <v>7</v>
      </c>
    </row>
    <row r="149" spans="2:65" s="1" customFormat="1" ht="24.2" customHeight="1">
      <c r="B149" s="135"/>
      <c r="C149" s="136" t="s">
        <v>171</v>
      </c>
      <c r="D149" s="136" t="s">
        <v>136</v>
      </c>
      <c r="E149" s="137" t="s">
        <v>172</v>
      </c>
      <c r="F149" s="138" t="s">
        <v>173</v>
      </c>
      <c r="G149" s="139" t="s">
        <v>139</v>
      </c>
      <c r="H149" s="140">
        <v>28</v>
      </c>
      <c r="I149" s="141"/>
      <c r="J149" s="140">
        <f t="shared" si="0"/>
        <v>0</v>
      </c>
      <c r="K149" s="142"/>
      <c r="L149" s="28"/>
      <c r="M149" s="143" t="s">
        <v>1</v>
      </c>
      <c r="N149" s="144" t="s">
        <v>39</v>
      </c>
      <c r="P149" s="145">
        <f t="shared" si="1"/>
        <v>0</v>
      </c>
      <c r="Q149" s="145">
        <v>0</v>
      </c>
      <c r="R149" s="145">
        <f t="shared" si="2"/>
        <v>0</v>
      </c>
      <c r="S149" s="145">
        <v>0</v>
      </c>
      <c r="T149" s="146">
        <f t="shared" si="3"/>
        <v>0</v>
      </c>
      <c r="AR149" s="147" t="s">
        <v>140</v>
      </c>
      <c r="AT149" s="147" t="s">
        <v>136</v>
      </c>
      <c r="AU149" s="147" t="s">
        <v>141</v>
      </c>
      <c r="AY149" s="13" t="s">
        <v>134</v>
      </c>
      <c r="BE149" s="148">
        <f t="shared" si="4"/>
        <v>0</v>
      </c>
      <c r="BF149" s="148">
        <f t="shared" si="5"/>
        <v>0</v>
      </c>
      <c r="BG149" s="148">
        <f t="shared" si="6"/>
        <v>0</v>
      </c>
      <c r="BH149" s="148">
        <f t="shared" si="7"/>
        <v>0</v>
      </c>
      <c r="BI149" s="148">
        <f t="shared" si="8"/>
        <v>0</v>
      </c>
      <c r="BJ149" s="13" t="s">
        <v>141</v>
      </c>
      <c r="BK149" s="148">
        <f t="shared" si="9"/>
        <v>0</v>
      </c>
      <c r="BL149" s="13" t="s">
        <v>140</v>
      </c>
      <c r="BM149" s="147" t="s">
        <v>174</v>
      </c>
    </row>
    <row r="150" spans="2:65" s="1" customFormat="1" ht="24.2" customHeight="1">
      <c r="B150" s="135"/>
      <c r="C150" s="136" t="s">
        <v>157</v>
      </c>
      <c r="D150" s="136" t="s">
        <v>136</v>
      </c>
      <c r="E150" s="137" t="s">
        <v>175</v>
      </c>
      <c r="F150" s="138" t="s">
        <v>176</v>
      </c>
      <c r="G150" s="139" t="s">
        <v>177</v>
      </c>
      <c r="H150" s="140">
        <v>429</v>
      </c>
      <c r="I150" s="141"/>
      <c r="J150" s="140">
        <f t="shared" si="0"/>
        <v>0</v>
      </c>
      <c r="K150" s="142"/>
      <c r="L150" s="28"/>
      <c r="M150" s="143" t="s">
        <v>1</v>
      </c>
      <c r="N150" s="144" t="s">
        <v>39</v>
      </c>
      <c r="P150" s="145">
        <f t="shared" si="1"/>
        <v>0</v>
      </c>
      <c r="Q150" s="145">
        <v>0</v>
      </c>
      <c r="R150" s="145">
        <f t="shared" si="2"/>
        <v>0</v>
      </c>
      <c r="S150" s="145">
        <v>0</v>
      </c>
      <c r="T150" s="146">
        <f t="shared" si="3"/>
        <v>0</v>
      </c>
      <c r="AR150" s="147" t="s">
        <v>140</v>
      </c>
      <c r="AT150" s="147" t="s">
        <v>136</v>
      </c>
      <c r="AU150" s="147" t="s">
        <v>141</v>
      </c>
      <c r="AY150" s="13" t="s">
        <v>134</v>
      </c>
      <c r="BE150" s="148">
        <f t="shared" si="4"/>
        <v>0</v>
      </c>
      <c r="BF150" s="148">
        <f t="shared" si="5"/>
        <v>0</v>
      </c>
      <c r="BG150" s="148">
        <f t="shared" si="6"/>
        <v>0</v>
      </c>
      <c r="BH150" s="148">
        <f t="shared" si="7"/>
        <v>0</v>
      </c>
      <c r="BI150" s="148">
        <f t="shared" si="8"/>
        <v>0</v>
      </c>
      <c r="BJ150" s="13" t="s">
        <v>141</v>
      </c>
      <c r="BK150" s="148">
        <f t="shared" si="9"/>
        <v>0</v>
      </c>
      <c r="BL150" s="13" t="s">
        <v>140</v>
      </c>
      <c r="BM150" s="147" t="s">
        <v>178</v>
      </c>
    </row>
    <row r="151" spans="2:65" s="1" customFormat="1" ht="24.2" customHeight="1">
      <c r="B151" s="135"/>
      <c r="C151" s="149" t="s">
        <v>179</v>
      </c>
      <c r="D151" s="149" t="s">
        <v>180</v>
      </c>
      <c r="E151" s="150" t="s">
        <v>181</v>
      </c>
      <c r="F151" s="151" t="s">
        <v>182</v>
      </c>
      <c r="G151" s="152" t="s">
        <v>177</v>
      </c>
      <c r="H151" s="153">
        <v>450.45</v>
      </c>
      <c r="I151" s="154"/>
      <c r="J151" s="153">
        <f t="shared" si="0"/>
        <v>0</v>
      </c>
      <c r="K151" s="155"/>
      <c r="L151" s="156"/>
      <c r="M151" s="157" t="s">
        <v>1</v>
      </c>
      <c r="N151" s="158" t="s">
        <v>39</v>
      </c>
      <c r="P151" s="145">
        <f t="shared" si="1"/>
        <v>0</v>
      </c>
      <c r="Q151" s="145">
        <v>0</v>
      </c>
      <c r="R151" s="145">
        <f t="shared" si="2"/>
        <v>0</v>
      </c>
      <c r="S151" s="145">
        <v>0</v>
      </c>
      <c r="T151" s="146">
        <f t="shared" si="3"/>
        <v>0</v>
      </c>
      <c r="AR151" s="147" t="s">
        <v>150</v>
      </c>
      <c r="AT151" s="147" t="s">
        <v>180</v>
      </c>
      <c r="AU151" s="147" t="s">
        <v>141</v>
      </c>
      <c r="AY151" s="13" t="s">
        <v>134</v>
      </c>
      <c r="BE151" s="148">
        <f t="shared" si="4"/>
        <v>0</v>
      </c>
      <c r="BF151" s="148">
        <f t="shared" si="5"/>
        <v>0</v>
      </c>
      <c r="BG151" s="148">
        <f t="shared" si="6"/>
        <v>0</v>
      </c>
      <c r="BH151" s="148">
        <f t="shared" si="7"/>
        <v>0</v>
      </c>
      <c r="BI151" s="148">
        <f t="shared" si="8"/>
        <v>0</v>
      </c>
      <c r="BJ151" s="13" t="s">
        <v>141</v>
      </c>
      <c r="BK151" s="148">
        <f t="shared" si="9"/>
        <v>0</v>
      </c>
      <c r="BL151" s="13" t="s">
        <v>140</v>
      </c>
      <c r="BM151" s="147" t="s">
        <v>183</v>
      </c>
    </row>
    <row r="152" spans="2:65" s="11" customFormat="1" ht="22.9" customHeight="1">
      <c r="B152" s="123"/>
      <c r="D152" s="124" t="s">
        <v>72</v>
      </c>
      <c r="E152" s="133" t="s">
        <v>141</v>
      </c>
      <c r="F152" s="133" t="s">
        <v>184</v>
      </c>
      <c r="I152" s="126"/>
      <c r="J152" s="134">
        <f>BK152</f>
        <v>0</v>
      </c>
      <c r="L152" s="123"/>
      <c r="M152" s="128"/>
      <c r="P152" s="129">
        <f>SUM(P153:P159)</f>
        <v>0</v>
      </c>
      <c r="R152" s="129">
        <f>SUM(R153:R159)</f>
        <v>0</v>
      </c>
      <c r="T152" s="130">
        <f>SUM(T153:T159)</f>
        <v>0</v>
      </c>
      <c r="AR152" s="124" t="s">
        <v>81</v>
      </c>
      <c r="AT152" s="131" t="s">
        <v>72</v>
      </c>
      <c r="AU152" s="131" t="s">
        <v>81</v>
      </c>
      <c r="AY152" s="124" t="s">
        <v>134</v>
      </c>
      <c r="BK152" s="132">
        <f>SUM(BK153:BK159)</f>
        <v>0</v>
      </c>
    </row>
    <row r="153" spans="2:65" s="1" customFormat="1" ht="24.2" customHeight="1">
      <c r="B153" s="135"/>
      <c r="C153" s="136" t="s">
        <v>161</v>
      </c>
      <c r="D153" s="136" t="s">
        <v>136</v>
      </c>
      <c r="E153" s="137" t="s">
        <v>185</v>
      </c>
      <c r="F153" s="138" t="s">
        <v>186</v>
      </c>
      <c r="G153" s="139" t="s">
        <v>139</v>
      </c>
      <c r="H153" s="140">
        <v>7.85</v>
      </c>
      <c r="I153" s="141"/>
      <c r="J153" s="140">
        <f t="shared" ref="J153:J159" si="10">ROUND(I153*H153,2)</f>
        <v>0</v>
      </c>
      <c r="K153" s="142"/>
      <c r="L153" s="28"/>
      <c r="M153" s="143" t="s">
        <v>1</v>
      </c>
      <c r="N153" s="144" t="s">
        <v>39</v>
      </c>
      <c r="P153" s="145">
        <f t="shared" ref="P153:P159" si="11">O153*H153</f>
        <v>0</v>
      </c>
      <c r="Q153" s="145">
        <v>0</v>
      </c>
      <c r="R153" s="145">
        <f t="shared" ref="R153:R159" si="12">Q153*H153</f>
        <v>0</v>
      </c>
      <c r="S153" s="145">
        <v>0</v>
      </c>
      <c r="T153" s="146">
        <f t="shared" ref="T153:T159" si="13">S153*H153</f>
        <v>0</v>
      </c>
      <c r="AR153" s="147" t="s">
        <v>140</v>
      </c>
      <c r="AT153" s="147" t="s">
        <v>136</v>
      </c>
      <c r="AU153" s="147" t="s">
        <v>141</v>
      </c>
      <c r="AY153" s="13" t="s">
        <v>134</v>
      </c>
      <c r="BE153" s="148">
        <f t="shared" ref="BE153:BE159" si="14">IF(N153="základná",J153,0)</f>
        <v>0</v>
      </c>
      <c r="BF153" s="148">
        <f t="shared" ref="BF153:BF159" si="15">IF(N153="znížená",J153,0)</f>
        <v>0</v>
      </c>
      <c r="BG153" s="148">
        <f t="shared" ref="BG153:BG159" si="16">IF(N153="zákl. prenesená",J153,0)</f>
        <v>0</v>
      </c>
      <c r="BH153" s="148">
        <f t="shared" ref="BH153:BH159" si="17">IF(N153="zníž. prenesená",J153,0)</f>
        <v>0</v>
      </c>
      <c r="BI153" s="148">
        <f t="shared" ref="BI153:BI159" si="18">IF(N153="nulová",J153,0)</f>
        <v>0</v>
      </c>
      <c r="BJ153" s="13" t="s">
        <v>141</v>
      </c>
      <c r="BK153" s="148">
        <f t="shared" ref="BK153:BK159" si="19">ROUND(I153*H153,2)</f>
        <v>0</v>
      </c>
      <c r="BL153" s="13" t="s">
        <v>140</v>
      </c>
      <c r="BM153" s="147" t="s">
        <v>187</v>
      </c>
    </row>
    <row r="154" spans="2:65" s="1" customFormat="1" ht="24.2" customHeight="1">
      <c r="B154" s="135"/>
      <c r="C154" s="136" t="s">
        <v>188</v>
      </c>
      <c r="D154" s="136" t="s">
        <v>136</v>
      </c>
      <c r="E154" s="137" t="s">
        <v>189</v>
      </c>
      <c r="F154" s="138" t="s">
        <v>190</v>
      </c>
      <c r="G154" s="139" t="s">
        <v>139</v>
      </c>
      <c r="H154" s="140">
        <v>43.31</v>
      </c>
      <c r="I154" s="141"/>
      <c r="J154" s="140">
        <f t="shared" si="10"/>
        <v>0</v>
      </c>
      <c r="K154" s="142"/>
      <c r="L154" s="28"/>
      <c r="M154" s="143" t="s">
        <v>1</v>
      </c>
      <c r="N154" s="144" t="s">
        <v>39</v>
      </c>
      <c r="P154" s="145">
        <f t="shared" si="11"/>
        <v>0</v>
      </c>
      <c r="Q154" s="145">
        <v>0</v>
      </c>
      <c r="R154" s="145">
        <f t="shared" si="12"/>
        <v>0</v>
      </c>
      <c r="S154" s="145">
        <v>0</v>
      </c>
      <c r="T154" s="146">
        <f t="shared" si="13"/>
        <v>0</v>
      </c>
      <c r="AR154" s="147" t="s">
        <v>140</v>
      </c>
      <c r="AT154" s="147" t="s">
        <v>136</v>
      </c>
      <c r="AU154" s="147" t="s">
        <v>141</v>
      </c>
      <c r="AY154" s="13" t="s">
        <v>134</v>
      </c>
      <c r="BE154" s="148">
        <f t="shared" si="14"/>
        <v>0</v>
      </c>
      <c r="BF154" s="148">
        <f t="shared" si="15"/>
        <v>0</v>
      </c>
      <c r="BG154" s="148">
        <f t="shared" si="16"/>
        <v>0</v>
      </c>
      <c r="BH154" s="148">
        <f t="shared" si="17"/>
        <v>0</v>
      </c>
      <c r="BI154" s="148">
        <f t="shared" si="18"/>
        <v>0</v>
      </c>
      <c r="BJ154" s="13" t="s">
        <v>141</v>
      </c>
      <c r="BK154" s="148">
        <f t="shared" si="19"/>
        <v>0</v>
      </c>
      <c r="BL154" s="13" t="s">
        <v>140</v>
      </c>
      <c r="BM154" s="147" t="s">
        <v>191</v>
      </c>
    </row>
    <row r="155" spans="2:65" s="1" customFormat="1" ht="24.2" customHeight="1">
      <c r="B155" s="135"/>
      <c r="C155" s="136" t="s">
        <v>164</v>
      </c>
      <c r="D155" s="136" t="s">
        <v>136</v>
      </c>
      <c r="E155" s="137" t="s">
        <v>192</v>
      </c>
      <c r="F155" s="138" t="s">
        <v>193</v>
      </c>
      <c r="G155" s="139" t="s">
        <v>177</v>
      </c>
      <c r="H155" s="140">
        <v>6.11</v>
      </c>
      <c r="I155" s="141"/>
      <c r="J155" s="140">
        <f t="shared" si="10"/>
        <v>0</v>
      </c>
      <c r="K155" s="142"/>
      <c r="L155" s="28"/>
      <c r="M155" s="143" t="s">
        <v>1</v>
      </c>
      <c r="N155" s="144" t="s">
        <v>39</v>
      </c>
      <c r="P155" s="145">
        <f t="shared" si="11"/>
        <v>0</v>
      </c>
      <c r="Q155" s="145">
        <v>0</v>
      </c>
      <c r="R155" s="145">
        <f t="shared" si="12"/>
        <v>0</v>
      </c>
      <c r="S155" s="145">
        <v>0</v>
      </c>
      <c r="T155" s="146">
        <f t="shared" si="13"/>
        <v>0</v>
      </c>
      <c r="AR155" s="147" t="s">
        <v>140</v>
      </c>
      <c r="AT155" s="147" t="s">
        <v>136</v>
      </c>
      <c r="AU155" s="147" t="s">
        <v>141</v>
      </c>
      <c r="AY155" s="13" t="s">
        <v>134</v>
      </c>
      <c r="BE155" s="148">
        <f t="shared" si="14"/>
        <v>0</v>
      </c>
      <c r="BF155" s="148">
        <f t="shared" si="15"/>
        <v>0</v>
      </c>
      <c r="BG155" s="148">
        <f t="shared" si="16"/>
        <v>0</v>
      </c>
      <c r="BH155" s="148">
        <f t="shared" si="17"/>
        <v>0</v>
      </c>
      <c r="BI155" s="148">
        <f t="shared" si="18"/>
        <v>0</v>
      </c>
      <c r="BJ155" s="13" t="s">
        <v>141</v>
      </c>
      <c r="BK155" s="148">
        <f t="shared" si="19"/>
        <v>0</v>
      </c>
      <c r="BL155" s="13" t="s">
        <v>140</v>
      </c>
      <c r="BM155" s="147" t="s">
        <v>194</v>
      </c>
    </row>
    <row r="156" spans="2:65" s="1" customFormat="1" ht="24.2" customHeight="1">
      <c r="B156" s="135"/>
      <c r="C156" s="136" t="s">
        <v>195</v>
      </c>
      <c r="D156" s="136" t="s">
        <v>136</v>
      </c>
      <c r="E156" s="137" t="s">
        <v>196</v>
      </c>
      <c r="F156" s="138" t="s">
        <v>197</v>
      </c>
      <c r="G156" s="139" t="s">
        <v>177</v>
      </c>
      <c r="H156" s="140">
        <v>6.11</v>
      </c>
      <c r="I156" s="141"/>
      <c r="J156" s="140">
        <f t="shared" si="10"/>
        <v>0</v>
      </c>
      <c r="K156" s="142"/>
      <c r="L156" s="28"/>
      <c r="M156" s="143" t="s">
        <v>1</v>
      </c>
      <c r="N156" s="144" t="s">
        <v>39</v>
      </c>
      <c r="P156" s="145">
        <f t="shared" si="11"/>
        <v>0</v>
      </c>
      <c r="Q156" s="145">
        <v>0</v>
      </c>
      <c r="R156" s="145">
        <f t="shared" si="12"/>
        <v>0</v>
      </c>
      <c r="S156" s="145">
        <v>0</v>
      </c>
      <c r="T156" s="146">
        <f t="shared" si="13"/>
        <v>0</v>
      </c>
      <c r="AR156" s="147" t="s">
        <v>140</v>
      </c>
      <c r="AT156" s="147" t="s">
        <v>136</v>
      </c>
      <c r="AU156" s="147" t="s">
        <v>141</v>
      </c>
      <c r="AY156" s="13" t="s">
        <v>134</v>
      </c>
      <c r="BE156" s="148">
        <f t="shared" si="14"/>
        <v>0</v>
      </c>
      <c r="BF156" s="148">
        <f t="shared" si="15"/>
        <v>0</v>
      </c>
      <c r="BG156" s="148">
        <f t="shared" si="16"/>
        <v>0</v>
      </c>
      <c r="BH156" s="148">
        <f t="shared" si="17"/>
        <v>0</v>
      </c>
      <c r="BI156" s="148">
        <f t="shared" si="18"/>
        <v>0</v>
      </c>
      <c r="BJ156" s="13" t="s">
        <v>141</v>
      </c>
      <c r="BK156" s="148">
        <f t="shared" si="19"/>
        <v>0</v>
      </c>
      <c r="BL156" s="13" t="s">
        <v>140</v>
      </c>
      <c r="BM156" s="147" t="s">
        <v>198</v>
      </c>
    </row>
    <row r="157" spans="2:65" s="1" customFormat="1" ht="33" customHeight="1">
      <c r="B157" s="135"/>
      <c r="C157" s="136" t="s">
        <v>168</v>
      </c>
      <c r="D157" s="136" t="s">
        <v>136</v>
      </c>
      <c r="E157" s="137" t="s">
        <v>199</v>
      </c>
      <c r="F157" s="138" t="s">
        <v>200</v>
      </c>
      <c r="G157" s="139" t="s">
        <v>177</v>
      </c>
      <c r="H157" s="140">
        <v>433.11</v>
      </c>
      <c r="I157" s="141"/>
      <c r="J157" s="140">
        <f t="shared" si="10"/>
        <v>0</v>
      </c>
      <c r="K157" s="142"/>
      <c r="L157" s="28"/>
      <c r="M157" s="143" t="s">
        <v>1</v>
      </c>
      <c r="N157" s="144" t="s">
        <v>39</v>
      </c>
      <c r="P157" s="145">
        <f t="shared" si="11"/>
        <v>0</v>
      </c>
      <c r="Q157" s="145">
        <v>0</v>
      </c>
      <c r="R157" s="145">
        <f t="shared" si="12"/>
        <v>0</v>
      </c>
      <c r="S157" s="145">
        <v>0</v>
      </c>
      <c r="T157" s="146">
        <f t="shared" si="13"/>
        <v>0</v>
      </c>
      <c r="AR157" s="147" t="s">
        <v>140</v>
      </c>
      <c r="AT157" s="147" t="s">
        <v>136</v>
      </c>
      <c r="AU157" s="147" t="s">
        <v>141</v>
      </c>
      <c r="AY157" s="13" t="s">
        <v>134</v>
      </c>
      <c r="BE157" s="148">
        <f t="shared" si="14"/>
        <v>0</v>
      </c>
      <c r="BF157" s="148">
        <f t="shared" si="15"/>
        <v>0</v>
      </c>
      <c r="BG157" s="148">
        <f t="shared" si="16"/>
        <v>0</v>
      </c>
      <c r="BH157" s="148">
        <f t="shared" si="17"/>
        <v>0</v>
      </c>
      <c r="BI157" s="148">
        <f t="shared" si="18"/>
        <v>0</v>
      </c>
      <c r="BJ157" s="13" t="s">
        <v>141</v>
      </c>
      <c r="BK157" s="148">
        <f t="shared" si="19"/>
        <v>0</v>
      </c>
      <c r="BL157" s="13" t="s">
        <v>140</v>
      </c>
      <c r="BM157" s="147" t="s">
        <v>201</v>
      </c>
    </row>
    <row r="158" spans="2:65" s="1" customFormat="1" ht="37.9" customHeight="1">
      <c r="B158" s="135"/>
      <c r="C158" s="136" t="s">
        <v>202</v>
      </c>
      <c r="D158" s="136" t="s">
        <v>136</v>
      </c>
      <c r="E158" s="137" t="s">
        <v>203</v>
      </c>
      <c r="F158" s="138" t="s">
        <v>204</v>
      </c>
      <c r="G158" s="139" t="s">
        <v>139</v>
      </c>
      <c r="H158" s="140">
        <v>19.46</v>
      </c>
      <c r="I158" s="141"/>
      <c r="J158" s="140">
        <f t="shared" si="10"/>
        <v>0</v>
      </c>
      <c r="K158" s="142"/>
      <c r="L158" s="28"/>
      <c r="M158" s="143" t="s">
        <v>1</v>
      </c>
      <c r="N158" s="144" t="s">
        <v>39</v>
      </c>
      <c r="P158" s="145">
        <f t="shared" si="11"/>
        <v>0</v>
      </c>
      <c r="Q158" s="145">
        <v>0</v>
      </c>
      <c r="R158" s="145">
        <f t="shared" si="12"/>
        <v>0</v>
      </c>
      <c r="S158" s="145">
        <v>0</v>
      </c>
      <c r="T158" s="146">
        <f t="shared" si="13"/>
        <v>0</v>
      </c>
      <c r="AR158" s="147" t="s">
        <v>140</v>
      </c>
      <c r="AT158" s="147" t="s">
        <v>136</v>
      </c>
      <c r="AU158" s="147" t="s">
        <v>141</v>
      </c>
      <c r="AY158" s="13" t="s">
        <v>134</v>
      </c>
      <c r="BE158" s="148">
        <f t="shared" si="14"/>
        <v>0</v>
      </c>
      <c r="BF158" s="148">
        <f t="shared" si="15"/>
        <v>0</v>
      </c>
      <c r="BG158" s="148">
        <f t="shared" si="16"/>
        <v>0</v>
      </c>
      <c r="BH158" s="148">
        <f t="shared" si="17"/>
        <v>0</v>
      </c>
      <c r="BI158" s="148">
        <f t="shared" si="18"/>
        <v>0</v>
      </c>
      <c r="BJ158" s="13" t="s">
        <v>141</v>
      </c>
      <c r="BK158" s="148">
        <f t="shared" si="19"/>
        <v>0</v>
      </c>
      <c r="BL158" s="13" t="s">
        <v>140</v>
      </c>
      <c r="BM158" s="147" t="s">
        <v>205</v>
      </c>
    </row>
    <row r="159" spans="2:65" s="1" customFormat="1" ht="16.5" customHeight="1">
      <c r="B159" s="135"/>
      <c r="C159" s="136" t="s">
        <v>7</v>
      </c>
      <c r="D159" s="136" t="s">
        <v>136</v>
      </c>
      <c r="E159" s="137" t="s">
        <v>206</v>
      </c>
      <c r="F159" s="138" t="s">
        <v>207</v>
      </c>
      <c r="G159" s="139" t="s">
        <v>139</v>
      </c>
      <c r="H159" s="140">
        <v>54.96</v>
      </c>
      <c r="I159" s="141"/>
      <c r="J159" s="140">
        <f t="shared" si="10"/>
        <v>0</v>
      </c>
      <c r="K159" s="142"/>
      <c r="L159" s="28"/>
      <c r="M159" s="143" t="s">
        <v>1</v>
      </c>
      <c r="N159" s="144" t="s">
        <v>39</v>
      </c>
      <c r="P159" s="145">
        <f t="shared" si="11"/>
        <v>0</v>
      </c>
      <c r="Q159" s="145">
        <v>0</v>
      </c>
      <c r="R159" s="145">
        <f t="shared" si="12"/>
        <v>0</v>
      </c>
      <c r="S159" s="145">
        <v>0</v>
      </c>
      <c r="T159" s="146">
        <f t="shared" si="13"/>
        <v>0</v>
      </c>
      <c r="AR159" s="147" t="s">
        <v>140</v>
      </c>
      <c r="AT159" s="147" t="s">
        <v>136</v>
      </c>
      <c r="AU159" s="147" t="s">
        <v>141</v>
      </c>
      <c r="AY159" s="13" t="s">
        <v>134</v>
      </c>
      <c r="BE159" s="148">
        <f t="shared" si="14"/>
        <v>0</v>
      </c>
      <c r="BF159" s="148">
        <f t="shared" si="15"/>
        <v>0</v>
      </c>
      <c r="BG159" s="148">
        <f t="shared" si="16"/>
        <v>0</v>
      </c>
      <c r="BH159" s="148">
        <f t="shared" si="17"/>
        <v>0</v>
      </c>
      <c r="BI159" s="148">
        <f t="shared" si="18"/>
        <v>0</v>
      </c>
      <c r="BJ159" s="13" t="s">
        <v>141</v>
      </c>
      <c r="BK159" s="148">
        <f t="shared" si="19"/>
        <v>0</v>
      </c>
      <c r="BL159" s="13" t="s">
        <v>140</v>
      </c>
      <c r="BM159" s="147" t="s">
        <v>208</v>
      </c>
    </row>
    <row r="160" spans="2:65" s="11" customFormat="1" ht="22.9" customHeight="1">
      <c r="B160" s="123"/>
      <c r="D160" s="124" t="s">
        <v>72</v>
      </c>
      <c r="E160" s="133" t="s">
        <v>144</v>
      </c>
      <c r="F160" s="133" t="s">
        <v>209</v>
      </c>
      <c r="I160" s="126"/>
      <c r="J160" s="134">
        <f>BK160</f>
        <v>0</v>
      </c>
      <c r="L160" s="123"/>
      <c r="M160" s="128"/>
      <c r="P160" s="129">
        <f>SUM(P161:P180)</f>
        <v>0</v>
      </c>
      <c r="R160" s="129">
        <f>SUM(R161:R180)</f>
        <v>0</v>
      </c>
      <c r="T160" s="130">
        <f>SUM(T161:T180)</f>
        <v>0</v>
      </c>
      <c r="AR160" s="124" t="s">
        <v>81</v>
      </c>
      <c r="AT160" s="131" t="s">
        <v>72</v>
      </c>
      <c r="AU160" s="131" t="s">
        <v>81</v>
      </c>
      <c r="AY160" s="124" t="s">
        <v>134</v>
      </c>
      <c r="BK160" s="132">
        <f>SUM(BK161:BK180)</f>
        <v>0</v>
      </c>
    </row>
    <row r="161" spans="2:65" s="1" customFormat="1" ht="37.9" customHeight="1">
      <c r="B161" s="135"/>
      <c r="C161" s="136" t="s">
        <v>210</v>
      </c>
      <c r="D161" s="136" t="s">
        <v>136</v>
      </c>
      <c r="E161" s="137" t="s">
        <v>211</v>
      </c>
      <c r="F161" s="138" t="s">
        <v>212</v>
      </c>
      <c r="G161" s="139" t="s">
        <v>139</v>
      </c>
      <c r="H161" s="140">
        <v>0.53</v>
      </c>
      <c r="I161" s="141"/>
      <c r="J161" s="140">
        <f t="shared" ref="J161:J180" si="20">ROUND(I161*H161,2)</f>
        <v>0</v>
      </c>
      <c r="K161" s="142"/>
      <c r="L161" s="28"/>
      <c r="M161" s="143" t="s">
        <v>1</v>
      </c>
      <c r="N161" s="144" t="s">
        <v>39</v>
      </c>
      <c r="P161" s="145">
        <f t="shared" ref="P161:P180" si="21">O161*H161</f>
        <v>0</v>
      </c>
      <c r="Q161" s="145">
        <v>0</v>
      </c>
      <c r="R161" s="145">
        <f t="shared" ref="R161:R180" si="22">Q161*H161</f>
        <v>0</v>
      </c>
      <c r="S161" s="145">
        <v>0</v>
      </c>
      <c r="T161" s="146">
        <f t="shared" ref="T161:T180" si="23">S161*H161</f>
        <v>0</v>
      </c>
      <c r="AR161" s="147" t="s">
        <v>140</v>
      </c>
      <c r="AT161" s="147" t="s">
        <v>136</v>
      </c>
      <c r="AU161" s="147" t="s">
        <v>141</v>
      </c>
      <c r="AY161" s="13" t="s">
        <v>134</v>
      </c>
      <c r="BE161" s="148">
        <f t="shared" ref="BE161:BE180" si="24">IF(N161="základná",J161,0)</f>
        <v>0</v>
      </c>
      <c r="BF161" s="148">
        <f t="shared" ref="BF161:BF180" si="25">IF(N161="znížená",J161,0)</f>
        <v>0</v>
      </c>
      <c r="BG161" s="148">
        <f t="shared" ref="BG161:BG180" si="26">IF(N161="zákl. prenesená",J161,0)</f>
        <v>0</v>
      </c>
      <c r="BH161" s="148">
        <f t="shared" ref="BH161:BH180" si="27">IF(N161="zníž. prenesená",J161,0)</f>
        <v>0</v>
      </c>
      <c r="BI161" s="148">
        <f t="shared" ref="BI161:BI180" si="28">IF(N161="nulová",J161,0)</f>
        <v>0</v>
      </c>
      <c r="BJ161" s="13" t="s">
        <v>141</v>
      </c>
      <c r="BK161" s="148">
        <f t="shared" ref="BK161:BK180" si="29">ROUND(I161*H161,2)</f>
        <v>0</v>
      </c>
      <c r="BL161" s="13" t="s">
        <v>140</v>
      </c>
      <c r="BM161" s="147" t="s">
        <v>213</v>
      </c>
    </row>
    <row r="162" spans="2:65" s="1" customFormat="1" ht="33" customHeight="1">
      <c r="B162" s="135"/>
      <c r="C162" s="136" t="s">
        <v>174</v>
      </c>
      <c r="D162" s="136" t="s">
        <v>136</v>
      </c>
      <c r="E162" s="137" t="s">
        <v>214</v>
      </c>
      <c r="F162" s="138" t="s">
        <v>215</v>
      </c>
      <c r="G162" s="139" t="s">
        <v>139</v>
      </c>
      <c r="H162" s="140">
        <v>7.09</v>
      </c>
      <c r="I162" s="141"/>
      <c r="J162" s="140">
        <f t="shared" si="20"/>
        <v>0</v>
      </c>
      <c r="K162" s="142"/>
      <c r="L162" s="28"/>
      <c r="M162" s="143" t="s">
        <v>1</v>
      </c>
      <c r="N162" s="144" t="s">
        <v>39</v>
      </c>
      <c r="P162" s="145">
        <f t="shared" si="21"/>
        <v>0</v>
      </c>
      <c r="Q162" s="145">
        <v>0</v>
      </c>
      <c r="R162" s="145">
        <f t="shared" si="22"/>
        <v>0</v>
      </c>
      <c r="S162" s="145">
        <v>0</v>
      </c>
      <c r="T162" s="146">
        <f t="shared" si="23"/>
        <v>0</v>
      </c>
      <c r="AR162" s="147" t="s">
        <v>140</v>
      </c>
      <c r="AT162" s="147" t="s">
        <v>136</v>
      </c>
      <c r="AU162" s="147" t="s">
        <v>141</v>
      </c>
      <c r="AY162" s="13" t="s">
        <v>134</v>
      </c>
      <c r="BE162" s="148">
        <f t="shared" si="24"/>
        <v>0</v>
      </c>
      <c r="BF162" s="148">
        <f t="shared" si="25"/>
        <v>0</v>
      </c>
      <c r="BG162" s="148">
        <f t="shared" si="26"/>
        <v>0</v>
      </c>
      <c r="BH162" s="148">
        <f t="shared" si="27"/>
        <v>0</v>
      </c>
      <c r="BI162" s="148">
        <f t="shared" si="28"/>
        <v>0</v>
      </c>
      <c r="BJ162" s="13" t="s">
        <v>141</v>
      </c>
      <c r="BK162" s="148">
        <f t="shared" si="29"/>
        <v>0</v>
      </c>
      <c r="BL162" s="13" t="s">
        <v>140</v>
      </c>
      <c r="BM162" s="147" t="s">
        <v>216</v>
      </c>
    </row>
    <row r="163" spans="2:65" s="1" customFormat="1" ht="44.25" customHeight="1">
      <c r="B163" s="135"/>
      <c r="C163" s="136" t="s">
        <v>217</v>
      </c>
      <c r="D163" s="136" t="s">
        <v>136</v>
      </c>
      <c r="E163" s="137" t="s">
        <v>218</v>
      </c>
      <c r="F163" s="138" t="s">
        <v>219</v>
      </c>
      <c r="G163" s="139" t="s">
        <v>139</v>
      </c>
      <c r="H163" s="140">
        <v>31.43</v>
      </c>
      <c r="I163" s="141"/>
      <c r="J163" s="140">
        <f t="shared" si="20"/>
        <v>0</v>
      </c>
      <c r="K163" s="142"/>
      <c r="L163" s="28"/>
      <c r="M163" s="143" t="s">
        <v>1</v>
      </c>
      <c r="N163" s="144" t="s">
        <v>39</v>
      </c>
      <c r="P163" s="145">
        <f t="shared" si="21"/>
        <v>0</v>
      </c>
      <c r="Q163" s="145">
        <v>0</v>
      </c>
      <c r="R163" s="145">
        <f t="shared" si="22"/>
        <v>0</v>
      </c>
      <c r="S163" s="145">
        <v>0</v>
      </c>
      <c r="T163" s="146">
        <f t="shared" si="23"/>
        <v>0</v>
      </c>
      <c r="AR163" s="147" t="s">
        <v>140</v>
      </c>
      <c r="AT163" s="147" t="s">
        <v>136</v>
      </c>
      <c r="AU163" s="147" t="s">
        <v>141</v>
      </c>
      <c r="AY163" s="13" t="s">
        <v>134</v>
      </c>
      <c r="BE163" s="148">
        <f t="shared" si="24"/>
        <v>0</v>
      </c>
      <c r="BF163" s="148">
        <f t="shared" si="25"/>
        <v>0</v>
      </c>
      <c r="BG163" s="148">
        <f t="shared" si="26"/>
        <v>0</v>
      </c>
      <c r="BH163" s="148">
        <f t="shared" si="27"/>
        <v>0</v>
      </c>
      <c r="BI163" s="148">
        <f t="shared" si="28"/>
        <v>0</v>
      </c>
      <c r="BJ163" s="13" t="s">
        <v>141</v>
      </c>
      <c r="BK163" s="148">
        <f t="shared" si="29"/>
        <v>0</v>
      </c>
      <c r="BL163" s="13" t="s">
        <v>140</v>
      </c>
      <c r="BM163" s="147" t="s">
        <v>220</v>
      </c>
    </row>
    <row r="164" spans="2:65" s="1" customFormat="1" ht="44.25" customHeight="1">
      <c r="B164" s="135"/>
      <c r="C164" s="136" t="s">
        <v>178</v>
      </c>
      <c r="D164" s="136" t="s">
        <v>136</v>
      </c>
      <c r="E164" s="137" t="s">
        <v>221</v>
      </c>
      <c r="F164" s="138" t="s">
        <v>222</v>
      </c>
      <c r="G164" s="139" t="s">
        <v>139</v>
      </c>
      <c r="H164" s="140">
        <v>62.35</v>
      </c>
      <c r="I164" s="141"/>
      <c r="J164" s="140">
        <f t="shared" si="20"/>
        <v>0</v>
      </c>
      <c r="K164" s="142"/>
      <c r="L164" s="28"/>
      <c r="M164" s="143" t="s">
        <v>1</v>
      </c>
      <c r="N164" s="144" t="s">
        <v>39</v>
      </c>
      <c r="P164" s="145">
        <f t="shared" si="21"/>
        <v>0</v>
      </c>
      <c r="Q164" s="145">
        <v>0</v>
      </c>
      <c r="R164" s="145">
        <f t="shared" si="22"/>
        <v>0</v>
      </c>
      <c r="S164" s="145">
        <v>0</v>
      </c>
      <c r="T164" s="146">
        <f t="shared" si="23"/>
        <v>0</v>
      </c>
      <c r="AR164" s="147" t="s">
        <v>140</v>
      </c>
      <c r="AT164" s="147" t="s">
        <v>136</v>
      </c>
      <c r="AU164" s="147" t="s">
        <v>141</v>
      </c>
      <c r="AY164" s="13" t="s">
        <v>134</v>
      </c>
      <c r="BE164" s="148">
        <f t="shared" si="24"/>
        <v>0</v>
      </c>
      <c r="BF164" s="148">
        <f t="shared" si="25"/>
        <v>0</v>
      </c>
      <c r="BG164" s="148">
        <f t="shared" si="26"/>
        <v>0</v>
      </c>
      <c r="BH164" s="148">
        <f t="shared" si="27"/>
        <v>0</v>
      </c>
      <c r="BI164" s="148">
        <f t="shared" si="28"/>
        <v>0</v>
      </c>
      <c r="BJ164" s="13" t="s">
        <v>141</v>
      </c>
      <c r="BK164" s="148">
        <f t="shared" si="29"/>
        <v>0</v>
      </c>
      <c r="BL164" s="13" t="s">
        <v>140</v>
      </c>
      <c r="BM164" s="147" t="s">
        <v>223</v>
      </c>
    </row>
    <row r="165" spans="2:65" s="1" customFormat="1" ht="24.2" customHeight="1">
      <c r="B165" s="135"/>
      <c r="C165" s="136" t="s">
        <v>224</v>
      </c>
      <c r="D165" s="136" t="s">
        <v>136</v>
      </c>
      <c r="E165" s="137" t="s">
        <v>225</v>
      </c>
      <c r="F165" s="138" t="s">
        <v>226</v>
      </c>
      <c r="G165" s="139" t="s">
        <v>227</v>
      </c>
      <c r="H165" s="140">
        <v>42</v>
      </c>
      <c r="I165" s="141"/>
      <c r="J165" s="140">
        <f t="shared" si="20"/>
        <v>0</v>
      </c>
      <c r="K165" s="142"/>
      <c r="L165" s="28"/>
      <c r="M165" s="143" t="s">
        <v>1</v>
      </c>
      <c r="N165" s="144" t="s">
        <v>39</v>
      </c>
      <c r="P165" s="145">
        <f t="shared" si="21"/>
        <v>0</v>
      </c>
      <c r="Q165" s="145">
        <v>0</v>
      </c>
      <c r="R165" s="145">
        <f t="shared" si="22"/>
        <v>0</v>
      </c>
      <c r="S165" s="145">
        <v>0</v>
      </c>
      <c r="T165" s="146">
        <f t="shared" si="23"/>
        <v>0</v>
      </c>
      <c r="AR165" s="147" t="s">
        <v>140</v>
      </c>
      <c r="AT165" s="147" t="s">
        <v>136</v>
      </c>
      <c r="AU165" s="147" t="s">
        <v>141</v>
      </c>
      <c r="AY165" s="13" t="s">
        <v>134</v>
      </c>
      <c r="BE165" s="148">
        <f t="shared" si="24"/>
        <v>0</v>
      </c>
      <c r="BF165" s="148">
        <f t="shared" si="25"/>
        <v>0</v>
      </c>
      <c r="BG165" s="148">
        <f t="shared" si="26"/>
        <v>0</v>
      </c>
      <c r="BH165" s="148">
        <f t="shared" si="27"/>
        <v>0</v>
      </c>
      <c r="BI165" s="148">
        <f t="shared" si="28"/>
        <v>0</v>
      </c>
      <c r="BJ165" s="13" t="s">
        <v>141</v>
      </c>
      <c r="BK165" s="148">
        <f t="shared" si="29"/>
        <v>0</v>
      </c>
      <c r="BL165" s="13" t="s">
        <v>140</v>
      </c>
      <c r="BM165" s="147" t="s">
        <v>228</v>
      </c>
    </row>
    <row r="166" spans="2:65" s="1" customFormat="1" ht="24.2" customHeight="1">
      <c r="B166" s="135"/>
      <c r="C166" s="136" t="s">
        <v>183</v>
      </c>
      <c r="D166" s="136" t="s">
        <v>136</v>
      </c>
      <c r="E166" s="137" t="s">
        <v>229</v>
      </c>
      <c r="F166" s="138" t="s">
        <v>230</v>
      </c>
      <c r="G166" s="139" t="s">
        <v>227</v>
      </c>
      <c r="H166" s="140">
        <v>11</v>
      </c>
      <c r="I166" s="141"/>
      <c r="J166" s="140">
        <f t="shared" si="20"/>
        <v>0</v>
      </c>
      <c r="K166" s="142"/>
      <c r="L166" s="28"/>
      <c r="M166" s="143" t="s">
        <v>1</v>
      </c>
      <c r="N166" s="144" t="s">
        <v>39</v>
      </c>
      <c r="P166" s="145">
        <f t="shared" si="21"/>
        <v>0</v>
      </c>
      <c r="Q166" s="145">
        <v>0</v>
      </c>
      <c r="R166" s="145">
        <f t="shared" si="22"/>
        <v>0</v>
      </c>
      <c r="S166" s="145">
        <v>0</v>
      </c>
      <c r="T166" s="146">
        <f t="shared" si="23"/>
        <v>0</v>
      </c>
      <c r="AR166" s="147" t="s">
        <v>140</v>
      </c>
      <c r="AT166" s="147" t="s">
        <v>136</v>
      </c>
      <c r="AU166" s="147" t="s">
        <v>141</v>
      </c>
      <c r="AY166" s="13" t="s">
        <v>134</v>
      </c>
      <c r="BE166" s="148">
        <f t="shared" si="24"/>
        <v>0</v>
      </c>
      <c r="BF166" s="148">
        <f t="shared" si="25"/>
        <v>0</v>
      </c>
      <c r="BG166" s="148">
        <f t="shared" si="26"/>
        <v>0</v>
      </c>
      <c r="BH166" s="148">
        <f t="shared" si="27"/>
        <v>0</v>
      </c>
      <c r="BI166" s="148">
        <f t="shared" si="28"/>
        <v>0</v>
      </c>
      <c r="BJ166" s="13" t="s">
        <v>141</v>
      </c>
      <c r="BK166" s="148">
        <f t="shared" si="29"/>
        <v>0</v>
      </c>
      <c r="BL166" s="13" t="s">
        <v>140</v>
      </c>
      <c r="BM166" s="147" t="s">
        <v>231</v>
      </c>
    </row>
    <row r="167" spans="2:65" s="1" customFormat="1" ht="24.2" customHeight="1">
      <c r="B167" s="135"/>
      <c r="C167" s="136" t="s">
        <v>232</v>
      </c>
      <c r="D167" s="136" t="s">
        <v>136</v>
      </c>
      <c r="E167" s="137" t="s">
        <v>233</v>
      </c>
      <c r="F167" s="138" t="s">
        <v>234</v>
      </c>
      <c r="G167" s="139" t="s">
        <v>227</v>
      </c>
      <c r="H167" s="140">
        <v>4</v>
      </c>
      <c r="I167" s="141"/>
      <c r="J167" s="140">
        <f t="shared" si="20"/>
        <v>0</v>
      </c>
      <c r="K167" s="142"/>
      <c r="L167" s="28"/>
      <c r="M167" s="143" t="s">
        <v>1</v>
      </c>
      <c r="N167" s="144" t="s">
        <v>39</v>
      </c>
      <c r="P167" s="145">
        <f t="shared" si="21"/>
        <v>0</v>
      </c>
      <c r="Q167" s="145">
        <v>0</v>
      </c>
      <c r="R167" s="145">
        <f t="shared" si="22"/>
        <v>0</v>
      </c>
      <c r="S167" s="145">
        <v>0</v>
      </c>
      <c r="T167" s="146">
        <f t="shared" si="23"/>
        <v>0</v>
      </c>
      <c r="AR167" s="147" t="s">
        <v>140</v>
      </c>
      <c r="AT167" s="147" t="s">
        <v>136</v>
      </c>
      <c r="AU167" s="147" t="s">
        <v>141</v>
      </c>
      <c r="AY167" s="13" t="s">
        <v>134</v>
      </c>
      <c r="BE167" s="148">
        <f t="shared" si="24"/>
        <v>0</v>
      </c>
      <c r="BF167" s="148">
        <f t="shared" si="25"/>
        <v>0</v>
      </c>
      <c r="BG167" s="148">
        <f t="shared" si="26"/>
        <v>0</v>
      </c>
      <c r="BH167" s="148">
        <f t="shared" si="27"/>
        <v>0</v>
      </c>
      <c r="BI167" s="148">
        <f t="shared" si="28"/>
        <v>0</v>
      </c>
      <c r="BJ167" s="13" t="s">
        <v>141</v>
      </c>
      <c r="BK167" s="148">
        <f t="shared" si="29"/>
        <v>0</v>
      </c>
      <c r="BL167" s="13" t="s">
        <v>140</v>
      </c>
      <c r="BM167" s="147" t="s">
        <v>235</v>
      </c>
    </row>
    <row r="168" spans="2:65" s="1" customFormat="1" ht="33" customHeight="1">
      <c r="B168" s="135"/>
      <c r="C168" s="136" t="s">
        <v>187</v>
      </c>
      <c r="D168" s="136" t="s">
        <v>136</v>
      </c>
      <c r="E168" s="137" t="s">
        <v>236</v>
      </c>
      <c r="F168" s="138" t="s">
        <v>237</v>
      </c>
      <c r="G168" s="139" t="s">
        <v>227</v>
      </c>
      <c r="H168" s="140">
        <v>6</v>
      </c>
      <c r="I168" s="141"/>
      <c r="J168" s="140">
        <f t="shared" si="20"/>
        <v>0</v>
      </c>
      <c r="K168" s="142"/>
      <c r="L168" s="28"/>
      <c r="M168" s="143" t="s">
        <v>1</v>
      </c>
      <c r="N168" s="144" t="s">
        <v>39</v>
      </c>
      <c r="P168" s="145">
        <f t="shared" si="21"/>
        <v>0</v>
      </c>
      <c r="Q168" s="145">
        <v>0</v>
      </c>
      <c r="R168" s="145">
        <f t="shared" si="22"/>
        <v>0</v>
      </c>
      <c r="S168" s="145">
        <v>0</v>
      </c>
      <c r="T168" s="146">
        <f t="shared" si="23"/>
        <v>0</v>
      </c>
      <c r="AR168" s="147" t="s">
        <v>140</v>
      </c>
      <c r="AT168" s="147" t="s">
        <v>136</v>
      </c>
      <c r="AU168" s="147" t="s">
        <v>141</v>
      </c>
      <c r="AY168" s="13" t="s">
        <v>134</v>
      </c>
      <c r="BE168" s="148">
        <f t="shared" si="24"/>
        <v>0</v>
      </c>
      <c r="BF168" s="148">
        <f t="shared" si="25"/>
        <v>0</v>
      </c>
      <c r="BG168" s="148">
        <f t="shared" si="26"/>
        <v>0</v>
      </c>
      <c r="BH168" s="148">
        <f t="shared" si="27"/>
        <v>0</v>
      </c>
      <c r="BI168" s="148">
        <f t="shared" si="28"/>
        <v>0</v>
      </c>
      <c r="BJ168" s="13" t="s">
        <v>141</v>
      </c>
      <c r="BK168" s="148">
        <f t="shared" si="29"/>
        <v>0</v>
      </c>
      <c r="BL168" s="13" t="s">
        <v>140</v>
      </c>
      <c r="BM168" s="147" t="s">
        <v>238</v>
      </c>
    </row>
    <row r="169" spans="2:65" s="1" customFormat="1" ht="33" customHeight="1">
      <c r="B169" s="135"/>
      <c r="C169" s="136" t="s">
        <v>239</v>
      </c>
      <c r="D169" s="136" t="s">
        <v>136</v>
      </c>
      <c r="E169" s="137" t="s">
        <v>240</v>
      </c>
      <c r="F169" s="138" t="s">
        <v>241</v>
      </c>
      <c r="G169" s="139" t="s">
        <v>227</v>
      </c>
      <c r="H169" s="140">
        <v>23</v>
      </c>
      <c r="I169" s="141"/>
      <c r="J169" s="140">
        <f t="shared" si="20"/>
        <v>0</v>
      </c>
      <c r="K169" s="142"/>
      <c r="L169" s="28"/>
      <c r="M169" s="143" t="s">
        <v>1</v>
      </c>
      <c r="N169" s="144" t="s">
        <v>39</v>
      </c>
      <c r="P169" s="145">
        <f t="shared" si="21"/>
        <v>0</v>
      </c>
      <c r="Q169" s="145">
        <v>0</v>
      </c>
      <c r="R169" s="145">
        <f t="shared" si="22"/>
        <v>0</v>
      </c>
      <c r="S169" s="145">
        <v>0</v>
      </c>
      <c r="T169" s="146">
        <f t="shared" si="23"/>
        <v>0</v>
      </c>
      <c r="AR169" s="147" t="s">
        <v>140</v>
      </c>
      <c r="AT169" s="147" t="s">
        <v>136</v>
      </c>
      <c r="AU169" s="147" t="s">
        <v>141</v>
      </c>
      <c r="AY169" s="13" t="s">
        <v>134</v>
      </c>
      <c r="BE169" s="148">
        <f t="shared" si="24"/>
        <v>0</v>
      </c>
      <c r="BF169" s="148">
        <f t="shared" si="25"/>
        <v>0</v>
      </c>
      <c r="BG169" s="148">
        <f t="shared" si="26"/>
        <v>0</v>
      </c>
      <c r="BH169" s="148">
        <f t="shared" si="27"/>
        <v>0</v>
      </c>
      <c r="BI169" s="148">
        <f t="shared" si="28"/>
        <v>0</v>
      </c>
      <c r="BJ169" s="13" t="s">
        <v>141</v>
      </c>
      <c r="BK169" s="148">
        <f t="shared" si="29"/>
        <v>0</v>
      </c>
      <c r="BL169" s="13" t="s">
        <v>140</v>
      </c>
      <c r="BM169" s="147" t="s">
        <v>242</v>
      </c>
    </row>
    <row r="170" spans="2:65" s="1" customFormat="1" ht="33" customHeight="1">
      <c r="B170" s="135"/>
      <c r="C170" s="136" t="s">
        <v>191</v>
      </c>
      <c r="D170" s="136" t="s">
        <v>136</v>
      </c>
      <c r="E170" s="137" t="s">
        <v>243</v>
      </c>
      <c r="F170" s="138" t="s">
        <v>244</v>
      </c>
      <c r="G170" s="139" t="s">
        <v>227</v>
      </c>
      <c r="H170" s="140">
        <v>1</v>
      </c>
      <c r="I170" s="141"/>
      <c r="J170" s="140">
        <f t="shared" si="20"/>
        <v>0</v>
      </c>
      <c r="K170" s="142"/>
      <c r="L170" s="28"/>
      <c r="M170" s="143" t="s">
        <v>1</v>
      </c>
      <c r="N170" s="144" t="s">
        <v>39</v>
      </c>
      <c r="P170" s="145">
        <f t="shared" si="21"/>
        <v>0</v>
      </c>
      <c r="Q170" s="145">
        <v>0</v>
      </c>
      <c r="R170" s="145">
        <f t="shared" si="22"/>
        <v>0</v>
      </c>
      <c r="S170" s="145">
        <v>0</v>
      </c>
      <c r="T170" s="146">
        <f t="shared" si="23"/>
        <v>0</v>
      </c>
      <c r="AR170" s="147" t="s">
        <v>140</v>
      </c>
      <c r="AT170" s="147" t="s">
        <v>136</v>
      </c>
      <c r="AU170" s="147" t="s">
        <v>141</v>
      </c>
      <c r="AY170" s="13" t="s">
        <v>134</v>
      </c>
      <c r="BE170" s="148">
        <f t="shared" si="24"/>
        <v>0</v>
      </c>
      <c r="BF170" s="148">
        <f t="shared" si="25"/>
        <v>0</v>
      </c>
      <c r="BG170" s="148">
        <f t="shared" si="26"/>
        <v>0</v>
      </c>
      <c r="BH170" s="148">
        <f t="shared" si="27"/>
        <v>0</v>
      </c>
      <c r="BI170" s="148">
        <f t="shared" si="28"/>
        <v>0</v>
      </c>
      <c r="BJ170" s="13" t="s">
        <v>141</v>
      </c>
      <c r="BK170" s="148">
        <f t="shared" si="29"/>
        <v>0</v>
      </c>
      <c r="BL170" s="13" t="s">
        <v>140</v>
      </c>
      <c r="BM170" s="147" t="s">
        <v>245</v>
      </c>
    </row>
    <row r="171" spans="2:65" s="1" customFormat="1" ht="33" customHeight="1">
      <c r="B171" s="135"/>
      <c r="C171" s="136" t="s">
        <v>246</v>
      </c>
      <c r="D171" s="136" t="s">
        <v>136</v>
      </c>
      <c r="E171" s="137" t="s">
        <v>247</v>
      </c>
      <c r="F171" s="138" t="s">
        <v>248</v>
      </c>
      <c r="G171" s="139" t="s">
        <v>249</v>
      </c>
      <c r="H171" s="140">
        <v>0.13</v>
      </c>
      <c r="I171" s="141"/>
      <c r="J171" s="140">
        <f t="shared" si="20"/>
        <v>0</v>
      </c>
      <c r="K171" s="142"/>
      <c r="L171" s="28"/>
      <c r="M171" s="143" t="s">
        <v>1</v>
      </c>
      <c r="N171" s="144" t="s">
        <v>39</v>
      </c>
      <c r="P171" s="145">
        <f t="shared" si="21"/>
        <v>0</v>
      </c>
      <c r="Q171" s="145">
        <v>0</v>
      </c>
      <c r="R171" s="145">
        <f t="shared" si="22"/>
        <v>0</v>
      </c>
      <c r="S171" s="145">
        <v>0</v>
      </c>
      <c r="T171" s="146">
        <f t="shared" si="23"/>
        <v>0</v>
      </c>
      <c r="AR171" s="147" t="s">
        <v>140</v>
      </c>
      <c r="AT171" s="147" t="s">
        <v>136</v>
      </c>
      <c r="AU171" s="147" t="s">
        <v>141</v>
      </c>
      <c r="AY171" s="13" t="s">
        <v>134</v>
      </c>
      <c r="BE171" s="148">
        <f t="shared" si="24"/>
        <v>0</v>
      </c>
      <c r="BF171" s="148">
        <f t="shared" si="25"/>
        <v>0</v>
      </c>
      <c r="BG171" s="148">
        <f t="shared" si="26"/>
        <v>0</v>
      </c>
      <c r="BH171" s="148">
        <f t="shared" si="27"/>
        <v>0</v>
      </c>
      <c r="BI171" s="148">
        <f t="shared" si="28"/>
        <v>0</v>
      </c>
      <c r="BJ171" s="13" t="s">
        <v>141</v>
      </c>
      <c r="BK171" s="148">
        <f t="shared" si="29"/>
        <v>0</v>
      </c>
      <c r="BL171" s="13" t="s">
        <v>140</v>
      </c>
      <c r="BM171" s="147" t="s">
        <v>250</v>
      </c>
    </row>
    <row r="172" spans="2:65" s="1" customFormat="1" ht="33" customHeight="1">
      <c r="B172" s="135"/>
      <c r="C172" s="136" t="s">
        <v>194</v>
      </c>
      <c r="D172" s="136" t="s">
        <v>136</v>
      </c>
      <c r="E172" s="137" t="s">
        <v>251</v>
      </c>
      <c r="F172" s="138" t="s">
        <v>252</v>
      </c>
      <c r="G172" s="139" t="s">
        <v>139</v>
      </c>
      <c r="H172" s="140">
        <v>2.2000000000000002</v>
      </c>
      <c r="I172" s="141"/>
      <c r="J172" s="140">
        <f t="shared" si="20"/>
        <v>0</v>
      </c>
      <c r="K172" s="142"/>
      <c r="L172" s="28"/>
      <c r="M172" s="143" t="s">
        <v>1</v>
      </c>
      <c r="N172" s="144" t="s">
        <v>39</v>
      </c>
      <c r="P172" s="145">
        <f t="shared" si="21"/>
        <v>0</v>
      </c>
      <c r="Q172" s="145">
        <v>0</v>
      </c>
      <c r="R172" s="145">
        <f t="shared" si="22"/>
        <v>0</v>
      </c>
      <c r="S172" s="145">
        <v>0</v>
      </c>
      <c r="T172" s="146">
        <f t="shared" si="23"/>
        <v>0</v>
      </c>
      <c r="AR172" s="147" t="s">
        <v>140</v>
      </c>
      <c r="AT172" s="147" t="s">
        <v>136</v>
      </c>
      <c r="AU172" s="147" t="s">
        <v>141</v>
      </c>
      <c r="AY172" s="13" t="s">
        <v>134</v>
      </c>
      <c r="BE172" s="148">
        <f t="shared" si="24"/>
        <v>0</v>
      </c>
      <c r="BF172" s="148">
        <f t="shared" si="25"/>
        <v>0</v>
      </c>
      <c r="BG172" s="148">
        <f t="shared" si="26"/>
        <v>0</v>
      </c>
      <c r="BH172" s="148">
        <f t="shared" si="27"/>
        <v>0</v>
      </c>
      <c r="BI172" s="148">
        <f t="shared" si="28"/>
        <v>0</v>
      </c>
      <c r="BJ172" s="13" t="s">
        <v>141</v>
      </c>
      <c r="BK172" s="148">
        <f t="shared" si="29"/>
        <v>0</v>
      </c>
      <c r="BL172" s="13" t="s">
        <v>140</v>
      </c>
      <c r="BM172" s="147" t="s">
        <v>253</v>
      </c>
    </row>
    <row r="173" spans="2:65" s="1" customFormat="1" ht="33" customHeight="1">
      <c r="B173" s="135"/>
      <c r="C173" s="136" t="s">
        <v>254</v>
      </c>
      <c r="D173" s="136" t="s">
        <v>136</v>
      </c>
      <c r="E173" s="137" t="s">
        <v>255</v>
      </c>
      <c r="F173" s="138" t="s">
        <v>256</v>
      </c>
      <c r="G173" s="139" t="s">
        <v>139</v>
      </c>
      <c r="H173" s="140">
        <v>1.83</v>
      </c>
      <c r="I173" s="141"/>
      <c r="J173" s="140">
        <f t="shared" si="20"/>
        <v>0</v>
      </c>
      <c r="K173" s="142"/>
      <c r="L173" s="28"/>
      <c r="M173" s="143" t="s">
        <v>1</v>
      </c>
      <c r="N173" s="144" t="s">
        <v>39</v>
      </c>
      <c r="P173" s="145">
        <f t="shared" si="21"/>
        <v>0</v>
      </c>
      <c r="Q173" s="145">
        <v>0</v>
      </c>
      <c r="R173" s="145">
        <f t="shared" si="22"/>
        <v>0</v>
      </c>
      <c r="S173" s="145">
        <v>0</v>
      </c>
      <c r="T173" s="146">
        <f t="shared" si="23"/>
        <v>0</v>
      </c>
      <c r="AR173" s="147" t="s">
        <v>140</v>
      </c>
      <c r="AT173" s="147" t="s">
        <v>136</v>
      </c>
      <c r="AU173" s="147" t="s">
        <v>141</v>
      </c>
      <c r="AY173" s="13" t="s">
        <v>134</v>
      </c>
      <c r="BE173" s="148">
        <f t="shared" si="24"/>
        <v>0</v>
      </c>
      <c r="BF173" s="148">
        <f t="shared" si="25"/>
        <v>0</v>
      </c>
      <c r="BG173" s="148">
        <f t="shared" si="26"/>
        <v>0</v>
      </c>
      <c r="BH173" s="148">
        <f t="shared" si="27"/>
        <v>0</v>
      </c>
      <c r="BI173" s="148">
        <f t="shared" si="28"/>
        <v>0</v>
      </c>
      <c r="BJ173" s="13" t="s">
        <v>141</v>
      </c>
      <c r="BK173" s="148">
        <f t="shared" si="29"/>
        <v>0</v>
      </c>
      <c r="BL173" s="13" t="s">
        <v>140</v>
      </c>
      <c r="BM173" s="147" t="s">
        <v>257</v>
      </c>
    </row>
    <row r="174" spans="2:65" s="1" customFormat="1" ht="24.2" customHeight="1">
      <c r="B174" s="135"/>
      <c r="C174" s="136" t="s">
        <v>198</v>
      </c>
      <c r="D174" s="136" t="s">
        <v>136</v>
      </c>
      <c r="E174" s="137" t="s">
        <v>258</v>
      </c>
      <c r="F174" s="138" t="s">
        <v>259</v>
      </c>
      <c r="G174" s="139" t="s">
        <v>177</v>
      </c>
      <c r="H174" s="140">
        <v>29.25</v>
      </c>
      <c r="I174" s="141"/>
      <c r="J174" s="140">
        <f t="shared" si="20"/>
        <v>0</v>
      </c>
      <c r="K174" s="142"/>
      <c r="L174" s="28"/>
      <c r="M174" s="143" t="s">
        <v>1</v>
      </c>
      <c r="N174" s="144" t="s">
        <v>39</v>
      </c>
      <c r="P174" s="145">
        <f t="shared" si="21"/>
        <v>0</v>
      </c>
      <c r="Q174" s="145">
        <v>0</v>
      </c>
      <c r="R174" s="145">
        <f t="shared" si="22"/>
        <v>0</v>
      </c>
      <c r="S174" s="145">
        <v>0</v>
      </c>
      <c r="T174" s="146">
        <f t="shared" si="23"/>
        <v>0</v>
      </c>
      <c r="AR174" s="147" t="s">
        <v>140</v>
      </c>
      <c r="AT174" s="147" t="s">
        <v>136</v>
      </c>
      <c r="AU174" s="147" t="s">
        <v>141</v>
      </c>
      <c r="AY174" s="13" t="s">
        <v>134</v>
      </c>
      <c r="BE174" s="148">
        <f t="shared" si="24"/>
        <v>0</v>
      </c>
      <c r="BF174" s="148">
        <f t="shared" si="25"/>
        <v>0</v>
      </c>
      <c r="BG174" s="148">
        <f t="shared" si="26"/>
        <v>0</v>
      </c>
      <c r="BH174" s="148">
        <f t="shared" si="27"/>
        <v>0</v>
      </c>
      <c r="BI174" s="148">
        <f t="shared" si="28"/>
        <v>0</v>
      </c>
      <c r="BJ174" s="13" t="s">
        <v>141</v>
      </c>
      <c r="BK174" s="148">
        <f t="shared" si="29"/>
        <v>0</v>
      </c>
      <c r="BL174" s="13" t="s">
        <v>140</v>
      </c>
      <c r="BM174" s="147" t="s">
        <v>260</v>
      </c>
    </row>
    <row r="175" spans="2:65" s="1" customFormat="1" ht="24.2" customHeight="1">
      <c r="B175" s="135"/>
      <c r="C175" s="136" t="s">
        <v>261</v>
      </c>
      <c r="D175" s="136" t="s">
        <v>136</v>
      </c>
      <c r="E175" s="137" t="s">
        <v>262</v>
      </c>
      <c r="F175" s="138" t="s">
        <v>263</v>
      </c>
      <c r="G175" s="139" t="s">
        <v>177</v>
      </c>
      <c r="H175" s="140">
        <v>29.25</v>
      </c>
      <c r="I175" s="141"/>
      <c r="J175" s="140">
        <f t="shared" si="20"/>
        <v>0</v>
      </c>
      <c r="K175" s="142"/>
      <c r="L175" s="28"/>
      <c r="M175" s="143" t="s">
        <v>1</v>
      </c>
      <c r="N175" s="144" t="s">
        <v>39</v>
      </c>
      <c r="P175" s="145">
        <f t="shared" si="21"/>
        <v>0</v>
      </c>
      <c r="Q175" s="145">
        <v>0</v>
      </c>
      <c r="R175" s="145">
        <f t="shared" si="22"/>
        <v>0</v>
      </c>
      <c r="S175" s="145">
        <v>0</v>
      </c>
      <c r="T175" s="146">
        <f t="shared" si="23"/>
        <v>0</v>
      </c>
      <c r="AR175" s="147" t="s">
        <v>140</v>
      </c>
      <c r="AT175" s="147" t="s">
        <v>136</v>
      </c>
      <c r="AU175" s="147" t="s">
        <v>141</v>
      </c>
      <c r="AY175" s="13" t="s">
        <v>134</v>
      </c>
      <c r="BE175" s="148">
        <f t="shared" si="24"/>
        <v>0</v>
      </c>
      <c r="BF175" s="148">
        <f t="shared" si="25"/>
        <v>0</v>
      </c>
      <c r="BG175" s="148">
        <f t="shared" si="26"/>
        <v>0</v>
      </c>
      <c r="BH175" s="148">
        <f t="shared" si="27"/>
        <v>0</v>
      </c>
      <c r="BI175" s="148">
        <f t="shared" si="28"/>
        <v>0</v>
      </c>
      <c r="BJ175" s="13" t="s">
        <v>141</v>
      </c>
      <c r="BK175" s="148">
        <f t="shared" si="29"/>
        <v>0</v>
      </c>
      <c r="BL175" s="13" t="s">
        <v>140</v>
      </c>
      <c r="BM175" s="147" t="s">
        <v>264</v>
      </c>
    </row>
    <row r="176" spans="2:65" s="1" customFormat="1" ht="24.2" customHeight="1">
      <c r="B176" s="135"/>
      <c r="C176" s="136" t="s">
        <v>201</v>
      </c>
      <c r="D176" s="136" t="s">
        <v>136</v>
      </c>
      <c r="E176" s="137" t="s">
        <v>265</v>
      </c>
      <c r="F176" s="138" t="s">
        <v>266</v>
      </c>
      <c r="G176" s="139" t="s">
        <v>249</v>
      </c>
      <c r="H176" s="140">
        <v>0.22</v>
      </c>
      <c r="I176" s="141"/>
      <c r="J176" s="140">
        <f t="shared" si="20"/>
        <v>0</v>
      </c>
      <c r="K176" s="142"/>
      <c r="L176" s="28"/>
      <c r="M176" s="143" t="s">
        <v>1</v>
      </c>
      <c r="N176" s="144" t="s">
        <v>39</v>
      </c>
      <c r="P176" s="145">
        <f t="shared" si="21"/>
        <v>0</v>
      </c>
      <c r="Q176" s="145">
        <v>0</v>
      </c>
      <c r="R176" s="145">
        <f t="shared" si="22"/>
        <v>0</v>
      </c>
      <c r="S176" s="145">
        <v>0</v>
      </c>
      <c r="T176" s="146">
        <f t="shared" si="23"/>
        <v>0</v>
      </c>
      <c r="AR176" s="147" t="s">
        <v>140</v>
      </c>
      <c r="AT176" s="147" t="s">
        <v>136</v>
      </c>
      <c r="AU176" s="147" t="s">
        <v>141</v>
      </c>
      <c r="AY176" s="13" t="s">
        <v>134</v>
      </c>
      <c r="BE176" s="148">
        <f t="shared" si="24"/>
        <v>0</v>
      </c>
      <c r="BF176" s="148">
        <f t="shared" si="25"/>
        <v>0</v>
      </c>
      <c r="BG176" s="148">
        <f t="shared" si="26"/>
        <v>0</v>
      </c>
      <c r="BH176" s="148">
        <f t="shared" si="27"/>
        <v>0</v>
      </c>
      <c r="BI176" s="148">
        <f t="shared" si="28"/>
        <v>0</v>
      </c>
      <c r="BJ176" s="13" t="s">
        <v>141</v>
      </c>
      <c r="BK176" s="148">
        <f t="shared" si="29"/>
        <v>0</v>
      </c>
      <c r="BL176" s="13" t="s">
        <v>140</v>
      </c>
      <c r="BM176" s="147" t="s">
        <v>267</v>
      </c>
    </row>
    <row r="177" spans="2:65" s="1" customFormat="1" ht="37.9" customHeight="1">
      <c r="B177" s="135"/>
      <c r="C177" s="136" t="s">
        <v>268</v>
      </c>
      <c r="D177" s="136" t="s">
        <v>136</v>
      </c>
      <c r="E177" s="137" t="s">
        <v>269</v>
      </c>
      <c r="F177" s="138" t="s">
        <v>270</v>
      </c>
      <c r="G177" s="139" t="s">
        <v>177</v>
      </c>
      <c r="H177" s="140">
        <v>9.1999999999999993</v>
      </c>
      <c r="I177" s="141"/>
      <c r="J177" s="140">
        <f t="shared" si="20"/>
        <v>0</v>
      </c>
      <c r="K177" s="142"/>
      <c r="L177" s="28"/>
      <c r="M177" s="143" t="s">
        <v>1</v>
      </c>
      <c r="N177" s="144" t="s">
        <v>39</v>
      </c>
      <c r="P177" s="145">
        <f t="shared" si="21"/>
        <v>0</v>
      </c>
      <c r="Q177" s="145">
        <v>0</v>
      </c>
      <c r="R177" s="145">
        <f t="shared" si="22"/>
        <v>0</v>
      </c>
      <c r="S177" s="145">
        <v>0</v>
      </c>
      <c r="T177" s="146">
        <f t="shared" si="23"/>
        <v>0</v>
      </c>
      <c r="AR177" s="147" t="s">
        <v>140</v>
      </c>
      <c r="AT177" s="147" t="s">
        <v>136</v>
      </c>
      <c r="AU177" s="147" t="s">
        <v>141</v>
      </c>
      <c r="AY177" s="13" t="s">
        <v>134</v>
      </c>
      <c r="BE177" s="148">
        <f t="shared" si="24"/>
        <v>0</v>
      </c>
      <c r="BF177" s="148">
        <f t="shared" si="25"/>
        <v>0</v>
      </c>
      <c r="BG177" s="148">
        <f t="shared" si="26"/>
        <v>0</v>
      </c>
      <c r="BH177" s="148">
        <f t="shared" si="27"/>
        <v>0</v>
      </c>
      <c r="BI177" s="148">
        <f t="shared" si="28"/>
        <v>0</v>
      </c>
      <c r="BJ177" s="13" t="s">
        <v>141</v>
      </c>
      <c r="BK177" s="148">
        <f t="shared" si="29"/>
        <v>0</v>
      </c>
      <c r="BL177" s="13" t="s">
        <v>140</v>
      </c>
      <c r="BM177" s="147" t="s">
        <v>271</v>
      </c>
    </row>
    <row r="178" spans="2:65" s="1" customFormat="1" ht="37.9" customHeight="1">
      <c r="B178" s="135"/>
      <c r="C178" s="136" t="s">
        <v>205</v>
      </c>
      <c r="D178" s="136" t="s">
        <v>136</v>
      </c>
      <c r="E178" s="137" t="s">
        <v>272</v>
      </c>
      <c r="F178" s="138" t="s">
        <v>273</v>
      </c>
      <c r="G178" s="139" t="s">
        <v>177</v>
      </c>
      <c r="H178" s="140">
        <v>339.75</v>
      </c>
      <c r="I178" s="141"/>
      <c r="J178" s="140">
        <f t="shared" si="20"/>
        <v>0</v>
      </c>
      <c r="K178" s="142"/>
      <c r="L178" s="28"/>
      <c r="M178" s="143" t="s">
        <v>1</v>
      </c>
      <c r="N178" s="144" t="s">
        <v>39</v>
      </c>
      <c r="P178" s="145">
        <f t="shared" si="21"/>
        <v>0</v>
      </c>
      <c r="Q178" s="145">
        <v>0</v>
      </c>
      <c r="R178" s="145">
        <f t="shared" si="22"/>
        <v>0</v>
      </c>
      <c r="S178" s="145">
        <v>0</v>
      </c>
      <c r="T178" s="146">
        <f t="shared" si="23"/>
        <v>0</v>
      </c>
      <c r="AR178" s="147" t="s">
        <v>140</v>
      </c>
      <c r="AT178" s="147" t="s">
        <v>136</v>
      </c>
      <c r="AU178" s="147" t="s">
        <v>141</v>
      </c>
      <c r="AY178" s="13" t="s">
        <v>134</v>
      </c>
      <c r="BE178" s="148">
        <f t="shared" si="24"/>
        <v>0</v>
      </c>
      <c r="BF178" s="148">
        <f t="shared" si="25"/>
        <v>0</v>
      </c>
      <c r="BG178" s="148">
        <f t="shared" si="26"/>
        <v>0</v>
      </c>
      <c r="BH178" s="148">
        <f t="shared" si="27"/>
        <v>0</v>
      </c>
      <c r="BI178" s="148">
        <f t="shared" si="28"/>
        <v>0</v>
      </c>
      <c r="BJ178" s="13" t="s">
        <v>141</v>
      </c>
      <c r="BK178" s="148">
        <f t="shared" si="29"/>
        <v>0</v>
      </c>
      <c r="BL178" s="13" t="s">
        <v>140</v>
      </c>
      <c r="BM178" s="147" t="s">
        <v>274</v>
      </c>
    </row>
    <row r="179" spans="2:65" s="1" customFormat="1" ht="37.9" customHeight="1">
      <c r="B179" s="135"/>
      <c r="C179" s="136" t="s">
        <v>275</v>
      </c>
      <c r="D179" s="136" t="s">
        <v>136</v>
      </c>
      <c r="E179" s="137" t="s">
        <v>276</v>
      </c>
      <c r="F179" s="138" t="s">
        <v>277</v>
      </c>
      <c r="G179" s="139" t="s">
        <v>177</v>
      </c>
      <c r="H179" s="140">
        <v>11.7</v>
      </c>
      <c r="I179" s="141"/>
      <c r="J179" s="140">
        <f t="shared" si="20"/>
        <v>0</v>
      </c>
      <c r="K179" s="142"/>
      <c r="L179" s="28"/>
      <c r="M179" s="143" t="s">
        <v>1</v>
      </c>
      <c r="N179" s="144" t="s">
        <v>39</v>
      </c>
      <c r="P179" s="145">
        <f t="shared" si="21"/>
        <v>0</v>
      </c>
      <c r="Q179" s="145">
        <v>0</v>
      </c>
      <c r="R179" s="145">
        <f t="shared" si="22"/>
        <v>0</v>
      </c>
      <c r="S179" s="145">
        <v>0</v>
      </c>
      <c r="T179" s="146">
        <f t="shared" si="23"/>
        <v>0</v>
      </c>
      <c r="AR179" s="147" t="s">
        <v>140</v>
      </c>
      <c r="AT179" s="147" t="s">
        <v>136</v>
      </c>
      <c r="AU179" s="147" t="s">
        <v>141</v>
      </c>
      <c r="AY179" s="13" t="s">
        <v>134</v>
      </c>
      <c r="BE179" s="148">
        <f t="shared" si="24"/>
        <v>0</v>
      </c>
      <c r="BF179" s="148">
        <f t="shared" si="25"/>
        <v>0</v>
      </c>
      <c r="BG179" s="148">
        <f t="shared" si="26"/>
        <v>0</v>
      </c>
      <c r="BH179" s="148">
        <f t="shared" si="27"/>
        <v>0</v>
      </c>
      <c r="BI179" s="148">
        <f t="shared" si="28"/>
        <v>0</v>
      </c>
      <c r="BJ179" s="13" t="s">
        <v>141</v>
      </c>
      <c r="BK179" s="148">
        <f t="shared" si="29"/>
        <v>0</v>
      </c>
      <c r="BL179" s="13" t="s">
        <v>140</v>
      </c>
      <c r="BM179" s="147" t="s">
        <v>278</v>
      </c>
    </row>
    <row r="180" spans="2:65" s="1" customFormat="1" ht="24.2" customHeight="1">
      <c r="B180" s="135"/>
      <c r="C180" s="136" t="s">
        <v>208</v>
      </c>
      <c r="D180" s="136" t="s">
        <v>136</v>
      </c>
      <c r="E180" s="137" t="s">
        <v>279</v>
      </c>
      <c r="F180" s="138" t="s">
        <v>280</v>
      </c>
      <c r="G180" s="139" t="s">
        <v>281</v>
      </c>
      <c r="H180" s="140">
        <v>32</v>
      </c>
      <c r="I180" s="141"/>
      <c r="J180" s="140">
        <f t="shared" si="20"/>
        <v>0</v>
      </c>
      <c r="K180" s="142"/>
      <c r="L180" s="28"/>
      <c r="M180" s="143" t="s">
        <v>1</v>
      </c>
      <c r="N180" s="144" t="s">
        <v>39</v>
      </c>
      <c r="P180" s="145">
        <f t="shared" si="21"/>
        <v>0</v>
      </c>
      <c r="Q180" s="145">
        <v>0</v>
      </c>
      <c r="R180" s="145">
        <f t="shared" si="22"/>
        <v>0</v>
      </c>
      <c r="S180" s="145">
        <v>0</v>
      </c>
      <c r="T180" s="146">
        <f t="shared" si="23"/>
        <v>0</v>
      </c>
      <c r="AR180" s="147" t="s">
        <v>140</v>
      </c>
      <c r="AT180" s="147" t="s">
        <v>136</v>
      </c>
      <c r="AU180" s="147" t="s">
        <v>141</v>
      </c>
      <c r="AY180" s="13" t="s">
        <v>134</v>
      </c>
      <c r="BE180" s="148">
        <f t="shared" si="24"/>
        <v>0</v>
      </c>
      <c r="BF180" s="148">
        <f t="shared" si="25"/>
        <v>0</v>
      </c>
      <c r="BG180" s="148">
        <f t="shared" si="26"/>
        <v>0</v>
      </c>
      <c r="BH180" s="148">
        <f t="shared" si="27"/>
        <v>0</v>
      </c>
      <c r="BI180" s="148">
        <f t="shared" si="28"/>
        <v>0</v>
      </c>
      <c r="BJ180" s="13" t="s">
        <v>141</v>
      </c>
      <c r="BK180" s="148">
        <f t="shared" si="29"/>
        <v>0</v>
      </c>
      <c r="BL180" s="13" t="s">
        <v>140</v>
      </c>
      <c r="BM180" s="147" t="s">
        <v>282</v>
      </c>
    </row>
    <row r="181" spans="2:65" s="11" customFormat="1" ht="22.9" customHeight="1">
      <c r="B181" s="123"/>
      <c r="D181" s="124" t="s">
        <v>72</v>
      </c>
      <c r="E181" s="133" t="s">
        <v>140</v>
      </c>
      <c r="F181" s="133" t="s">
        <v>283</v>
      </c>
      <c r="I181" s="126"/>
      <c r="J181" s="134">
        <f>BK181</f>
        <v>0</v>
      </c>
      <c r="L181" s="123"/>
      <c r="M181" s="128"/>
      <c r="P181" s="129">
        <f>SUM(P182:P200)</f>
        <v>0</v>
      </c>
      <c r="R181" s="129">
        <f>SUM(R182:R200)</f>
        <v>0</v>
      </c>
      <c r="T181" s="130">
        <f>SUM(T182:T200)</f>
        <v>0</v>
      </c>
      <c r="AR181" s="124" t="s">
        <v>81</v>
      </c>
      <c r="AT181" s="131" t="s">
        <v>72</v>
      </c>
      <c r="AU181" s="131" t="s">
        <v>81</v>
      </c>
      <c r="AY181" s="124" t="s">
        <v>134</v>
      </c>
      <c r="BK181" s="132">
        <f>SUM(BK182:BK200)</f>
        <v>0</v>
      </c>
    </row>
    <row r="182" spans="2:65" s="1" customFormat="1" ht="44.25" customHeight="1">
      <c r="B182" s="135"/>
      <c r="C182" s="136" t="s">
        <v>284</v>
      </c>
      <c r="D182" s="136" t="s">
        <v>136</v>
      </c>
      <c r="E182" s="137" t="s">
        <v>285</v>
      </c>
      <c r="F182" s="138" t="s">
        <v>286</v>
      </c>
      <c r="G182" s="139" t="s">
        <v>177</v>
      </c>
      <c r="H182" s="140">
        <v>20.07</v>
      </c>
      <c r="I182" s="141"/>
      <c r="J182" s="140">
        <f t="shared" ref="J182:J200" si="30">ROUND(I182*H182,2)</f>
        <v>0</v>
      </c>
      <c r="K182" s="142"/>
      <c r="L182" s="28"/>
      <c r="M182" s="143" t="s">
        <v>1</v>
      </c>
      <c r="N182" s="144" t="s">
        <v>39</v>
      </c>
      <c r="P182" s="145">
        <f t="shared" ref="P182:P200" si="31">O182*H182</f>
        <v>0</v>
      </c>
      <c r="Q182" s="145">
        <v>0</v>
      </c>
      <c r="R182" s="145">
        <f t="shared" ref="R182:R200" si="32">Q182*H182</f>
        <v>0</v>
      </c>
      <c r="S182" s="145">
        <v>0</v>
      </c>
      <c r="T182" s="146">
        <f t="shared" ref="T182:T200" si="33">S182*H182</f>
        <v>0</v>
      </c>
      <c r="AR182" s="147" t="s">
        <v>140</v>
      </c>
      <c r="AT182" s="147" t="s">
        <v>136</v>
      </c>
      <c r="AU182" s="147" t="s">
        <v>141</v>
      </c>
      <c r="AY182" s="13" t="s">
        <v>134</v>
      </c>
      <c r="BE182" s="148">
        <f t="shared" ref="BE182:BE200" si="34">IF(N182="základná",J182,0)</f>
        <v>0</v>
      </c>
      <c r="BF182" s="148">
        <f t="shared" ref="BF182:BF200" si="35">IF(N182="znížená",J182,0)</f>
        <v>0</v>
      </c>
      <c r="BG182" s="148">
        <f t="shared" ref="BG182:BG200" si="36">IF(N182="zákl. prenesená",J182,0)</f>
        <v>0</v>
      </c>
      <c r="BH182" s="148">
        <f t="shared" ref="BH182:BH200" si="37">IF(N182="zníž. prenesená",J182,0)</f>
        <v>0</v>
      </c>
      <c r="BI182" s="148">
        <f t="shared" ref="BI182:BI200" si="38">IF(N182="nulová",J182,0)</f>
        <v>0</v>
      </c>
      <c r="BJ182" s="13" t="s">
        <v>141</v>
      </c>
      <c r="BK182" s="148">
        <f t="shared" ref="BK182:BK200" si="39">ROUND(I182*H182,2)</f>
        <v>0</v>
      </c>
      <c r="BL182" s="13" t="s">
        <v>140</v>
      </c>
      <c r="BM182" s="147" t="s">
        <v>287</v>
      </c>
    </row>
    <row r="183" spans="2:65" s="1" customFormat="1" ht="24.2" customHeight="1">
      <c r="B183" s="135"/>
      <c r="C183" s="136" t="s">
        <v>213</v>
      </c>
      <c r="D183" s="136" t="s">
        <v>136</v>
      </c>
      <c r="E183" s="137" t="s">
        <v>288</v>
      </c>
      <c r="F183" s="138" t="s">
        <v>289</v>
      </c>
      <c r="G183" s="139" t="s">
        <v>227</v>
      </c>
      <c r="H183" s="140">
        <v>58</v>
      </c>
      <c r="I183" s="141"/>
      <c r="J183" s="140">
        <f t="shared" si="30"/>
        <v>0</v>
      </c>
      <c r="K183" s="142"/>
      <c r="L183" s="28"/>
      <c r="M183" s="143" t="s">
        <v>1</v>
      </c>
      <c r="N183" s="144" t="s">
        <v>39</v>
      </c>
      <c r="P183" s="145">
        <f t="shared" si="31"/>
        <v>0</v>
      </c>
      <c r="Q183" s="145">
        <v>0</v>
      </c>
      <c r="R183" s="145">
        <f t="shared" si="32"/>
        <v>0</v>
      </c>
      <c r="S183" s="145">
        <v>0</v>
      </c>
      <c r="T183" s="146">
        <f t="shared" si="33"/>
        <v>0</v>
      </c>
      <c r="AR183" s="147" t="s">
        <v>140</v>
      </c>
      <c r="AT183" s="147" t="s">
        <v>136</v>
      </c>
      <c r="AU183" s="147" t="s">
        <v>141</v>
      </c>
      <c r="AY183" s="13" t="s">
        <v>134</v>
      </c>
      <c r="BE183" s="148">
        <f t="shared" si="34"/>
        <v>0</v>
      </c>
      <c r="BF183" s="148">
        <f t="shared" si="35"/>
        <v>0</v>
      </c>
      <c r="BG183" s="148">
        <f t="shared" si="36"/>
        <v>0</v>
      </c>
      <c r="BH183" s="148">
        <f t="shared" si="37"/>
        <v>0</v>
      </c>
      <c r="BI183" s="148">
        <f t="shared" si="38"/>
        <v>0</v>
      </c>
      <c r="BJ183" s="13" t="s">
        <v>141</v>
      </c>
      <c r="BK183" s="148">
        <f t="shared" si="39"/>
        <v>0</v>
      </c>
      <c r="BL183" s="13" t="s">
        <v>140</v>
      </c>
      <c r="BM183" s="147" t="s">
        <v>290</v>
      </c>
    </row>
    <row r="184" spans="2:65" s="1" customFormat="1" ht="24.2" customHeight="1">
      <c r="B184" s="135"/>
      <c r="C184" s="149" t="s">
        <v>291</v>
      </c>
      <c r="D184" s="149" t="s">
        <v>180</v>
      </c>
      <c r="E184" s="150" t="s">
        <v>292</v>
      </c>
      <c r="F184" s="151" t="s">
        <v>293</v>
      </c>
      <c r="G184" s="152" t="s">
        <v>281</v>
      </c>
      <c r="H184" s="153">
        <v>279.2</v>
      </c>
      <c r="I184" s="154"/>
      <c r="J184" s="153">
        <f t="shared" si="30"/>
        <v>0</v>
      </c>
      <c r="K184" s="155"/>
      <c r="L184" s="156"/>
      <c r="M184" s="157" t="s">
        <v>1</v>
      </c>
      <c r="N184" s="158" t="s">
        <v>39</v>
      </c>
      <c r="P184" s="145">
        <f t="shared" si="31"/>
        <v>0</v>
      </c>
      <c r="Q184" s="145">
        <v>0</v>
      </c>
      <c r="R184" s="145">
        <f t="shared" si="32"/>
        <v>0</v>
      </c>
      <c r="S184" s="145">
        <v>0</v>
      </c>
      <c r="T184" s="146">
        <f t="shared" si="33"/>
        <v>0</v>
      </c>
      <c r="AR184" s="147" t="s">
        <v>150</v>
      </c>
      <c r="AT184" s="147" t="s">
        <v>180</v>
      </c>
      <c r="AU184" s="147" t="s">
        <v>141</v>
      </c>
      <c r="AY184" s="13" t="s">
        <v>134</v>
      </c>
      <c r="BE184" s="148">
        <f t="shared" si="34"/>
        <v>0</v>
      </c>
      <c r="BF184" s="148">
        <f t="shared" si="35"/>
        <v>0</v>
      </c>
      <c r="BG184" s="148">
        <f t="shared" si="36"/>
        <v>0</v>
      </c>
      <c r="BH184" s="148">
        <f t="shared" si="37"/>
        <v>0</v>
      </c>
      <c r="BI184" s="148">
        <f t="shared" si="38"/>
        <v>0</v>
      </c>
      <c r="BJ184" s="13" t="s">
        <v>141</v>
      </c>
      <c r="BK184" s="148">
        <f t="shared" si="39"/>
        <v>0</v>
      </c>
      <c r="BL184" s="13" t="s">
        <v>140</v>
      </c>
      <c r="BM184" s="147" t="s">
        <v>294</v>
      </c>
    </row>
    <row r="185" spans="2:65" s="1" customFormat="1" ht="24.2" customHeight="1">
      <c r="B185" s="135"/>
      <c r="C185" s="136" t="s">
        <v>216</v>
      </c>
      <c r="D185" s="136" t="s">
        <v>136</v>
      </c>
      <c r="E185" s="137" t="s">
        <v>295</v>
      </c>
      <c r="F185" s="138" t="s">
        <v>296</v>
      </c>
      <c r="G185" s="139" t="s">
        <v>139</v>
      </c>
      <c r="H185" s="140">
        <v>1.1399999999999999</v>
      </c>
      <c r="I185" s="141"/>
      <c r="J185" s="140">
        <f t="shared" si="30"/>
        <v>0</v>
      </c>
      <c r="K185" s="142"/>
      <c r="L185" s="28"/>
      <c r="M185" s="143" t="s">
        <v>1</v>
      </c>
      <c r="N185" s="144" t="s">
        <v>39</v>
      </c>
      <c r="P185" s="145">
        <f t="shared" si="31"/>
        <v>0</v>
      </c>
      <c r="Q185" s="145">
        <v>0</v>
      </c>
      <c r="R185" s="145">
        <f t="shared" si="32"/>
        <v>0</v>
      </c>
      <c r="S185" s="145">
        <v>0</v>
      </c>
      <c r="T185" s="146">
        <f t="shared" si="33"/>
        <v>0</v>
      </c>
      <c r="AR185" s="147" t="s">
        <v>140</v>
      </c>
      <c r="AT185" s="147" t="s">
        <v>136</v>
      </c>
      <c r="AU185" s="147" t="s">
        <v>141</v>
      </c>
      <c r="AY185" s="13" t="s">
        <v>134</v>
      </c>
      <c r="BE185" s="148">
        <f t="shared" si="34"/>
        <v>0</v>
      </c>
      <c r="BF185" s="148">
        <f t="shared" si="35"/>
        <v>0</v>
      </c>
      <c r="BG185" s="148">
        <f t="shared" si="36"/>
        <v>0</v>
      </c>
      <c r="BH185" s="148">
        <f t="shared" si="37"/>
        <v>0</v>
      </c>
      <c r="BI185" s="148">
        <f t="shared" si="38"/>
        <v>0</v>
      </c>
      <c r="BJ185" s="13" t="s">
        <v>141</v>
      </c>
      <c r="BK185" s="148">
        <f t="shared" si="39"/>
        <v>0</v>
      </c>
      <c r="BL185" s="13" t="s">
        <v>140</v>
      </c>
      <c r="BM185" s="147" t="s">
        <v>297</v>
      </c>
    </row>
    <row r="186" spans="2:65" s="1" customFormat="1" ht="16.5" customHeight="1">
      <c r="B186" s="135"/>
      <c r="C186" s="136" t="s">
        <v>298</v>
      </c>
      <c r="D186" s="136" t="s">
        <v>136</v>
      </c>
      <c r="E186" s="137" t="s">
        <v>299</v>
      </c>
      <c r="F186" s="138" t="s">
        <v>300</v>
      </c>
      <c r="G186" s="139" t="s">
        <v>177</v>
      </c>
      <c r="H186" s="140">
        <v>7.58</v>
      </c>
      <c r="I186" s="141"/>
      <c r="J186" s="140">
        <f t="shared" si="30"/>
        <v>0</v>
      </c>
      <c r="K186" s="142"/>
      <c r="L186" s="28"/>
      <c r="M186" s="143" t="s">
        <v>1</v>
      </c>
      <c r="N186" s="144" t="s">
        <v>39</v>
      </c>
      <c r="P186" s="145">
        <f t="shared" si="31"/>
        <v>0</v>
      </c>
      <c r="Q186" s="145">
        <v>0</v>
      </c>
      <c r="R186" s="145">
        <f t="shared" si="32"/>
        <v>0</v>
      </c>
      <c r="S186" s="145">
        <v>0</v>
      </c>
      <c r="T186" s="146">
        <f t="shared" si="33"/>
        <v>0</v>
      </c>
      <c r="AR186" s="147" t="s">
        <v>140</v>
      </c>
      <c r="AT186" s="147" t="s">
        <v>136</v>
      </c>
      <c r="AU186" s="147" t="s">
        <v>141</v>
      </c>
      <c r="AY186" s="13" t="s">
        <v>134</v>
      </c>
      <c r="BE186" s="148">
        <f t="shared" si="34"/>
        <v>0</v>
      </c>
      <c r="BF186" s="148">
        <f t="shared" si="35"/>
        <v>0</v>
      </c>
      <c r="BG186" s="148">
        <f t="shared" si="36"/>
        <v>0</v>
      </c>
      <c r="BH186" s="148">
        <f t="shared" si="37"/>
        <v>0</v>
      </c>
      <c r="BI186" s="148">
        <f t="shared" si="38"/>
        <v>0</v>
      </c>
      <c r="BJ186" s="13" t="s">
        <v>141</v>
      </c>
      <c r="BK186" s="148">
        <f t="shared" si="39"/>
        <v>0</v>
      </c>
      <c r="BL186" s="13" t="s">
        <v>140</v>
      </c>
      <c r="BM186" s="147" t="s">
        <v>301</v>
      </c>
    </row>
    <row r="187" spans="2:65" s="1" customFormat="1" ht="16.5" customHeight="1">
      <c r="B187" s="135"/>
      <c r="C187" s="136" t="s">
        <v>220</v>
      </c>
      <c r="D187" s="136" t="s">
        <v>136</v>
      </c>
      <c r="E187" s="137" t="s">
        <v>302</v>
      </c>
      <c r="F187" s="138" t="s">
        <v>303</v>
      </c>
      <c r="G187" s="139" t="s">
        <v>177</v>
      </c>
      <c r="H187" s="140">
        <v>7.58</v>
      </c>
      <c r="I187" s="141"/>
      <c r="J187" s="140">
        <f t="shared" si="30"/>
        <v>0</v>
      </c>
      <c r="K187" s="142"/>
      <c r="L187" s="28"/>
      <c r="M187" s="143" t="s">
        <v>1</v>
      </c>
      <c r="N187" s="144" t="s">
        <v>39</v>
      </c>
      <c r="P187" s="145">
        <f t="shared" si="31"/>
        <v>0</v>
      </c>
      <c r="Q187" s="145">
        <v>0</v>
      </c>
      <c r="R187" s="145">
        <f t="shared" si="32"/>
        <v>0</v>
      </c>
      <c r="S187" s="145">
        <v>0</v>
      </c>
      <c r="T187" s="146">
        <f t="shared" si="33"/>
        <v>0</v>
      </c>
      <c r="AR187" s="147" t="s">
        <v>140</v>
      </c>
      <c r="AT187" s="147" t="s">
        <v>136</v>
      </c>
      <c r="AU187" s="147" t="s">
        <v>141</v>
      </c>
      <c r="AY187" s="13" t="s">
        <v>134</v>
      </c>
      <c r="BE187" s="148">
        <f t="shared" si="34"/>
        <v>0</v>
      </c>
      <c r="BF187" s="148">
        <f t="shared" si="35"/>
        <v>0</v>
      </c>
      <c r="BG187" s="148">
        <f t="shared" si="36"/>
        <v>0</v>
      </c>
      <c r="BH187" s="148">
        <f t="shared" si="37"/>
        <v>0</v>
      </c>
      <c r="BI187" s="148">
        <f t="shared" si="38"/>
        <v>0</v>
      </c>
      <c r="BJ187" s="13" t="s">
        <v>141</v>
      </c>
      <c r="BK187" s="148">
        <f t="shared" si="39"/>
        <v>0</v>
      </c>
      <c r="BL187" s="13" t="s">
        <v>140</v>
      </c>
      <c r="BM187" s="147" t="s">
        <v>304</v>
      </c>
    </row>
    <row r="188" spans="2:65" s="1" customFormat="1" ht="24.2" customHeight="1">
      <c r="B188" s="135"/>
      <c r="C188" s="136" t="s">
        <v>305</v>
      </c>
      <c r="D188" s="136" t="s">
        <v>136</v>
      </c>
      <c r="E188" s="137" t="s">
        <v>306</v>
      </c>
      <c r="F188" s="138" t="s">
        <v>307</v>
      </c>
      <c r="G188" s="139" t="s">
        <v>177</v>
      </c>
      <c r="H188" s="140">
        <v>7.58</v>
      </c>
      <c r="I188" s="141"/>
      <c r="J188" s="140">
        <f t="shared" si="30"/>
        <v>0</v>
      </c>
      <c r="K188" s="142"/>
      <c r="L188" s="28"/>
      <c r="M188" s="143" t="s">
        <v>1</v>
      </c>
      <c r="N188" s="144" t="s">
        <v>39</v>
      </c>
      <c r="P188" s="145">
        <f t="shared" si="31"/>
        <v>0</v>
      </c>
      <c r="Q188" s="145">
        <v>0</v>
      </c>
      <c r="R188" s="145">
        <f t="shared" si="32"/>
        <v>0</v>
      </c>
      <c r="S188" s="145">
        <v>0</v>
      </c>
      <c r="T188" s="146">
        <f t="shared" si="33"/>
        <v>0</v>
      </c>
      <c r="AR188" s="147" t="s">
        <v>140</v>
      </c>
      <c r="AT188" s="147" t="s">
        <v>136</v>
      </c>
      <c r="AU188" s="147" t="s">
        <v>141</v>
      </c>
      <c r="AY188" s="13" t="s">
        <v>134</v>
      </c>
      <c r="BE188" s="148">
        <f t="shared" si="34"/>
        <v>0</v>
      </c>
      <c r="BF188" s="148">
        <f t="shared" si="35"/>
        <v>0</v>
      </c>
      <c r="BG188" s="148">
        <f t="shared" si="36"/>
        <v>0</v>
      </c>
      <c r="BH188" s="148">
        <f t="shared" si="37"/>
        <v>0</v>
      </c>
      <c r="BI188" s="148">
        <f t="shared" si="38"/>
        <v>0</v>
      </c>
      <c r="BJ188" s="13" t="s">
        <v>141</v>
      </c>
      <c r="BK188" s="148">
        <f t="shared" si="39"/>
        <v>0</v>
      </c>
      <c r="BL188" s="13" t="s">
        <v>140</v>
      </c>
      <c r="BM188" s="147" t="s">
        <v>308</v>
      </c>
    </row>
    <row r="189" spans="2:65" s="1" customFormat="1" ht="24.2" customHeight="1">
      <c r="B189" s="135"/>
      <c r="C189" s="136" t="s">
        <v>223</v>
      </c>
      <c r="D189" s="136" t="s">
        <v>136</v>
      </c>
      <c r="E189" s="137" t="s">
        <v>309</v>
      </c>
      <c r="F189" s="138" t="s">
        <v>310</v>
      </c>
      <c r="G189" s="139" t="s">
        <v>177</v>
      </c>
      <c r="H189" s="140">
        <v>7.58</v>
      </c>
      <c r="I189" s="141"/>
      <c r="J189" s="140">
        <f t="shared" si="30"/>
        <v>0</v>
      </c>
      <c r="K189" s="142"/>
      <c r="L189" s="28"/>
      <c r="M189" s="143" t="s">
        <v>1</v>
      </c>
      <c r="N189" s="144" t="s">
        <v>39</v>
      </c>
      <c r="P189" s="145">
        <f t="shared" si="31"/>
        <v>0</v>
      </c>
      <c r="Q189" s="145">
        <v>0</v>
      </c>
      <c r="R189" s="145">
        <f t="shared" si="32"/>
        <v>0</v>
      </c>
      <c r="S189" s="145">
        <v>0</v>
      </c>
      <c r="T189" s="146">
        <f t="shared" si="33"/>
        <v>0</v>
      </c>
      <c r="AR189" s="147" t="s">
        <v>140</v>
      </c>
      <c r="AT189" s="147" t="s">
        <v>136</v>
      </c>
      <c r="AU189" s="147" t="s">
        <v>141</v>
      </c>
      <c r="AY189" s="13" t="s">
        <v>134</v>
      </c>
      <c r="BE189" s="148">
        <f t="shared" si="34"/>
        <v>0</v>
      </c>
      <c r="BF189" s="148">
        <f t="shared" si="35"/>
        <v>0</v>
      </c>
      <c r="BG189" s="148">
        <f t="shared" si="36"/>
        <v>0</v>
      </c>
      <c r="BH189" s="148">
        <f t="shared" si="37"/>
        <v>0</v>
      </c>
      <c r="BI189" s="148">
        <f t="shared" si="38"/>
        <v>0</v>
      </c>
      <c r="BJ189" s="13" t="s">
        <v>141</v>
      </c>
      <c r="BK189" s="148">
        <f t="shared" si="39"/>
        <v>0</v>
      </c>
      <c r="BL189" s="13" t="s">
        <v>140</v>
      </c>
      <c r="BM189" s="147" t="s">
        <v>311</v>
      </c>
    </row>
    <row r="190" spans="2:65" s="1" customFormat="1" ht="37.9" customHeight="1">
      <c r="B190" s="135"/>
      <c r="C190" s="136" t="s">
        <v>312</v>
      </c>
      <c r="D190" s="136" t="s">
        <v>136</v>
      </c>
      <c r="E190" s="137" t="s">
        <v>313</v>
      </c>
      <c r="F190" s="138" t="s">
        <v>314</v>
      </c>
      <c r="G190" s="139" t="s">
        <v>249</v>
      </c>
      <c r="H190" s="140">
        <v>0</v>
      </c>
      <c r="I190" s="141"/>
      <c r="J190" s="140">
        <f t="shared" si="30"/>
        <v>0</v>
      </c>
      <c r="K190" s="142"/>
      <c r="L190" s="28"/>
      <c r="M190" s="143" t="s">
        <v>1</v>
      </c>
      <c r="N190" s="144" t="s">
        <v>39</v>
      </c>
      <c r="P190" s="145">
        <f t="shared" si="31"/>
        <v>0</v>
      </c>
      <c r="Q190" s="145">
        <v>0</v>
      </c>
      <c r="R190" s="145">
        <f t="shared" si="32"/>
        <v>0</v>
      </c>
      <c r="S190" s="145">
        <v>0</v>
      </c>
      <c r="T190" s="146">
        <f t="shared" si="33"/>
        <v>0</v>
      </c>
      <c r="AR190" s="147" t="s">
        <v>140</v>
      </c>
      <c r="AT190" s="147" t="s">
        <v>136</v>
      </c>
      <c r="AU190" s="147" t="s">
        <v>141</v>
      </c>
      <c r="AY190" s="13" t="s">
        <v>134</v>
      </c>
      <c r="BE190" s="148">
        <f t="shared" si="34"/>
        <v>0</v>
      </c>
      <c r="BF190" s="148">
        <f t="shared" si="35"/>
        <v>0</v>
      </c>
      <c r="BG190" s="148">
        <f t="shared" si="36"/>
        <v>0</v>
      </c>
      <c r="BH190" s="148">
        <f t="shared" si="37"/>
        <v>0</v>
      </c>
      <c r="BI190" s="148">
        <f t="shared" si="38"/>
        <v>0</v>
      </c>
      <c r="BJ190" s="13" t="s">
        <v>141</v>
      </c>
      <c r="BK190" s="148">
        <f t="shared" si="39"/>
        <v>0</v>
      </c>
      <c r="BL190" s="13" t="s">
        <v>140</v>
      </c>
      <c r="BM190" s="147" t="s">
        <v>315</v>
      </c>
    </row>
    <row r="191" spans="2:65" s="1" customFormat="1" ht="16.5" customHeight="1">
      <c r="B191" s="135"/>
      <c r="C191" s="136" t="s">
        <v>228</v>
      </c>
      <c r="D191" s="136" t="s">
        <v>136</v>
      </c>
      <c r="E191" s="137" t="s">
        <v>316</v>
      </c>
      <c r="F191" s="138" t="s">
        <v>317</v>
      </c>
      <c r="G191" s="139" t="s">
        <v>139</v>
      </c>
      <c r="H191" s="140">
        <v>1.56</v>
      </c>
      <c r="I191" s="141"/>
      <c r="J191" s="140">
        <f t="shared" si="30"/>
        <v>0</v>
      </c>
      <c r="K191" s="142"/>
      <c r="L191" s="28"/>
      <c r="M191" s="143" t="s">
        <v>1</v>
      </c>
      <c r="N191" s="144" t="s">
        <v>39</v>
      </c>
      <c r="P191" s="145">
        <f t="shared" si="31"/>
        <v>0</v>
      </c>
      <c r="Q191" s="145">
        <v>0</v>
      </c>
      <c r="R191" s="145">
        <f t="shared" si="32"/>
        <v>0</v>
      </c>
      <c r="S191" s="145">
        <v>0</v>
      </c>
      <c r="T191" s="146">
        <f t="shared" si="33"/>
        <v>0</v>
      </c>
      <c r="AR191" s="147" t="s">
        <v>140</v>
      </c>
      <c r="AT191" s="147" t="s">
        <v>136</v>
      </c>
      <c r="AU191" s="147" t="s">
        <v>141</v>
      </c>
      <c r="AY191" s="13" t="s">
        <v>134</v>
      </c>
      <c r="BE191" s="148">
        <f t="shared" si="34"/>
        <v>0</v>
      </c>
      <c r="BF191" s="148">
        <f t="shared" si="35"/>
        <v>0</v>
      </c>
      <c r="BG191" s="148">
        <f t="shared" si="36"/>
        <v>0</v>
      </c>
      <c r="BH191" s="148">
        <f t="shared" si="37"/>
        <v>0</v>
      </c>
      <c r="BI191" s="148">
        <f t="shared" si="38"/>
        <v>0</v>
      </c>
      <c r="BJ191" s="13" t="s">
        <v>141</v>
      </c>
      <c r="BK191" s="148">
        <f t="shared" si="39"/>
        <v>0</v>
      </c>
      <c r="BL191" s="13" t="s">
        <v>140</v>
      </c>
      <c r="BM191" s="147" t="s">
        <v>318</v>
      </c>
    </row>
    <row r="192" spans="2:65" s="1" customFormat="1" ht="16.5" customHeight="1">
      <c r="B192" s="135"/>
      <c r="C192" s="136" t="s">
        <v>319</v>
      </c>
      <c r="D192" s="136" t="s">
        <v>136</v>
      </c>
      <c r="E192" s="137" t="s">
        <v>320</v>
      </c>
      <c r="F192" s="138" t="s">
        <v>321</v>
      </c>
      <c r="G192" s="139" t="s">
        <v>177</v>
      </c>
      <c r="H192" s="140">
        <v>17.350000000000001</v>
      </c>
      <c r="I192" s="141"/>
      <c r="J192" s="140">
        <f t="shared" si="30"/>
        <v>0</v>
      </c>
      <c r="K192" s="142"/>
      <c r="L192" s="28"/>
      <c r="M192" s="143" t="s">
        <v>1</v>
      </c>
      <c r="N192" s="144" t="s">
        <v>39</v>
      </c>
      <c r="P192" s="145">
        <f t="shared" si="31"/>
        <v>0</v>
      </c>
      <c r="Q192" s="145">
        <v>0</v>
      </c>
      <c r="R192" s="145">
        <f t="shared" si="32"/>
        <v>0</v>
      </c>
      <c r="S192" s="145">
        <v>0</v>
      </c>
      <c r="T192" s="146">
        <f t="shared" si="33"/>
        <v>0</v>
      </c>
      <c r="AR192" s="147" t="s">
        <v>140</v>
      </c>
      <c r="AT192" s="147" t="s">
        <v>136</v>
      </c>
      <c r="AU192" s="147" t="s">
        <v>141</v>
      </c>
      <c r="AY192" s="13" t="s">
        <v>134</v>
      </c>
      <c r="BE192" s="148">
        <f t="shared" si="34"/>
        <v>0</v>
      </c>
      <c r="BF192" s="148">
        <f t="shared" si="35"/>
        <v>0</v>
      </c>
      <c r="BG192" s="148">
        <f t="shared" si="36"/>
        <v>0</v>
      </c>
      <c r="BH192" s="148">
        <f t="shared" si="37"/>
        <v>0</v>
      </c>
      <c r="BI192" s="148">
        <f t="shared" si="38"/>
        <v>0</v>
      </c>
      <c r="BJ192" s="13" t="s">
        <v>141</v>
      </c>
      <c r="BK192" s="148">
        <f t="shared" si="39"/>
        <v>0</v>
      </c>
      <c r="BL192" s="13" t="s">
        <v>140</v>
      </c>
      <c r="BM192" s="147" t="s">
        <v>322</v>
      </c>
    </row>
    <row r="193" spans="2:65" s="1" customFormat="1" ht="16.5" customHeight="1">
      <c r="B193" s="135"/>
      <c r="C193" s="136" t="s">
        <v>231</v>
      </c>
      <c r="D193" s="136" t="s">
        <v>136</v>
      </c>
      <c r="E193" s="137" t="s">
        <v>323</v>
      </c>
      <c r="F193" s="138" t="s">
        <v>324</v>
      </c>
      <c r="G193" s="139" t="s">
        <v>177</v>
      </c>
      <c r="H193" s="140">
        <v>17.350000000000001</v>
      </c>
      <c r="I193" s="141"/>
      <c r="J193" s="140">
        <f t="shared" si="30"/>
        <v>0</v>
      </c>
      <c r="K193" s="142"/>
      <c r="L193" s="28"/>
      <c r="M193" s="143" t="s">
        <v>1</v>
      </c>
      <c r="N193" s="144" t="s">
        <v>39</v>
      </c>
      <c r="P193" s="145">
        <f t="shared" si="31"/>
        <v>0</v>
      </c>
      <c r="Q193" s="145">
        <v>0</v>
      </c>
      <c r="R193" s="145">
        <f t="shared" si="32"/>
        <v>0</v>
      </c>
      <c r="S193" s="145">
        <v>0</v>
      </c>
      <c r="T193" s="146">
        <f t="shared" si="33"/>
        <v>0</v>
      </c>
      <c r="AR193" s="147" t="s">
        <v>140</v>
      </c>
      <c r="AT193" s="147" t="s">
        <v>136</v>
      </c>
      <c r="AU193" s="147" t="s">
        <v>141</v>
      </c>
      <c r="AY193" s="13" t="s">
        <v>134</v>
      </c>
      <c r="BE193" s="148">
        <f t="shared" si="34"/>
        <v>0</v>
      </c>
      <c r="BF193" s="148">
        <f t="shared" si="35"/>
        <v>0</v>
      </c>
      <c r="BG193" s="148">
        <f t="shared" si="36"/>
        <v>0</v>
      </c>
      <c r="BH193" s="148">
        <f t="shared" si="37"/>
        <v>0</v>
      </c>
      <c r="BI193" s="148">
        <f t="shared" si="38"/>
        <v>0</v>
      </c>
      <c r="BJ193" s="13" t="s">
        <v>141</v>
      </c>
      <c r="BK193" s="148">
        <f t="shared" si="39"/>
        <v>0</v>
      </c>
      <c r="BL193" s="13" t="s">
        <v>140</v>
      </c>
      <c r="BM193" s="147" t="s">
        <v>325</v>
      </c>
    </row>
    <row r="194" spans="2:65" s="1" customFormat="1" ht="24.2" customHeight="1">
      <c r="B194" s="135"/>
      <c r="C194" s="136" t="s">
        <v>326</v>
      </c>
      <c r="D194" s="136" t="s">
        <v>136</v>
      </c>
      <c r="E194" s="137" t="s">
        <v>327</v>
      </c>
      <c r="F194" s="138" t="s">
        <v>328</v>
      </c>
      <c r="G194" s="139" t="s">
        <v>177</v>
      </c>
      <c r="H194" s="140">
        <v>4.9000000000000004</v>
      </c>
      <c r="I194" s="141"/>
      <c r="J194" s="140">
        <f t="shared" si="30"/>
        <v>0</v>
      </c>
      <c r="K194" s="142"/>
      <c r="L194" s="28"/>
      <c r="M194" s="143" t="s">
        <v>1</v>
      </c>
      <c r="N194" s="144" t="s">
        <v>39</v>
      </c>
      <c r="P194" s="145">
        <f t="shared" si="31"/>
        <v>0</v>
      </c>
      <c r="Q194" s="145">
        <v>0</v>
      </c>
      <c r="R194" s="145">
        <f t="shared" si="32"/>
        <v>0</v>
      </c>
      <c r="S194" s="145">
        <v>0</v>
      </c>
      <c r="T194" s="146">
        <f t="shared" si="33"/>
        <v>0</v>
      </c>
      <c r="AR194" s="147" t="s">
        <v>140</v>
      </c>
      <c r="AT194" s="147" t="s">
        <v>136</v>
      </c>
      <c r="AU194" s="147" t="s">
        <v>141</v>
      </c>
      <c r="AY194" s="13" t="s">
        <v>134</v>
      </c>
      <c r="BE194" s="148">
        <f t="shared" si="34"/>
        <v>0</v>
      </c>
      <c r="BF194" s="148">
        <f t="shared" si="35"/>
        <v>0</v>
      </c>
      <c r="BG194" s="148">
        <f t="shared" si="36"/>
        <v>0</v>
      </c>
      <c r="BH194" s="148">
        <f t="shared" si="37"/>
        <v>0</v>
      </c>
      <c r="BI194" s="148">
        <f t="shared" si="38"/>
        <v>0</v>
      </c>
      <c r="BJ194" s="13" t="s">
        <v>141</v>
      </c>
      <c r="BK194" s="148">
        <f t="shared" si="39"/>
        <v>0</v>
      </c>
      <c r="BL194" s="13" t="s">
        <v>140</v>
      </c>
      <c r="BM194" s="147" t="s">
        <v>329</v>
      </c>
    </row>
    <row r="195" spans="2:65" s="1" customFormat="1" ht="24.2" customHeight="1">
      <c r="B195" s="135"/>
      <c r="C195" s="136" t="s">
        <v>235</v>
      </c>
      <c r="D195" s="136" t="s">
        <v>136</v>
      </c>
      <c r="E195" s="137" t="s">
        <v>330</v>
      </c>
      <c r="F195" s="138" t="s">
        <v>331</v>
      </c>
      <c r="G195" s="139" t="s">
        <v>177</v>
      </c>
      <c r="H195" s="140">
        <v>4.9000000000000004</v>
      </c>
      <c r="I195" s="141"/>
      <c r="J195" s="140">
        <f t="shared" si="30"/>
        <v>0</v>
      </c>
      <c r="K195" s="142"/>
      <c r="L195" s="28"/>
      <c r="M195" s="143" t="s">
        <v>1</v>
      </c>
      <c r="N195" s="144" t="s">
        <v>39</v>
      </c>
      <c r="P195" s="145">
        <f t="shared" si="31"/>
        <v>0</v>
      </c>
      <c r="Q195" s="145">
        <v>0</v>
      </c>
      <c r="R195" s="145">
        <f t="shared" si="32"/>
        <v>0</v>
      </c>
      <c r="S195" s="145">
        <v>0</v>
      </c>
      <c r="T195" s="146">
        <f t="shared" si="33"/>
        <v>0</v>
      </c>
      <c r="AR195" s="147" t="s">
        <v>140</v>
      </c>
      <c r="AT195" s="147" t="s">
        <v>136</v>
      </c>
      <c r="AU195" s="147" t="s">
        <v>141</v>
      </c>
      <c r="AY195" s="13" t="s">
        <v>134</v>
      </c>
      <c r="BE195" s="148">
        <f t="shared" si="34"/>
        <v>0</v>
      </c>
      <c r="BF195" s="148">
        <f t="shared" si="35"/>
        <v>0</v>
      </c>
      <c r="BG195" s="148">
        <f t="shared" si="36"/>
        <v>0</v>
      </c>
      <c r="BH195" s="148">
        <f t="shared" si="37"/>
        <v>0</v>
      </c>
      <c r="BI195" s="148">
        <f t="shared" si="38"/>
        <v>0</v>
      </c>
      <c r="BJ195" s="13" t="s">
        <v>141</v>
      </c>
      <c r="BK195" s="148">
        <f t="shared" si="39"/>
        <v>0</v>
      </c>
      <c r="BL195" s="13" t="s">
        <v>140</v>
      </c>
      <c r="BM195" s="147" t="s">
        <v>332</v>
      </c>
    </row>
    <row r="196" spans="2:65" s="1" customFormat="1" ht="24.2" customHeight="1">
      <c r="B196" s="135"/>
      <c r="C196" s="136" t="s">
        <v>333</v>
      </c>
      <c r="D196" s="136" t="s">
        <v>136</v>
      </c>
      <c r="E196" s="137" t="s">
        <v>334</v>
      </c>
      <c r="F196" s="138" t="s">
        <v>335</v>
      </c>
      <c r="G196" s="139" t="s">
        <v>249</v>
      </c>
      <c r="H196" s="140">
        <v>0.27</v>
      </c>
      <c r="I196" s="141"/>
      <c r="J196" s="140">
        <f t="shared" si="30"/>
        <v>0</v>
      </c>
      <c r="K196" s="142"/>
      <c r="L196" s="28"/>
      <c r="M196" s="143" t="s">
        <v>1</v>
      </c>
      <c r="N196" s="144" t="s">
        <v>39</v>
      </c>
      <c r="P196" s="145">
        <f t="shared" si="31"/>
        <v>0</v>
      </c>
      <c r="Q196" s="145">
        <v>0</v>
      </c>
      <c r="R196" s="145">
        <f t="shared" si="32"/>
        <v>0</v>
      </c>
      <c r="S196" s="145">
        <v>0</v>
      </c>
      <c r="T196" s="146">
        <f t="shared" si="33"/>
        <v>0</v>
      </c>
      <c r="AR196" s="147" t="s">
        <v>140</v>
      </c>
      <c r="AT196" s="147" t="s">
        <v>136</v>
      </c>
      <c r="AU196" s="147" t="s">
        <v>141</v>
      </c>
      <c r="AY196" s="13" t="s">
        <v>134</v>
      </c>
      <c r="BE196" s="148">
        <f t="shared" si="34"/>
        <v>0</v>
      </c>
      <c r="BF196" s="148">
        <f t="shared" si="35"/>
        <v>0</v>
      </c>
      <c r="BG196" s="148">
        <f t="shared" si="36"/>
        <v>0</v>
      </c>
      <c r="BH196" s="148">
        <f t="shared" si="37"/>
        <v>0</v>
      </c>
      <c r="BI196" s="148">
        <f t="shared" si="38"/>
        <v>0</v>
      </c>
      <c r="BJ196" s="13" t="s">
        <v>141</v>
      </c>
      <c r="BK196" s="148">
        <f t="shared" si="39"/>
        <v>0</v>
      </c>
      <c r="BL196" s="13" t="s">
        <v>140</v>
      </c>
      <c r="BM196" s="147" t="s">
        <v>336</v>
      </c>
    </row>
    <row r="197" spans="2:65" s="1" customFormat="1" ht="21.75" customHeight="1">
      <c r="B197" s="135"/>
      <c r="C197" s="136" t="s">
        <v>238</v>
      </c>
      <c r="D197" s="136" t="s">
        <v>136</v>
      </c>
      <c r="E197" s="137" t="s">
        <v>337</v>
      </c>
      <c r="F197" s="138" t="s">
        <v>338</v>
      </c>
      <c r="G197" s="139" t="s">
        <v>139</v>
      </c>
      <c r="H197" s="140">
        <v>9.07</v>
      </c>
      <c r="I197" s="141"/>
      <c r="J197" s="140">
        <f t="shared" si="30"/>
        <v>0</v>
      </c>
      <c r="K197" s="142"/>
      <c r="L197" s="28"/>
      <c r="M197" s="143" t="s">
        <v>1</v>
      </c>
      <c r="N197" s="144" t="s">
        <v>39</v>
      </c>
      <c r="P197" s="145">
        <f t="shared" si="31"/>
        <v>0</v>
      </c>
      <c r="Q197" s="145">
        <v>0</v>
      </c>
      <c r="R197" s="145">
        <f t="shared" si="32"/>
        <v>0</v>
      </c>
      <c r="S197" s="145">
        <v>0</v>
      </c>
      <c r="T197" s="146">
        <f t="shared" si="33"/>
        <v>0</v>
      </c>
      <c r="AR197" s="147" t="s">
        <v>140</v>
      </c>
      <c r="AT197" s="147" t="s">
        <v>136</v>
      </c>
      <c r="AU197" s="147" t="s">
        <v>141</v>
      </c>
      <c r="AY197" s="13" t="s">
        <v>134</v>
      </c>
      <c r="BE197" s="148">
        <f t="shared" si="34"/>
        <v>0</v>
      </c>
      <c r="BF197" s="148">
        <f t="shared" si="35"/>
        <v>0</v>
      </c>
      <c r="BG197" s="148">
        <f t="shared" si="36"/>
        <v>0</v>
      </c>
      <c r="BH197" s="148">
        <f t="shared" si="37"/>
        <v>0</v>
      </c>
      <c r="BI197" s="148">
        <f t="shared" si="38"/>
        <v>0</v>
      </c>
      <c r="BJ197" s="13" t="s">
        <v>141</v>
      </c>
      <c r="BK197" s="148">
        <f t="shared" si="39"/>
        <v>0</v>
      </c>
      <c r="BL197" s="13" t="s">
        <v>140</v>
      </c>
      <c r="BM197" s="147" t="s">
        <v>339</v>
      </c>
    </row>
    <row r="198" spans="2:65" s="1" customFormat="1" ht="24.2" customHeight="1">
      <c r="B198" s="135"/>
      <c r="C198" s="136" t="s">
        <v>340</v>
      </c>
      <c r="D198" s="136" t="s">
        <v>136</v>
      </c>
      <c r="E198" s="137" t="s">
        <v>341</v>
      </c>
      <c r="F198" s="138" t="s">
        <v>342</v>
      </c>
      <c r="G198" s="139" t="s">
        <v>177</v>
      </c>
      <c r="H198" s="140">
        <v>66.25</v>
      </c>
      <c r="I198" s="141"/>
      <c r="J198" s="140">
        <f t="shared" si="30"/>
        <v>0</v>
      </c>
      <c r="K198" s="142"/>
      <c r="L198" s="28"/>
      <c r="M198" s="143" t="s">
        <v>1</v>
      </c>
      <c r="N198" s="144" t="s">
        <v>39</v>
      </c>
      <c r="P198" s="145">
        <f t="shared" si="31"/>
        <v>0</v>
      </c>
      <c r="Q198" s="145">
        <v>0</v>
      </c>
      <c r="R198" s="145">
        <f t="shared" si="32"/>
        <v>0</v>
      </c>
      <c r="S198" s="145">
        <v>0</v>
      </c>
      <c r="T198" s="146">
        <f t="shared" si="33"/>
        <v>0</v>
      </c>
      <c r="AR198" s="147" t="s">
        <v>140</v>
      </c>
      <c r="AT198" s="147" t="s">
        <v>136</v>
      </c>
      <c r="AU198" s="147" t="s">
        <v>141</v>
      </c>
      <c r="AY198" s="13" t="s">
        <v>134</v>
      </c>
      <c r="BE198" s="148">
        <f t="shared" si="34"/>
        <v>0</v>
      </c>
      <c r="BF198" s="148">
        <f t="shared" si="35"/>
        <v>0</v>
      </c>
      <c r="BG198" s="148">
        <f t="shared" si="36"/>
        <v>0</v>
      </c>
      <c r="BH198" s="148">
        <f t="shared" si="37"/>
        <v>0</v>
      </c>
      <c r="BI198" s="148">
        <f t="shared" si="38"/>
        <v>0</v>
      </c>
      <c r="BJ198" s="13" t="s">
        <v>141</v>
      </c>
      <c r="BK198" s="148">
        <f t="shared" si="39"/>
        <v>0</v>
      </c>
      <c r="BL198" s="13" t="s">
        <v>140</v>
      </c>
      <c r="BM198" s="147" t="s">
        <v>343</v>
      </c>
    </row>
    <row r="199" spans="2:65" s="1" customFormat="1" ht="24.2" customHeight="1">
      <c r="B199" s="135"/>
      <c r="C199" s="136" t="s">
        <v>242</v>
      </c>
      <c r="D199" s="136" t="s">
        <v>136</v>
      </c>
      <c r="E199" s="137" t="s">
        <v>344</v>
      </c>
      <c r="F199" s="138" t="s">
        <v>345</v>
      </c>
      <c r="G199" s="139" t="s">
        <v>177</v>
      </c>
      <c r="H199" s="140">
        <v>66.25</v>
      </c>
      <c r="I199" s="141"/>
      <c r="J199" s="140">
        <f t="shared" si="30"/>
        <v>0</v>
      </c>
      <c r="K199" s="142"/>
      <c r="L199" s="28"/>
      <c r="M199" s="143" t="s">
        <v>1</v>
      </c>
      <c r="N199" s="144" t="s">
        <v>39</v>
      </c>
      <c r="P199" s="145">
        <f t="shared" si="31"/>
        <v>0</v>
      </c>
      <c r="Q199" s="145">
        <v>0</v>
      </c>
      <c r="R199" s="145">
        <f t="shared" si="32"/>
        <v>0</v>
      </c>
      <c r="S199" s="145">
        <v>0</v>
      </c>
      <c r="T199" s="146">
        <f t="shared" si="33"/>
        <v>0</v>
      </c>
      <c r="AR199" s="147" t="s">
        <v>140</v>
      </c>
      <c r="AT199" s="147" t="s">
        <v>136</v>
      </c>
      <c r="AU199" s="147" t="s">
        <v>141</v>
      </c>
      <c r="AY199" s="13" t="s">
        <v>134</v>
      </c>
      <c r="BE199" s="148">
        <f t="shared" si="34"/>
        <v>0</v>
      </c>
      <c r="BF199" s="148">
        <f t="shared" si="35"/>
        <v>0</v>
      </c>
      <c r="BG199" s="148">
        <f t="shared" si="36"/>
        <v>0</v>
      </c>
      <c r="BH199" s="148">
        <f t="shared" si="37"/>
        <v>0</v>
      </c>
      <c r="BI199" s="148">
        <f t="shared" si="38"/>
        <v>0</v>
      </c>
      <c r="BJ199" s="13" t="s">
        <v>141</v>
      </c>
      <c r="BK199" s="148">
        <f t="shared" si="39"/>
        <v>0</v>
      </c>
      <c r="BL199" s="13" t="s">
        <v>140</v>
      </c>
      <c r="BM199" s="147" t="s">
        <v>346</v>
      </c>
    </row>
    <row r="200" spans="2:65" s="1" customFormat="1" ht="24.2" customHeight="1">
      <c r="B200" s="135"/>
      <c r="C200" s="136" t="s">
        <v>347</v>
      </c>
      <c r="D200" s="136" t="s">
        <v>136</v>
      </c>
      <c r="E200" s="137" t="s">
        <v>348</v>
      </c>
      <c r="F200" s="138" t="s">
        <v>349</v>
      </c>
      <c r="G200" s="139" t="s">
        <v>249</v>
      </c>
      <c r="H200" s="140">
        <v>0.19</v>
      </c>
      <c r="I200" s="141"/>
      <c r="J200" s="140">
        <f t="shared" si="30"/>
        <v>0</v>
      </c>
      <c r="K200" s="142"/>
      <c r="L200" s="28"/>
      <c r="M200" s="143" t="s">
        <v>1</v>
      </c>
      <c r="N200" s="144" t="s">
        <v>39</v>
      </c>
      <c r="P200" s="145">
        <f t="shared" si="31"/>
        <v>0</v>
      </c>
      <c r="Q200" s="145">
        <v>0</v>
      </c>
      <c r="R200" s="145">
        <f t="shared" si="32"/>
        <v>0</v>
      </c>
      <c r="S200" s="145">
        <v>0</v>
      </c>
      <c r="T200" s="146">
        <f t="shared" si="33"/>
        <v>0</v>
      </c>
      <c r="AR200" s="147" t="s">
        <v>140</v>
      </c>
      <c r="AT200" s="147" t="s">
        <v>136</v>
      </c>
      <c r="AU200" s="147" t="s">
        <v>141</v>
      </c>
      <c r="AY200" s="13" t="s">
        <v>134</v>
      </c>
      <c r="BE200" s="148">
        <f t="shared" si="34"/>
        <v>0</v>
      </c>
      <c r="BF200" s="148">
        <f t="shared" si="35"/>
        <v>0</v>
      </c>
      <c r="BG200" s="148">
        <f t="shared" si="36"/>
        <v>0</v>
      </c>
      <c r="BH200" s="148">
        <f t="shared" si="37"/>
        <v>0</v>
      </c>
      <c r="BI200" s="148">
        <f t="shared" si="38"/>
        <v>0</v>
      </c>
      <c r="BJ200" s="13" t="s">
        <v>141</v>
      </c>
      <c r="BK200" s="148">
        <f t="shared" si="39"/>
        <v>0</v>
      </c>
      <c r="BL200" s="13" t="s">
        <v>140</v>
      </c>
      <c r="BM200" s="147" t="s">
        <v>350</v>
      </c>
    </row>
    <row r="201" spans="2:65" s="11" customFormat="1" ht="22.9" customHeight="1">
      <c r="B201" s="123"/>
      <c r="D201" s="124" t="s">
        <v>72</v>
      </c>
      <c r="E201" s="133" t="s">
        <v>151</v>
      </c>
      <c r="F201" s="133" t="s">
        <v>351</v>
      </c>
      <c r="I201" s="126"/>
      <c r="J201" s="134">
        <f>BK201</f>
        <v>0</v>
      </c>
      <c r="L201" s="123"/>
      <c r="M201" s="128"/>
      <c r="P201" s="129">
        <f>SUM(P202:P205)</f>
        <v>0</v>
      </c>
      <c r="R201" s="129">
        <f>SUM(R202:R205)</f>
        <v>31.626015499999998</v>
      </c>
      <c r="T201" s="130">
        <f>SUM(T202:T205)</f>
        <v>0</v>
      </c>
      <c r="AR201" s="124" t="s">
        <v>81</v>
      </c>
      <c r="AT201" s="131" t="s">
        <v>72</v>
      </c>
      <c r="AU201" s="131" t="s">
        <v>81</v>
      </c>
      <c r="AY201" s="124" t="s">
        <v>134</v>
      </c>
      <c r="BK201" s="132">
        <f>SUM(BK202:BK205)</f>
        <v>0</v>
      </c>
    </row>
    <row r="202" spans="2:65" s="1" customFormat="1" ht="33" customHeight="1">
      <c r="B202" s="135"/>
      <c r="C202" s="136" t="s">
        <v>245</v>
      </c>
      <c r="D202" s="136" t="s">
        <v>136</v>
      </c>
      <c r="E202" s="137" t="s">
        <v>352</v>
      </c>
      <c r="F202" s="138" t="s">
        <v>353</v>
      </c>
      <c r="G202" s="139" t="s">
        <v>177</v>
      </c>
      <c r="H202" s="140">
        <v>39.11</v>
      </c>
      <c r="I202" s="141"/>
      <c r="J202" s="140">
        <f>ROUND(I202*H202,2)</f>
        <v>0</v>
      </c>
      <c r="K202" s="142"/>
      <c r="L202" s="28"/>
      <c r="M202" s="143" t="s">
        <v>1</v>
      </c>
      <c r="N202" s="144" t="s">
        <v>39</v>
      </c>
      <c r="P202" s="145">
        <f>O202*H202</f>
        <v>0</v>
      </c>
      <c r="Q202" s="145">
        <v>0.30360999999999999</v>
      </c>
      <c r="R202" s="145">
        <f>Q202*H202</f>
        <v>11.8741871</v>
      </c>
      <c r="S202" s="145">
        <v>0</v>
      </c>
      <c r="T202" s="146">
        <f>S202*H202</f>
        <v>0</v>
      </c>
      <c r="AR202" s="147" t="s">
        <v>140</v>
      </c>
      <c r="AT202" s="147" t="s">
        <v>136</v>
      </c>
      <c r="AU202" s="147" t="s">
        <v>141</v>
      </c>
      <c r="AY202" s="13" t="s">
        <v>134</v>
      </c>
      <c r="BE202" s="148">
        <f>IF(N202="základná",J202,0)</f>
        <v>0</v>
      </c>
      <c r="BF202" s="148">
        <f>IF(N202="znížená",J202,0)</f>
        <v>0</v>
      </c>
      <c r="BG202" s="148">
        <f>IF(N202="zákl. prenesená",J202,0)</f>
        <v>0</v>
      </c>
      <c r="BH202" s="148">
        <f>IF(N202="zníž. prenesená",J202,0)</f>
        <v>0</v>
      </c>
      <c r="BI202" s="148">
        <f>IF(N202="nulová",J202,0)</f>
        <v>0</v>
      </c>
      <c r="BJ202" s="13" t="s">
        <v>141</v>
      </c>
      <c r="BK202" s="148">
        <f>ROUND(I202*H202,2)</f>
        <v>0</v>
      </c>
      <c r="BL202" s="13" t="s">
        <v>140</v>
      </c>
      <c r="BM202" s="147" t="s">
        <v>354</v>
      </c>
    </row>
    <row r="203" spans="2:65" s="1" customFormat="1" ht="24.2" customHeight="1">
      <c r="B203" s="135"/>
      <c r="C203" s="136" t="s">
        <v>355</v>
      </c>
      <c r="D203" s="136" t="s">
        <v>136</v>
      </c>
      <c r="E203" s="137" t="s">
        <v>356</v>
      </c>
      <c r="F203" s="138" t="s">
        <v>357</v>
      </c>
      <c r="G203" s="139" t="s">
        <v>177</v>
      </c>
      <c r="H203" s="140">
        <v>39.11</v>
      </c>
      <c r="I203" s="141"/>
      <c r="J203" s="140">
        <f>ROUND(I203*H203,2)</f>
        <v>0</v>
      </c>
      <c r="K203" s="142"/>
      <c r="L203" s="28"/>
      <c r="M203" s="143" t="s">
        <v>1</v>
      </c>
      <c r="N203" s="144" t="s">
        <v>39</v>
      </c>
      <c r="P203" s="145">
        <f>O203*H203</f>
        <v>0</v>
      </c>
      <c r="Q203" s="145">
        <v>0.27994000000000002</v>
      </c>
      <c r="R203" s="145">
        <f>Q203*H203</f>
        <v>10.9484534</v>
      </c>
      <c r="S203" s="145">
        <v>0</v>
      </c>
      <c r="T203" s="146">
        <f>S203*H203</f>
        <v>0</v>
      </c>
      <c r="AR203" s="147" t="s">
        <v>140</v>
      </c>
      <c r="AT203" s="147" t="s">
        <v>136</v>
      </c>
      <c r="AU203" s="147" t="s">
        <v>141</v>
      </c>
      <c r="AY203" s="13" t="s">
        <v>134</v>
      </c>
      <c r="BE203" s="148">
        <f>IF(N203="základná",J203,0)</f>
        <v>0</v>
      </c>
      <c r="BF203" s="148">
        <f>IF(N203="znížená",J203,0)</f>
        <v>0</v>
      </c>
      <c r="BG203" s="148">
        <f>IF(N203="zákl. prenesená",J203,0)</f>
        <v>0</v>
      </c>
      <c r="BH203" s="148">
        <f>IF(N203="zníž. prenesená",J203,0)</f>
        <v>0</v>
      </c>
      <c r="BI203" s="148">
        <f>IF(N203="nulová",J203,0)</f>
        <v>0</v>
      </c>
      <c r="BJ203" s="13" t="s">
        <v>141</v>
      </c>
      <c r="BK203" s="148">
        <f>ROUND(I203*H203,2)</f>
        <v>0</v>
      </c>
      <c r="BL203" s="13" t="s">
        <v>140</v>
      </c>
      <c r="BM203" s="147" t="s">
        <v>358</v>
      </c>
    </row>
    <row r="204" spans="2:65" s="1" customFormat="1" ht="44.25" customHeight="1">
      <c r="B204" s="135"/>
      <c r="C204" s="136" t="s">
        <v>250</v>
      </c>
      <c r="D204" s="136" t="s">
        <v>136</v>
      </c>
      <c r="E204" s="137" t="s">
        <v>359</v>
      </c>
      <c r="F204" s="138" t="s">
        <v>360</v>
      </c>
      <c r="G204" s="139" t="s">
        <v>177</v>
      </c>
      <c r="H204" s="140">
        <v>39.11</v>
      </c>
      <c r="I204" s="141"/>
      <c r="J204" s="140">
        <f>ROUND(I204*H204,2)</f>
        <v>0</v>
      </c>
      <c r="K204" s="142"/>
      <c r="L204" s="28"/>
      <c r="M204" s="143" t="s">
        <v>1</v>
      </c>
      <c r="N204" s="144" t="s">
        <v>39</v>
      </c>
      <c r="P204" s="145">
        <f>O204*H204</f>
        <v>0</v>
      </c>
      <c r="Q204" s="145">
        <v>9.2499999999999999E-2</v>
      </c>
      <c r="R204" s="145">
        <f>Q204*H204</f>
        <v>3.6176749999999998</v>
      </c>
      <c r="S204" s="145">
        <v>0</v>
      </c>
      <c r="T204" s="146">
        <f>S204*H204</f>
        <v>0</v>
      </c>
      <c r="AR204" s="147" t="s">
        <v>140</v>
      </c>
      <c r="AT204" s="147" t="s">
        <v>136</v>
      </c>
      <c r="AU204" s="147" t="s">
        <v>141</v>
      </c>
      <c r="AY204" s="13" t="s">
        <v>134</v>
      </c>
      <c r="BE204" s="148">
        <f>IF(N204="základná",J204,0)</f>
        <v>0</v>
      </c>
      <c r="BF204" s="148">
        <f>IF(N204="znížená",J204,0)</f>
        <v>0</v>
      </c>
      <c r="BG204" s="148">
        <f>IF(N204="zákl. prenesená",J204,0)</f>
        <v>0</v>
      </c>
      <c r="BH204" s="148">
        <f>IF(N204="zníž. prenesená",J204,0)</f>
        <v>0</v>
      </c>
      <c r="BI204" s="148">
        <f>IF(N204="nulová",J204,0)</f>
        <v>0</v>
      </c>
      <c r="BJ204" s="13" t="s">
        <v>141</v>
      </c>
      <c r="BK204" s="148">
        <f>ROUND(I204*H204,2)</f>
        <v>0</v>
      </c>
      <c r="BL204" s="13" t="s">
        <v>140</v>
      </c>
      <c r="BM204" s="147" t="s">
        <v>361</v>
      </c>
    </row>
    <row r="205" spans="2:65" s="1" customFormat="1" ht="24.2" customHeight="1">
      <c r="B205" s="135"/>
      <c r="C205" s="149" t="s">
        <v>362</v>
      </c>
      <c r="D205" s="149" t="s">
        <v>180</v>
      </c>
      <c r="E205" s="150" t="s">
        <v>363</v>
      </c>
      <c r="F205" s="151" t="s">
        <v>364</v>
      </c>
      <c r="G205" s="152" t="s">
        <v>177</v>
      </c>
      <c r="H205" s="153">
        <v>39.89</v>
      </c>
      <c r="I205" s="154"/>
      <c r="J205" s="153">
        <f>ROUND(I205*H205,2)</f>
        <v>0</v>
      </c>
      <c r="K205" s="155"/>
      <c r="L205" s="156"/>
      <c r="M205" s="157" t="s">
        <v>1</v>
      </c>
      <c r="N205" s="158" t="s">
        <v>39</v>
      </c>
      <c r="P205" s="145">
        <f>O205*H205</f>
        <v>0</v>
      </c>
      <c r="Q205" s="145">
        <v>0.13</v>
      </c>
      <c r="R205" s="145">
        <f>Q205*H205</f>
        <v>5.1857000000000006</v>
      </c>
      <c r="S205" s="145">
        <v>0</v>
      </c>
      <c r="T205" s="146">
        <f>S205*H205</f>
        <v>0</v>
      </c>
      <c r="AR205" s="147" t="s">
        <v>150</v>
      </c>
      <c r="AT205" s="147" t="s">
        <v>180</v>
      </c>
      <c r="AU205" s="147" t="s">
        <v>141</v>
      </c>
      <c r="AY205" s="13" t="s">
        <v>134</v>
      </c>
      <c r="BE205" s="148">
        <f>IF(N205="základná",J205,0)</f>
        <v>0</v>
      </c>
      <c r="BF205" s="148">
        <f>IF(N205="znížená",J205,0)</f>
        <v>0</v>
      </c>
      <c r="BG205" s="148">
        <f>IF(N205="zákl. prenesená",J205,0)</f>
        <v>0</v>
      </c>
      <c r="BH205" s="148">
        <f>IF(N205="zníž. prenesená",J205,0)</f>
        <v>0</v>
      </c>
      <c r="BI205" s="148">
        <f>IF(N205="nulová",J205,0)</f>
        <v>0</v>
      </c>
      <c r="BJ205" s="13" t="s">
        <v>141</v>
      </c>
      <c r="BK205" s="148">
        <f>ROUND(I205*H205,2)</f>
        <v>0</v>
      </c>
      <c r="BL205" s="13" t="s">
        <v>140</v>
      </c>
      <c r="BM205" s="147" t="s">
        <v>365</v>
      </c>
    </row>
    <row r="206" spans="2:65" s="11" customFormat="1" ht="22.9" customHeight="1">
      <c r="B206" s="123"/>
      <c r="D206" s="124" t="s">
        <v>72</v>
      </c>
      <c r="E206" s="133" t="s">
        <v>147</v>
      </c>
      <c r="F206" s="133" t="s">
        <v>366</v>
      </c>
      <c r="I206" s="126"/>
      <c r="J206" s="134">
        <f>BK206</f>
        <v>0</v>
      </c>
      <c r="L206" s="123"/>
      <c r="M206" s="128"/>
      <c r="P206" s="129">
        <f>SUM(P207:P226)</f>
        <v>0</v>
      </c>
      <c r="R206" s="129">
        <f>SUM(R207:R226)</f>
        <v>0</v>
      </c>
      <c r="T206" s="130">
        <f>SUM(T207:T226)</f>
        <v>0</v>
      </c>
      <c r="AR206" s="124" t="s">
        <v>81</v>
      </c>
      <c r="AT206" s="131" t="s">
        <v>72</v>
      </c>
      <c r="AU206" s="131" t="s">
        <v>81</v>
      </c>
      <c r="AY206" s="124" t="s">
        <v>134</v>
      </c>
      <c r="BK206" s="132">
        <f>SUM(BK207:BK226)</f>
        <v>0</v>
      </c>
    </row>
    <row r="207" spans="2:65" s="1" customFormat="1" ht="24.2" customHeight="1">
      <c r="B207" s="135"/>
      <c r="C207" s="136" t="s">
        <v>253</v>
      </c>
      <c r="D207" s="136" t="s">
        <v>136</v>
      </c>
      <c r="E207" s="137" t="s">
        <v>367</v>
      </c>
      <c r="F207" s="138" t="s">
        <v>368</v>
      </c>
      <c r="G207" s="139" t="s">
        <v>177</v>
      </c>
      <c r="H207" s="140">
        <v>21.42</v>
      </c>
      <c r="I207" s="141"/>
      <c r="J207" s="140">
        <f t="shared" ref="J207:J226" si="40">ROUND(I207*H207,2)</f>
        <v>0</v>
      </c>
      <c r="K207" s="142"/>
      <c r="L207" s="28"/>
      <c r="M207" s="143" t="s">
        <v>1</v>
      </c>
      <c r="N207" s="144" t="s">
        <v>39</v>
      </c>
      <c r="P207" s="145">
        <f t="shared" ref="P207:P226" si="41">O207*H207</f>
        <v>0</v>
      </c>
      <c r="Q207" s="145">
        <v>0</v>
      </c>
      <c r="R207" s="145">
        <f t="shared" ref="R207:R226" si="42">Q207*H207</f>
        <v>0</v>
      </c>
      <c r="S207" s="145">
        <v>0</v>
      </c>
      <c r="T207" s="146">
        <f t="shared" ref="T207:T226" si="43">S207*H207</f>
        <v>0</v>
      </c>
      <c r="AR207" s="147" t="s">
        <v>140</v>
      </c>
      <c r="AT207" s="147" t="s">
        <v>136</v>
      </c>
      <c r="AU207" s="147" t="s">
        <v>141</v>
      </c>
      <c r="AY207" s="13" t="s">
        <v>134</v>
      </c>
      <c r="BE207" s="148">
        <f t="shared" ref="BE207:BE226" si="44">IF(N207="základná",J207,0)</f>
        <v>0</v>
      </c>
      <c r="BF207" s="148">
        <f t="shared" ref="BF207:BF226" si="45">IF(N207="znížená",J207,0)</f>
        <v>0</v>
      </c>
      <c r="BG207" s="148">
        <f t="shared" ref="BG207:BG226" si="46">IF(N207="zákl. prenesená",J207,0)</f>
        <v>0</v>
      </c>
      <c r="BH207" s="148">
        <f t="shared" ref="BH207:BH226" si="47">IF(N207="zníž. prenesená",J207,0)</f>
        <v>0</v>
      </c>
      <c r="BI207" s="148">
        <f t="shared" ref="BI207:BI226" si="48">IF(N207="nulová",J207,0)</f>
        <v>0</v>
      </c>
      <c r="BJ207" s="13" t="s">
        <v>141</v>
      </c>
      <c r="BK207" s="148">
        <f t="shared" ref="BK207:BK226" si="49">ROUND(I207*H207,2)</f>
        <v>0</v>
      </c>
      <c r="BL207" s="13" t="s">
        <v>140</v>
      </c>
      <c r="BM207" s="147" t="s">
        <v>369</v>
      </c>
    </row>
    <row r="208" spans="2:65" s="1" customFormat="1" ht="24.2" customHeight="1">
      <c r="B208" s="135"/>
      <c r="C208" s="136" t="s">
        <v>370</v>
      </c>
      <c r="D208" s="136" t="s">
        <v>136</v>
      </c>
      <c r="E208" s="137" t="s">
        <v>371</v>
      </c>
      <c r="F208" s="138" t="s">
        <v>372</v>
      </c>
      <c r="G208" s="139" t="s">
        <v>177</v>
      </c>
      <c r="H208" s="140">
        <v>412.99</v>
      </c>
      <c r="I208" s="141"/>
      <c r="J208" s="140">
        <f t="shared" si="40"/>
        <v>0</v>
      </c>
      <c r="K208" s="142"/>
      <c r="L208" s="28"/>
      <c r="M208" s="143" t="s">
        <v>1</v>
      </c>
      <c r="N208" s="144" t="s">
        <v>39</v>
      </c>
      <c r="P208" s="145">
        <f t="shared" si="41"/>
        <v>0</v>
      </c>
      <c r="Q208" s="145">
        <v>0</v>
      </c>
      <c r="R208" s="145">
        <f t="shared" si="42"/>
        <v>0</v>
      </c>
      <c r="S208" s="145">
        <v>0</v>
      </c>
      <c r="T208" s="146">
        <f t="shared" si="43"/>
        <v>0</v>
      </c>
      <c r="AR208" s="147" t="s">
        <v>140</v>
      </c>
      <c r="AT208" s="147" t="s">
        <v>136</v>
      </c>
      <c r="AU208" s="147" t="s">
        <v>141</v>
      </c>
      <c r="AY208" s="13" t="s">
        <v>134</v>
      </c>
      <c r="BE208" s="148">
        <f t="shared" si="44"/>
        <v>0</v>
      </c>
      <c r="BF208" s="148">
        <f t="shared" si="45"/>
        <v>0</v>
      </c>
      <c r="BG208" s="148">
        <f t="shared" si="46"/>
        <v>0</v>
      </c>
      <c r="BH208" s="148">
        <f t="shared" si="47"/>
        <v>0</v>
      </c>
      <c r="BI208" s="148">
        <f t="shared" si="48"/>
        <v>0</v>
      </c>
      <c r="BJ208" s="13" t="s">
        <v>141</v>
      </c>
      <c r="BK208" s="148">
        <f t="shared" si="49"/>
        <v>0</v>
      </c>
      <c r="BL208" s="13" t="s">
        <v>140</v>
      </c>
      <c r="BM208" s="147" t="s">
        <v>373</v>
      </c>
    </row>
    <row r="209" spans="2:65" s="1" customFormat="1" ht="24.2" customHeight="1">
      <c r="B209" s="135"/>
      <c r="C209" s="136" t="s">
        <v>257</v>
      </c>
      <c r="D209" s="136" t="s">
        <v>136</v>
      </c>
      <c r="E209" s="137" t="s">
        <v>374</v>
      </c>
      <c r="F209" s="138" t="s">
        <v>375</v>
      </c>
      <c r="G209" s="139" t="s">
        <v>177</v>
      </c>
      <c r="H209" s="140">
        <v>412.99</v>
      </c>
      <c r="I209" s="141"/>
      <c r="J209" s="140">
        <f t="shared" si="40"/>
        <v>0</v>
      </c>
      <c r="K209" s="142"/>
      <c r="L209" s="28"/>
      <c r="M209" s="143" t="s">
        <v>1</v>
      </c>
      <c r="N209" s="144" t="s">
        <v>39</v>
      </c>
      <c r="P209" s="145">
        <f t="shared" si="41"/>
        <v>0</v>
      </c>
      <c r="Q209" s="145">
        <v>0</v>
      </c>
      <c r="R209" s="145">
        <f t="shared" si="42"/>
        <v>0</v>
      </c>
      <c r="S209" s="145">
        <v>0</v>
      </c>
      <c r="T209" s="146">
        <f t="shared" si="43"/>
        <v>0</v>
      </c>
      <c r="AR209" s="147" t="s">
        <v>140</v>
      </c>
      <c r="AT209" s="147" t="s">
        <v>136</v>
      </c>
      <c r="AU209" s="147" t="s">
        <v>141</v>
      </c>
      <c r="AY209" s="13" t="s">
        <v>134</v>
      </c>
      <c r="BE209" s="148">
        <f t="shared" si="44"/>
        <v>0</v>
      </c>
      <c r="BF209" s="148">
        <f t="shared" si="45"/>
        <v>0</v>
      </c>
      <c r="BG209" s="148">
        <f t="shared" si="46"/>
        <v>0</v>
      </c>
      <c r="BH209" s="148">
        <f t="shared" si="47"/>
        <v>0</v>
      </c>
      <c r="BI209" s="148">
        <f t="shared" si="48"/>
        <v>0</v>
      </c>
      <c r="BJ209" s="13" t="s">
        <v>141</v>
      </c>
      <c r="BK209" s="148">
        <f t="shared" si="49"/>
        <v>0</v>
      </c>
      <c r="BL209" s="13" t="s">
        <v>140</v>
      </c>
      <c r="BM209" s="147" t="s">
        <v>376</v>
      </c>
    </row>
    <row r="210" spans="2:65" s="1" customFormat="1" ht="24.2" customHeight="1">
      <c r="B210" s="135"/>
      <c r="C210" s="136" t="s">
        <v>377</v>
      </c>
      <c r="D210" s="136" t="s">
        <v>136</v>
      </c>
      <c r="E210" s="137" t="s">
        <v>378</v>
      </c>
      <c r="F210" s="138" t="s">
        <v>379</v>
      </c>
      <c r="G210" s="139" t="s">
        <v>177</v>
      </c>
      <c r="H210" s="140">
        <v>412.99</v>
      </c>
      <c r="I210" s="141"/>
      <c r="J210" s="140">
        <f t="shared" si="40"/>
        <v>0</v>
      </c>
      <c r="K210" s="142"/>
      <c r="L210" s="28"/>
      <c r="M210" s="143" t="s">
        <v>1</v>
      </c>
      <c r="N210" s="144" t="s">
        <v>39</v>
      </c>
      <c r="P210" s="145">
        <f t="shared" si="41"/>
        <v>0</v>
      </c>
      <c r="Q210" s="145">
        <v>0</v>
      </c>
      <c r="R210" s="145">
        <f t="shared" si="42"/>
        <v>0</v>
      </c>
      <c r="S210" s="145">
        <v>0</v>
      </c>
      <c r="T210" s="146">
        <f t="shared" si="43"/>
        <v>0</v>
      </c>
      <c r="AR210" s="147" t="s">
        <v>140</v>
      </c>
      <c r="AT210" s="147" t="s">
        <v>136</v>
      </c>
      <c r="AU210" s="147" t="s">
        <v>141</v>
      </c>
      <c r="AY210" s="13" t="s">
        <v>134</v>
      </c>
      <c r="BE210" s="148">
        <f t="shared" si="44"/>
        <v>0</v>
      </c>
      <c r="BF210" s="148">
        <f t="shared" si="45"/>
        <v>0</v>
      </c>
      <c r="BG210" s="148">
        <f t="shared" si="46"/>
        <v>0</v>
      </c>
      <c r="BH210" s="148">
        <f t="shared" si="47"/>
        <v>0</v>
      </c>
      <c r="BI210" s="148">
        <f t="shared" si="48"/>
        <v>0</v>
      </c>
      <c r="BJ210" s="13" t="s">
        <v>141</v>
      </c>
      <c r="BK210" s="148">
        <f t="shared" si="49"/>
        <v>0</v>
      </c>
      <c r="BL210" s="13" t="s">
        <v>140</v>
      </c>
      <c r="BM210" s="147" t="s">
        <v>380</v>
      </c>
    </row>
    <row r="211" spans="2:65" s="1" customFormat="1" ht="24.2" customHeight="1">
      <c r="B211" s="135"/>
      <c r="C211" s="136" t="s">
        <v>260</v>
      </c>
      <c r="D211" s="136" t="s">
        <v>136</v>
      </c>
      <c r="E211" s="137" t="s">
        <v>381</v>
      </c>
      <c r="F211" s="138" t="s">
        <v>382</v>
      </c>
      <c r="G211" s="139" t="s">
        <v>281</v>
      </c>
      <c r="H211" s="140">
        <v>49.8</v>
      </c>
      <c r="I211" s="141"/>
      <c r="J211" s="140">
        <f t="shared" si="40"/>
        <v>0</v>
      </c>
      <c r="K211" s="142"/>
      <c r="L211" s="28"/>
      <c r="M211" s="143" t="s">
        <v>1</v>
      </c>
      <c r="N211" s="144" t="s">
        <v>39</v>
      </c>
      <c r="P211" s="145">
        <f t="shared" si="41"/>
        <v>0</v>
      </c>
      <c r="Q211" s="145">
        <v>0</v>
      </c>
      <c r="R211" s="145">
        <f t="shared" si="42"/>
        <v>0</v>
      </c>
      <c r="S211" s="145">
        <v>0</v>
      </c>
      <c r="T211" s="146">
        <f t="shared" si="43"/>
        <v>0</v>
      </c>
      <c r="AR211" s="147" t="s">
        <v>140</v>
      </c>
      <c r="AT211" s="147" t="s">
        <v>136</v>
      </c>
      <c r="AU211" s="147" t="s">
        <v>141</v>
      </c>
      <c r="AY211" s="13" t="s">
        <v>134</v>
      </c>
      <c r="BE211" s="148">
        <f t="shared" si="44"/>
        <v>0</v>
      </c>
      <c r="BF211" s="148">
        <f t="shared" si="45"/>
        <v>0</v>
      </c>
      <c r="BG211" s="148">
        <f t="shared" si="46"/>
        <v>0</v>
      </c>
      <c r="BH211" s="148">
        <f t="shared" si="47"/>
        <v>0</v>
      </c>
      <c r="BI211" s="148">
        <f t="shared" si="48"/>
        <v>0</v>
      </c>
      <c r="BJ211" s="13" t="s">
        <v>141</v>
      </c>
      <c r="BK211" s="148">
        <f t="shared" si="49"/>
        <v>0</v>
      </c>
      <c r="BL211" s="13" t="s">
        <v>140</v>
      </c>
      <c r="BM211" s="147" t="s">
        <v>383</v>
      </c>
    </row>
    <row r="212" spans="2:65" s="1" customFormat="1" ht="24.2" customHeight="1">
      <c r="B212" s="135"/>
      <c r="C212" s="136" t="s">
        <v>384</v>
      </c>
      <c r="D212" s="136" t="s">
        <v>136</v>
      </c>
      <c r="E212" s="137" t="s">
        <v>385</v>
      </c>
      <c r="F212" s="138" t="s">
        <v>386</v>
      </c>
      <c r="G212" s="139" t="s">
        <v>177</v>
      </c>
      <c r="H212" s="140">
        <v>1254.51</v>
      </c>
      <c r="I212" s="141"/>
      <c r="J212" s="140">
        <f t="shared" si="40"/>
        <v>0</v>
      </c>
      <c r="K212" s="142"/>
      <c r="L212" s="28"/>
      <c r="M212" s="143" t="s">
        <v>1</v>
      </c>
      <c r="N212" s="144" t="s">
        <v>39</v>
      </c>
      <c r="P212" s="145">
        <f t="shared" si="41"/>
        <v>0</v>
      </c>
      <c r="Q212" s="145">
        <v>0</v>
      </c>
      <c r="R212" s="145">
        <f t="shared" si="42"/>
        <v>0</v>
      </c>
      <c r="S212" s="145">
        <v>0</v>
      </c>
      <c r="T212" s="146">
        <f t="shared" si="43"/>
        <v>0</v>
      </c>
      <c r="AR212" s="147" t="s">
        <v>140</v>
      </c>
      <c r="AT212" s="147" t="s">
        <v>136</v>
      </c>
      <c r="AU212" s="147" t="s">
        <v>141</v>
      </c>
      <c r="AY212" s="13" t="s">
        <v>134</v>
      </c>
      <c r="BE212" s="148">
        <f t="shared" si="44"/>
        <v>0</v>
      </c>
      <c r="BF212" s="148">
        <f t="shared" si="45"/>
        <v>0</v>
      </c>
      <c r="BG212" s="148">
        <f t="shared" si="46"/>
        <v>0</v>
      </c>
      <c r="BH212" s="148">
        <f t="shared" si="47"/>
        <v>0</v>
      </c>
      <c r="BI212" s="148">
        <f t="shared" si="48"/>
        <v>0</v>
      </c>
      <c r="BJ212" s="13" t="s">
        <v>141</v>
      </c>
      <c r="BK212" s="148">
        <f t="shared" si="49"/>
        <v>0</v>
      </c>
      <c r="BL212" s="13" t="s">
        <v>140</v>
      </c>
      <c r="BM212" s="147" t="s">
        <v>387</v>
      </c>
    </row>
    <row r="213" spans="2:65" s="1" customFormat="1" ht="24.2" customHeight="1">
      <c r="B213" s="135"/>
      <c r="C213" s="136" t="s">
        <v>264</v>
      </c>
      <c r="D213" s="136" t="s">
        <v>136</v>
      </c>
      <c r="E213" s="137" t="s">
        <v>388</v>
      </c>
      <c r="F213" s="138" t="s">
        <v>389</v>
      </c>
      <c r="G213" s="139" t="s">
        <v>177</v>
      </c>
      <c r="H213" s="140">
        <v>1254.51</v>
      </c>
      <c r="I213" s="141"/>
      <c r="J213" s="140">
        <f t="shared" si="40"/>
        <v>0</v>
      </c>
      <c r="K213" s="142"/>
      <c r="L213" s="28"/>
      <c r="M213" s="143" t="s">
        <v>1</v>
      </c>
      <c r="N213" s="144" t="s">
        <v>39</v>
      </c>
      <c r="P213" s="145">
        <f t="shared" si="41"/>
        <v>0</v>
      </c>
      <c r="Q213" s="145">
        <v>0</v>
      </c>
      <c r="R213" s="145">
        <f t="shared" si="42"/>
        <v>0</v>
      </c>
      <c r="S213" s="145">
        <v>0</v>
      </c>
      <c r="T213" s="146">
        <f t="shared" si="43"/>
        <v>0</v>
      </c>
      <c r="AR213" s="147" t="s">
        <v>140</v>
      </c>
      <c r="AT213" s="147" t="s">
        <v>136</v>
      </c>
      <c r="AU213" s="147" t="s">
        <v>141</v>
      </c>
      <c r="AY213" s="13" t="s">
        <v>134</v>
      </c>
      <c r="BE213" s="148">
        <f t="shared" si="44"/>
        <v>0</v>
      </c>
      <c r="BF213" s="148">
        <f t="shared" si="45"/>
        <v>0</v>
      </c>
      <c r="BG213" s="148">
        <f t="shared" si="46"/>
        <v>0</v>
      </c>
      <c r="BH213" s="148">
        <f t="shared" si="47"/>
        <v>0</v>
      </c>
      <c r="BI213" s="148">
        <f t="shared" si="48"/>
        <v>0</v>
      </c>
      <c r="BJ213" s="13" t="s">
        <v>141</v>
      </c>
      <c r="BK213" s="148">
        <f t="shared" si="49"/>
        <v>0</v>
      </c>
      <c r="BL213" s="13" t="s">
        <v>140</v>
      </c>
      <c r="BM213" s="147" t="s">
        <v>390</v>
      </c>
    </row>
    <row r="214" spans="2:65" s="1" customFormat="1" ht="37.9" customHeight="1">
      <c r="B214" s="135"/>
      <c r="C214" s="136" t="s">
        <v>391</v>
      </c>
      <c r="D214" s="136" t="s">
        <v>136</v>
      </c>
      <c r="E214" s="137" t="s">
        <v>392</v>
      </c>
      <c r="F214" s="138" t="s">
        <v>393</v>
      </c>
      <c r="G214" s="139" t="s">
        <v>177</v>
      </c>
      <c r="H214" s="140">
        <v>21.42</v>
      </c>
      <c r="I214" s="141"/>
      <c r="J214" s="140">
        <f t="shared" si="40"/>
        <v>0</v>
      </c>
      <c r="K214" s="142"/>
      <c r="L214" s="28"/>
      <c r="M214" s="143" t="s">
        <v>1</v>
      </c>
      <c r="N214" s="144" t="s">
        <v>39</v>
      </c>
      <c r="P214" s="145">
        <f t="shared" si="41"/>
        <v>0</v>
      </c>
      <c r="Q214" s="145">
        <v>0</v>
      </c>
      <c r="R214" s="145">
        <f t="shared" si="42"/>
        <v>0</v>
      </c>
      <c r="S214" s="145">
        <v>0</v>
      </c>
      <c r="T214" s="146">
        <f t="shared" si="43"/>
        <v>0</v>
      </c>
      <c r="AR214" s="147" t="s">
        <v>140</v>
      </c>
      <c r="AT214" s="147" t="s">
        <v>136</v>
      </c>
      <c r="AU214" s="147" t="s">
        <v>141</v>
      </c>
      <c r="AY214" s="13" t="s">
        <v>134</v>
      </c>
      <c r="BE214" s="148">
        <f t="shared" si="44"/>
        <v>0</v>
      </c>
      <c r="BF214" s="148">
        <f t="shared" si="45"/>
        <v>0</v>
      </c>
      <c r="BG214" s="148">
        <f t="shared" si="46"/>
        <v>0</v>
      </c>
      <c r="BH214" s="148">
        <f t="shared" si="47"/>
        <v>0</v>
      </c>
      <c r="BI214" s="148">
        <f t="shared" si="48"/>
        <v>0</v>
      </c>
      <c r="BJ214" s="13" t="s">
        <v>141</v>
      </c>
      <c r="BK214" s="148">
        <f t="shared" si="49"/>
        <v>0</v>
      </c>
      <c r="BL214" s="13" t="s">
        <v>140</v>
      </c>
      <c r="BM214" s="147" t="s">
        <v>394</v>
      </c>
    </row>
    <row r="215" spans="2:65" s="1" customFormat="1" ht="24.2" customHeight="1">
      <c r="B215" s="135"/>
      <c r="C215" s="136" t="s">
        <v>267</v>
      </c>
      <c r="D215" s="136" t="s">
        <v>136</v>
      </c>
      <c r="E215" s="137" t="s">
        <v>395</v>
      </c>
      <c r="F215" s="138" t="s">
        <v>396</v>
      </c>
      <c r="G215" s="139" t="s">
        <v>177</v>
      </c>
      <c r="H215" s="140">
        <v>242.23</v>
      </c>
      <c r="I215" s="141"/>
      <c r="J215" s="140">
        <f t="shared" si="40"/>
        <v>0</v>
      </c>
      <c r="K215" s="142"/>
      <c r="L215" s="28"/>
      <c r="M215" s="143" t="s">
        <v>1</v>
      </c>
      <c r="N215" s="144" t="s">
        <v>39</v>
      </c>
      <c r="P215" s="145">
        <f t="shared" si="41"/>
        <v>0</v>
      </c>
      <c r="Q215" s="145">
        <v>0</v>
      </c>
      <c r="R215" s="145">
        <f t="shared" si="42"/>
        <v>0</v>
      </c>
      <c r="S215" s="145">
        <v>0</v>
      </c>
      <c r="T215" s="146">
        <f t="shared" si="43"/>
        <v>0</v>
      </c>
      <c r="AR215" s="147" t="s">
        <v>140</v>
      </c>
      <c r="AT215" s="147" t="s">
        <v>136</v>
      </c>
      <c r="AU215" s="147" t="s">
        <v>141</v>
      </c>
      <c r="AY215" s="13" t="s">
        <v>134</v>
      </c>
      <c r="BE215" s="148">
        <f t="shared" si="44"/>
        <v>0</v>
      </c>
      <c r="BF215" s="148">
        <f t="shared" si="45"/>
        <v>0</v>
      </c>
      <c r="BG215" s="148">
        <f t="shared" si="46"/>
        <v>0</v>
      </c>
      <c r="BH215" s="148">
        <f t="shared" si="47"/>
        <v>0</v>
      </c>
      <c r="BI215" s="148">
        <f t="shared" si="48"/>
        <v>0</v>
      </c>
      <c r="BJ215" s="13" t="s">
        <v>141</v>
      </c>
      <c r="BK215" s="148">
        <f t="shared" si="49"/>
        <v>0</v>
      </c>
      <c r="BL215" s="13" t="s">
        <v>140</v>
      </c>
      <c r="BM215" s="147" t="s">
        <v>397</v>
      </c>
    </row>
    <row r="216" spans="2:65" s="1" customFormat="1" ht="16.5" customHeight="1">
      <c r="B216" s="135"/>
      <c r="C216" s="136" t="s">
        <v>398</v>
      </c>
      <c r="D216" s="136" t="s">
        <v>136</v>
      </c>
      <c r="E216" s="137" t="s">
        <v>399</v>
      </c>
      <c r="F216" s="138" t="s">
        <v>400</v>
      </c>
      <c r="G216" s="139" t="s">
        <v>177</v>
      </c>
      <c r="H216" s="140">
        <v>242.23</v>
      </c>
      <c r="I216" s="141"/>
      <c r="J216" s="140">
        <f t="shared" si="40"/>
        <v>0</v>
      </c>
      <c r="K216" s="142"/>
      <c r="L216" s="28"/>
      <c r="M216" s="143" t="s">
        <v>1</v>
      </c>
      <c r="N216" s="144" t="s">
        <v>39</v>
      </c>
      <c r="P216" s="145">
        <f t="shared" si="41"/>
        <v>0</v>
      </c>
      <c r="Q216" s="145">
        <v>0</v>
      </c>
      <c r="R216" s="145">
        <f t="shared" si="42"/>
        <v>0</v>
      </c>
      <c r="S216" s="145">
        <v>0</v>
      </c>
      <c r="T216" s="146">
        <f t="shared" si="43"/>
        <v>0</v>
      </c>
      <c r="AR216" s="147" t="s">
        <v>140</v>
      </c>
      <c r="AT216" s="147" t="s">
        <v>136</v>
      </c>
      <c r="AU216" s="147" t="s">
        <v>141</v>
      </c>
      <c r="AY216" s="13" t="s">
        <v>134</v>
      </c>
      <c r="BE216" s="148">
        <f t="shared" si="44"/>
        <v>0</v>
      </c>
      <c r="BF216" s="148">
        <f t="shared" si="45"/>
        <v>0</v>
      </c>
      <c r="BG216" s="148">
        <f t="shared" si="46"/>
        <v>0</v>
      </c>
      <c r="BH216" s="148">
        <f t="shared" si="47"/>
        <v>0</v>
      </c>
      <c r="BI216" s="148">
        <f t="shared" si="48"/>
        <v>0</v>
      </c>
      <c r="BJ216" s="13" t="s">
        <v>141</v>
      </c>
      <c r="BK216" s="148">
        <f t="shared" si="49"/>
        <v>0</v>
      </c>
      <c r="BL216" s="13" t="s">
        <v>140</v>
      </c>
      <c r="BM216" s="147" t="s">
        <v>401</v>
      </c>
    </row>
    <row r="217" spans="2:65" s="1" customFormat="1" ht="24.2" customHeight="1">
      <c r="B217" s="135"/>
      <c r="C217" s="136" t="s">
        <v>271</v>
      </c>
      <c r="D217" s="136" t="s">
        <v>136</v>
      </c>
      <c r="E217" s="137" t="s">
        <v>402</v>
      </c>
      <c r="F217" s="138" t="s">
        <v>403</v>
      </c>
      <c r="G217" s="139" t="s">
        <v>177</v>
      </c>
      <c r="H217" s="140">
        <v>24.45</v>
      </c>
      <c r="I217" s="141"/>
      <c r="J217" s="140">
        <f t="shared" si="40"/>
        <v>0</v>
      </c>
      <c r="K217" s="142"/>
      <c r="L217" s="28"/>
      <c r="M217" s="143" t="s">
        <v>1</v>
      </c>
      <c r="N217" s="144" t="s">
        <v>39</v>
      </c>
      <c r="P217" s="145">
        <f t="shared" si="41"/>
        <v>0</v>
      </c>
      <c r="Q217" s="145">
        <v>0</v>
      </c>
      <c r="R217" s="145">
        <f t="shared" si="42"/>
        <v>0</v>
      </c>
      <c r="S217" s="145">
        <v>0</v>
      </c>
      <c r="T217" s="146">
        <f t="shared" si="43"/>
        <v>0</v>
      </c>
      <c r="AR217" s="147" t="s">
        <v>140</v>
      </c>
      <c r="AT217" s="147" t="s">
        <v>136</v>
      </c>
      <c r="AU217" s="147" t="s">
        <v>141</v>
      </c>
      <c r="AY217" s="13" t="s">
        <v>134</v>
      </c>
      <c r="BE217" s="148">
        <f t="shared" si="44"/>
        <v>0</v>
      </c>
      <c r="BF217" s="148">
        <f t="shared" si="45"/>
        <v>0</v>
      </c>
      <c r="BG217" s="148">
        <f t="shared" si="46"/>
        <v>0</v>
      </c>
      <c r="BH217" s="148">
        <f t="shared" si="47"/>
        <v>0</v>
      </c>
      <c r="BI217" s="148">
        <f t="shared" si="48"/>
        <v>0</v>
      </c>
      <c r="BJ217" s="13" t="s">
        <v>141</v>
      </c>
      <c r="BK217" s="148">
        <f t="shared" si="49"/>
        <v>0</v>
      </c>
      <c r="BL217" s="13" t="s">
        <v>140</v>
      </c>
      <c r="BM217" s="147" t="s">
        <v>404</v>
      </c>
    </row>
    <row r="218" spans="2:65" s="1" customFormat="1" ht="24.2" customHeight="1">
      <c r="B218" s="135"/>
      <c r="C218" s="136" t="s">
        <v>405</v>
      </c>
      <c r="D218" s="136" t="s">
        <v>136</v>
      </c>
      <c r="E218" s="137" t="s">
        <v>406</v>
      </c>
      <c r="F218" s="138" t="s">
        <v>407</v>
      </c>
      <c r="G218" s="139" t="s">
        <v>177</v>
      </c>
      <c r="H218" s="140">
        <v>45.85</v>
      </c>
      <c r="I218" s="141"/>
      <c r="J218" s="140">
        <f t="shared" si="40"/>
        <v>0</v>
      </c>
      <c r="K218" s="142"/>
      <c r="L218" s="28"/>
      <c r="M218" s="143" t="s">
        <v>1</v>
      </c>
      <c r="N218" s="144" t="s">
        <v>39</v>
      </c>
      <c r="P218" s="145">
        <f t="shared" si="41"/>
        <v>0</v>
      </c>
      <c r="Q218" s="145">
        <v>0</v>
      </c>
      <c r="R218" s="145">
        <f t="shared" si="42"/>
        <v>0</v>
      </c>
      <c r="S218" s="145">
        <v>0</v>
      </c>
      <c r="T218" s="146">
        <f t="shared" si="43"/>
        <v>0</v>
      </c>
      <c r="AR218" s="147" t="s">
        <v>140</v>
      </c>
      <c r="AT218" s="147" t="s">
        <v>136</v>
      </c>
      <c r="AU218" s="147" t="s">
        <v>141</v>
      </c>
      <c r="AY218" s="13" t="s">
        <v>134</v>
      </c>
      <c r="BE218" s="148">
        <f t="shared" si="44"/>
        <v>0</v>
      </c>
      <c r="BF218" s="148">
        <f t="shared" si="45"/>
        <v>0</v>
      </c>
      <c r="BG218" s="148">
        <f t="shared" si="46"/>
        <v>0</v>
      </c>
      <c r="BH218" s="148">
        <f t="shared" si="47"/>
        <v>0</v>
      </c>
      <c r="BI218" s="148">
        <f t="shared" si="48"/>
        <v>0</v>
      </c>
      <c r="BJ218" s="13" t="s">
        <v>141</v>
      </c>
      <c r="BK218" s="148">
        <f t="shared" si="49"/>
        <v>0</v>
      </c>
      <c r="BL218" s="13" t="s">
        <v>140</v>
      </c>
      <c r="BM218" s="147" t="s">
        <v>408</v>
      </c>
    </row>
    <row r="219" spans="2:65" s="1" customFormat="1" ht="33" customHeight="1">
      <c r="B219" s="135"/>
      <c r="C219" s="136" t="s">
        <v>274</v>
      </c>
      <c r="D219" s="136" t="s">
        <v>136</v>
      </c>
      <c r="E219" s="137" t="s">
        <v>409</v>
      </c>
      <c r="F219" s="138" t="s">
        <v>410</v>
      </c>
      <c r="G219" s="139" t="s">
        <v>177</v>
      </c>
      <c r="H219" s="140">
        <v>235.33</v>
      </c>
      <c r="I219" s="141"/>
      <c r="J219" s="140">
        <f t="shared" si="40"/>
        <v>0</v>
      </c>
      <c r="K219" s="142"/>
      <c r="L219" s="28"/>
      <c r="M219" s="143" t="s">
        <v>1</v>
      </c>
      <c r="N219" s="144" t="s">
        <v>39</v>
      </c>
      <c r="P219" s="145">
        <f t="shared" si="41"/>
        <v>0</v>
      </c>
      <c r="Q219" s="145">
        <v>0</v>
      </c>
      <c r="R219" s="145">
        <f t="shared" si="42"/>
        <v>0</v>
      </c>
      <c r="S219" s="145">
        <v>0</v>
      </c>
      <c r="T219" s="146">
        <f t="shared" si="43"/>
        <v>0</v>
      </c>
      <c r="AR219" s="147" t="s">
        <v>140</v>
      </c>
      <c r="AT219" s="147" t="s">
        <v>136</v>
      </c>
      <c r="AU219" s="147" t="s">
        <v>141</v>
      </c>
      <c r="AY219" s="13" t="s">
        <v>134</v>
      </c>
      <c r="BE219" s="148">
        <f t="shared" si="44"/>
        <v>0</v>
      </c>
      <c r="BF219" s="148">
        <f t="shared" si="45"/>
        <v>0</v>
      </c>
      <c r="BG219" s="148">
        <f t="shared" si="46"/>
        <v>0</v>
      </c>
      <c r="BH219" s="148">
        <f t="shared" si="47"/>
        <v>0</v>
      </c>
      <c r="BI219" s="148">
        <f t="shared" si="48"/>
        <v>0</v>
      </c>
      <c r="BJ219" s="13" t="s">
        <v>141</v>
      </c>
      <c r="BK219" s="148">
        <f t="shared" si="49"/>
        <v>0</v>
      </c>
      <c r="BL219" s="13" t="s">
        <v>140</v>
      </c>
      <c r="BM219" s="147" t="s">
        <v>411</v>
      </c>
    </row>
    <row r="220" spans="2:65" s="1" customFormat="1" ht="33" customHeight="1">
      <c r="B220" s="135"/>
      <c r="C220" s="136" t="s">
        <v>412</v>
      </c>
      <c r="D220" s="136" t="s">
        <v>136</v>
      </c>
      <c r="E220" s="137" t="s">
        <v>413</v>
      </c>
      <c r="F220" s="138" t="s">
        <v>414</v>
      </c>
      <c r="G220" s="139" t="s">
        <v>139</v>
      </c>
      <c r="H220" s="140">
        <v>0.39</v>
      </c>
      <c r="I220" s="141"/>
      <c r="J220" s="140">
        <f t="shared" si="40"/>
        <v>0</v>
      </c>
      <c r="K220" s="142"/>
      <c r="L220" s="28"/>
      <c r="M220" s="143" t="s">
        <v>1</v>
      </c>
      <c r="N220" s="144" t="s">
        <v>39</v>
      </c>
      <c r="P220" s="145">
        <f t="shared" si="41"/>
        <v>0</v>
      </c>
      <c r="Q220" s="145">
        <v>0</v>
      </c>
      <c r="R220" s="145">
        <f t="shared" si="42"/>
        <v>0</v>
      </c>
      <c r="S220" s="145">
        <v>0</v>
      </c>
      <c r="T220" s="146">
        <f t="shared" si="43"/>
        <v>0</v>
      </c>
      <c r="AR220" s="147" t="s">
        <v>140</v>
      </c>
      <c r="AT220" s="147" t="s">
        <v>136</v>
      </c>
      <c r="AU220" s="147" t="s">
        <v>141</v>
      </c>
      <c r="AY220" s="13" t="s">
        <v>134</v>
      </c>
      <c r="BE220" s="148">
        <f t="shared" si="44"/>
        <v>0</v>
      </c>
      <c r="BF220" s="148">
        <f t="shared" si="45"/>
        <v>0</v>
      </c>
      <c r="BG220" s="148">
        <f t="shared" si="46"/>
        <v>0</v>
      </c>
      <c r="BH220" s="148">
        <f t="shared" si="47"/>
        <v>0</v>
      </c>
      <c r="BI220" s="148">
        <f t="shared" si="48"/>
        <v>0</v>
      </c>
      <c r="BJ220" s="13" t="s">
        <v>141</v>
      </c>
      <c r="BK220" s="148">
        <f t="shared" si="49"/>
        <v>0</v>
      </c>
      <c r="BL220" s="13" t="s">
        <v>140</v>
      </c>
      <c r="BM220" s="147" t="s">
        <v>415</v>
      </c>
    </row>
    <row r="221" spans="2:65" s="1" customFormat="1" ht="24.2" customHeight="1">
      <c r="B221" s="135"/>
      <c r="C221" s="136" t="s">
        <v>278</v>
      </c>
      <c r="D221" s="136" t="s">
        <v>136</v>
      </c>
      <c r="E221" s="137" t="s">
        <v>416</v>
      </c>
      <c r="F221" s="138" t="s">
        <v>417</v>
      </c>
      <c r="G221" s="139" t="s">
        <v>139</v>
      </c>
      <c r="H221" s="140">
        <v>43.31</v>
      </c>
      <c r="I221" s="141"/>
      <c r="J221" s="140">
        <f t="shared" si="40"/>
        <v>0</v>
      </c>
      <c r="K221" s="142"/>
      <c r="L221" s="28"/>
      <c r="M221" s="143" t="s">
        <v>1</v>
      </c>
      <c r="N221" s="144" t="s">
        <v>39</v>
      </c>
      <c r="P221" s="145">
        <f t="shared" si="41"/>
        <v>0</v>
      </c>
      <c r="Q221" s="145">
        <v>0</v>
      </c>
      <c r="R221" s="145">
        <f t="shared" si="42"/>
        <v>0</v>
      </c>
      <c r="S221" s="145">
        <v>0</v>
      </c>
      <c r="T221" s="146">
        <f t="shared" si="43"/>
        <v>0</v>
      </c>
      <c r="AR221" s="147" t="s">
        <v>140</v>
      </c>
      <c r="AT221" s="147" t="s">
        <v>136</v>
      </c>
      <c r="AU221" s="147" t="s">
        <v>141</v>
      </c>
      <c r="AY221" s="13" t="s">
        <v>134</v>
      </c>
      <c r="BE221" s="148">
        <f t="shared" si="44"/>
        <v>0</v>
      </c>
      <c r="BF221" s="148">
        <f t="shared" si="45"/>
        <v>0</v>
      </c>
      <c r="BG221" s="148">
        <f t="shared" si="46"/>
        <v>0</v>
      </c>
      <c r="BH221" s="148">
        <f t="shared" si="47"/>
        <v>0</v>
      </c>
      <c r="BI221" s="148">
        <f t="shared" si="48"/>
        <v>0</v>
      </c>
      <c r="BJ221" s="13" t="s">
        <v>141</v>
      </c>
      <c r="BK221" s="148">
        <f t="shared" si="49"/>
        <v>0</v>
      </c>
      <c r="BL221" s="13" t="s">
        <v>140</v>
      </c>
      <c r="BM221" s="147" t="s">
        <v>418</v>
      </c>
    </row>
    <row r="222" spans="2:65" s="1" customFormat="1" ht="37.9" customHeight="1">
      <c r="B222" s="135"/>
      <c r="C222" s="136" t="s">
        <v>419</v>
      </c>
      <c r="D222" s="136" t="s">
        <v>136</v>
      </c>
      <c r="E222" s="137" t="s">
        <v>420</v>
      </c>
      <c r="F222" s="138" t="s">
        <v>421</v>
      </c>
      <c r="G222" s="139" t="s">
        <v>139</v>
      </c>
      <c r="H222" s="140">
        <v>34.68</v>
      </c>
      <c r="I222" s="141"/>
      <c r="J222" s="140">
        <f t="shared" si="40"/>
        <v>0</v>
      </c>
      <c r="K222" s="142"/>
      <c r="L222" s="28"/>
      <c r="M222" s="143" t="s">
        <v>1</v>
      </c>
      <c r="N222" s="144" t="s">
        <v>39</v>
      </c>
      <c r="P222" s="145">
        <f t="shared" si="41"/>
        <v>0</v>
      </c>
      <c r="Q222" s="145">
        <v>0</v>
      </c>
      <c r="R222" s="145">
        <f t="shared" si="42"/>
        <v>0</v>
      </c>
      <c r="S222" s="145">
        <v>0</v>
      </c>
      <c r="T222" s="146">
        <f t="shared" si="43"/>
        <v>0</v>
      </c>
      <c r="AR222" s="147" t="s">
        <v>140</v>
      </c>
      <c r="AT222" s="147" t="s">
        <v>136</v>
      </c>
      <c r="AU222" s="147" t="s">
        <v>141</v>
      </c>
      <c r="AY222" s="13" t="s">
        <v>134</v>
      </c>
      <c r="BE222" s="148">
        <f t="shared" si="44"/>
        <v>0</v>
      </c>
      <c r="BF222" s="148">
        <f t="shared" si="45"/>
        <v>0</v>
      </c>
      <c r="BG222" s="148">
        <f t="shared" si="46"/>
        <v>0</v>
      </c>
      <c r="BH222" s="148">
        <f t="shared" si="47"/>
        <v>0</v>
      </c>
      <c r="BI222" s="148">
        <f t="shared" si="48"/>
        <v>0</v>
      </c>
      <c r="BJ222" s="13" t="s">
        <v>141</v>
      </c>
      <c r="BK222" s="148">
        <f t="shared" si="49"/>
        <v>0</v>
      </c>
      <c r="BL222" s="13" t="s">
        <v>140</v>
      </c>
      <c r="BM222" s="147" t="s">
        <v>422</v>
      </c>
    </row>
    <row r="223" spans="2:65" s="1" customFormat="1" ht="33" customHeight="1">
      <c r="B223" s="135"/>
      <c r="C223" s="136" t="s">
        <v>282</v>
      </c>
      <c r="D223" s="136" t="s">
        <v>136</v>
      </c>
      <c r="E223" s="137" t="s">
        <v>423</v>
      </c>
      <c r="F223" s="138" t="s">
        <v>424</v>
      </c>
      <c r="G223" s="139" t="s">
        <v>139</v>
      </c>
      <c r="H223" s="140">
        <v>17.34</v>
      </c>
      <c r="I223" s="141"/>
      <c r="J223" s="140">
        <f t="shared" si="40"/>
        <v>0</v>
      </c>
      <c r="K223" s="142"/>
      <c r="L223" s="28"/>
      <c r="M223" s="143" t="s">
        <v>1</v>
      </c>
      <c r="N223" s="144" t="s">
        <v>39</v>
      </c>
      <c r="P223" s="145">
        <f t="shared" si="41"/>
        <v>0</v>
      </c>
      <c r="Q223" s="145">
        <v>0</v>
      </c>
      <c r="R223" s="145">
        <f t="shared" si="42"/>
        <v>0</v>
      </c>
      <c r="S223" s="145">
        <v>0</v>
      </c>
      <c r="T223" s="146">
        <f t="shared" si="43"/>
        <v>0</v>
      </c>
      <c r="AR223" s="147" t="s">
        <v>140</v>
      </c>
      <c r="AT223" s="147" t="s">
        <v>136</v>
      </c>
      <c r="AU223" s="147" t="s">
        <v>141</v>
      </c>
      <c r="AY223" s="13" t="s">
        <v>134</v>
      </c>
      <c r="BE223" s="148">
        <f t="shared" si="44"/>
        <v>0</v>
      </c>
      <c r="BF223" s="148">
        <f t="shared" si="45"/>
        <v>0</v>
      </c>
      <c r="BG223" s="148">
        <f t="shared" si="46"/>
        <v>0</v>
      </c>
      <c r="BH223" s="148">
        <f t="shared" si="47"/>
        <v>0</v>
      </c>
      <c r="BI223" s="148">
        <f t="shared" si="48"/>
        <v>0</v>
      </c>
      <c r="BJ223" s="13" t="s">
        <v>141</v>
      </c>
      <c r="BK223" s="148">
        <f t="shared" si="49"/>
        <v>0</v>
      </c>
      <c r="BL223" s="13" t="s">
        <v>140</v>
      </c>
      <c r="BM223" s="147" t="s">
        <v>425</v>
      </c>
    </row>
    <row r="224" spans="2:65" s="1" customFormat="1" ht="24.2" customHeight="1">
      <c r="B224" s="135"/>
      <c r="C224" s="136" t="s">
        <v>426</v>
      </c>
      <c r="D224" s="136" t="s">
        <v>136</v>
      </c>
      <c r="E224" s="137" t="s">
        <v>427</v>
      </c>
      <c r="F224" s="138" t="s">
        <v>428</v>
      </c>
      <c r="G224" s="139" t="s">
        <v>177</v>
      </c>
      <c r="H224" s="140">
        <v>412.99</v>
      </c>
      <c r="I224" s="141"/>
      <c r="J224" s="140">
        <f t="shared" si="40"/>
        <v>0</v>
      </c>
      <c r="K224" s="142"/>
      <c r="L224" s="28"/>
      <c r="M224" s="143" t="s">
        <v>1</v>
      </c>
      <c r="N224" s="144" t="s">
        <v>39</v>
      </c>
      <c r="P224" s="145">
        <f t="shared" si="41"/>
        <v>0</v>
      </c>
      <c r="Q224" s="145">
        <v>0</v>
      </c>
      <c r="R224" s="145">
        <f t="shared" si="42"/>
        <v>0</v>
      </c>
      <c r="S224" s="145">
        <v>0</v>
      </c>
      <c r="T224" s="146">
        <f t="shared" si="43"/>
        <v>0</v>
      </c>
      <c r="AR224" s="147" t="s">
        <v>140</v>
      </c>
      <c r="AT224" s="147" t="s">
        <v>136</v>
      </c>
      <c r="AU224" s="147" t="s">
        <v>141</v>
      </c>
      <c r="AY224" s="13" t="s">
        <v>134</v>
      </c>
      <c r="BE224" s="148">
        <f t="shared" si="44"/>
        <v>0</v>
      </c>
      <c r="BF224" s="148">
        <f t="shared" si="45"/>
        <v>0</v>
      </c>
      <c r="BG224" s="148">
        <f t="shared" si="46"/>
        <v>0</v>
      </c>
      <c r="BH224" s="148">
        <f t="shared" si="47"/>
        <v>0</v>
      </c>
      <c r="BI224" s="148">
        <f t="shared" si="48"/>
        <v>0</v>
      </c>
      <c r="BJ224" s="13" t="s">
        <v>141</v>
      </c>
      <c r="BK224" s="148">
        <f t="shared" si="49"/>
        <v>0</v>
      </c>
      <c r="BL224" s="13" t="s">
        <v>140</v>
      </c>
      <c r="BM224" s="147" t="s">
        <v>429</v>
      </c>
    </row>
    <row r="225" spans="2:65" s="1" customFormat="1" ht="24.2" customHeight="1">
      <c r="B225" s="135"/>
      <c r="C225" s="136" t="s">
        <v>287</v>
      </c>
      <c r="D225" s="136" t="s">
        <v>136</v>
      </c>
      <c r="E225" s="137" t="s">
        <v>430</v>
      </c>
      <c r="F225" s="138" t="s">
        <v>431</v>
      </c>
      <c r="G225" s="139" t="s">
        <v>227</v>
      </c>
      <c r="H225" s="140">
        <v>36</v>
      </c>
      <c r="I225" s="141"/>
      <c r="J225" s="140">
        <f t="shared" si="40"/>
        <v>0</v>
      </c>
      <c r="K225" s="142"/>
      <c r="L225" s="28"/>
      <c r="M225" s="143" t="s">
        <v>1</v>
      </c>
      <c r="N225" s="144" t="s">
        <v>39</v>
      </c>
      <c r="P225" s="145">
        <f t="shared" si="41"/>
        <v>0</v>
      </c>
      <c r="Q225" s="145">
        <v>0</v>
      </c>
      <c r="R225" s="145">
        <f t="shared" si="42"/>
        <v>0</v>
      </c>
      <c r="S225" s="145">
        <v>0</v>
      </c>
      <c r="T225" s="146">
        <f t="shared" si="43"/>
        <v>0</v>
      </c>
      <c r="AR225" s="147" t="s">
        <v>140</v>
      </c>
      <c r="AT225" s="147" t="s">
        <v>136</v>
      </c>
      <c r="AU225" s="147" t="s">
        <v>141</v>
      </c>
      <c r="AY225" s="13" t="s">
        <v>134</v>
      </c>
      <c r="BE225" s="148">
        <f t="shared" si="44"/>
        <v>0</v>
      </c>
      <c r="BF225" s="148">
        <f t="shared" si="45"/>
        <v>0</v>
      </c>
      <c r="BG225" s="148">
        <f t="shared" si="46"/>
        <v>0</v>
      </c>
      <c r="BH225" s="148">
        <f t="shared" si="47"/>
        <v>0</v>
      </c>
      <c r="BI225" s="148">
        <f t="shared" si="48"/>
        <v>0</v>
      </c>
      <c r="BJ225" s="13" t="s">
        <v>141</v>
      </c>
      <c r="BK225" s="148">
        <f t="shared" si="49"/>
        <v>0</v>
      </c>
      <c r="BL225" s="13" t="s">
        <v>140</v>
      </c>
      <c r="BM225" s="147" t="s">
        <v>432</v>
      </c>
    </row>
    <row r="226" spans="2:65" s="1" customFormat="1" ht="16.5" customHeight="1">
      <c r="B226" s="135"/>
      <c r="C226" s="149" t="s">
        <v>433</v>
      </c>
      <c r="D226" s="149" t="s">
        <v>180</v>
      </c>
      <c r="E226" s="150" t="s">
        <v>434</v>
      </c>
      <c r="F226" s="151" t="s">
        <v>435</v>
      </c>
      <c r="G226" s="152" t="s">
        <v>227</v>
      </c>
      <c r="H226" s="153">
        <v>36</v>
      </c>
      <c r="I226" s="154"/>
      <c r="J226" s="153">
        <f t="shared" si="40"/>
        <v>0</v>
      </c>
      <c r="K226" s="155"/>
      <c r="L226" s="156"/>
      <c r="M226" s="157" t="s">
        <v>1</v>
      </c>
      <c r="N226" s="158" t="s">
        <v>39</v>
      </c>
      <c r="P226" s="145">
        <f t="shared" si="41"/>
        <v>0</v>
      </c>
      <c r="Q226" s="145">
        <v>0</v>
      </c>
      <c r="R226" s="145">
        <f t="shared" si="42"/>
        <v>0</v>
      </c>
      <c r="S226" s="145">
        <v>0</v>
      </c>
      <c r="T226" s="146">
        <f t="shared" si="43"/>
        <v>0</v>
      </c>
      <c r="AR226" s="147" t="s">
        <v>150</v>
      </c>
      <c r="AT226" s="147" t="s">
        <v>180</v>
      </c>
      <c r="AU226" s="147" t="s">
        <v>141</v>
      </c>
      <c r="AY226" s="13" t="s">
        <v>134</v>
      </c>
      <c r="BE226" s="148">
        <f t="shared" si="44"/>
        <v>0</v>
      </c>
      <c r="BF226" s="148">
        <f t="shared" si="45"/>
        <v>0</v>
      </c>
      <c r="BG226" s="148">
        <f t="shared" si="46"/>
        <v>0</v>
      </c>
      <c r="BH226" s="148">
        <f t="shared" si="47"/>
        <v>0</v>
      </c>
      <c r="BI226" s="148">
        <f t="shared" si="48"/>
        <v>0</v>
      </c>
      <c r="BJ226" s="13" t="s">
        <v>141</v>
      </c>
      <c r="BK226" s="148">
        <f t="shared" si="49"/>
        <v>0</v>
      </c>
      <c r="BL226" s="13" t="s">
        <v>140</v>
      </c>
      <c r="BM226" s="147" t="s">
        <v>436</v>
      </c>
    </row>
    <row r="227" spans="2:65" s="11" customFormat="1" ht="22.9" customHeight="1">
      <c r="B227" s="123"/>
      <c r="D227" s="124" t="s">
        <v>72</v>
      </c>
      <c r="E227" s="133" t="s">
        <v>150</v>
      </c>
      <c r="F227" s="133" t="s">
        <v>437</v>
      </c>
      <c r="I227" s="126"/>
      <c r="J227" s="134">
        <f>BK227</f>
        <v>0</v>
      </c>
      <c r="L227" s="123"/>
      <c r="M227" s="128"/>
      <c r="P227" s="129">
        <f>SUM(P228:P229)</f>
        <v>0</v>
      </c>
      <c r="R227" s="129">
        <f>SUM(R228:R229)</f>
        <v>0</v>
      </c>
      <c r="T227" s="130">
        <f>SUM(T228:T229)</f>
        <v>0</v>
      </c>
      <c r="AR227" s="124" t="s">
        <v>81</v>
      </c>
      <c r="AT227" s="131" t="s">
        <v>72</v>
      </c>
      <c r="AU227" s="131" t="s">
        <v>81</v>
      </c>
      <c r="AY227" s="124" t="s">
        <v>134</v>
      </c>
      <c r="BK227" s="132">
        <f>SUM(BK228:BK229)</f>
        <v>0</v>
      </c>
    </row>
    <row r="228" spans="2:65" s="1" customFormat="1" ht="24.2" customHeight="1">
      <c r="B228" s="135"/>
      <c r="C228" s="136" t="s">
        <v>290</v>
      </c>
      <c r="D228" s="136" t="s">
        <v>136</v>
      </c>
      <c r="E228" s="137" t="s">
        <v>438</v>
      </c>
      <c r="F228" s="138" t="s">
        <v>439</v>
      </c>
      <c r="G228" s="139" t="s">
        <v>227</v>
      </c>
      <c r="H228" s="140">
        <v>2</v>
      </c>
      <c r="I228" s="141"/>
      <c r="J228" s="140">
        <f>ROUND(I228*H228,2)</f>
        <v>0</v>
      </c>
      <c r="K228" s="142"/>
      <c r="L228" s="28"/>
      <c r="M228" s="143" t="s">
        <v>1</v>
      </c>
      <c r="N228" s="144" t="s">
        <v>39</v>
      </c>
      <c r="P228" s="145">
        <f>O228*H228</f>
        <v>0</v>
      </c>
      <c r="Q228" s="145">
        <v>0</v>
      </c>
      <c r="R228" s="145">
        <f>Q228*H228</f>
        <v>0</v>
      </c>
      <c r="S228" s="145">
        <v>0</v>
      </c>
      <c r="T228" s="146">
        <f>S228*H228</f>
        <v>0</v>
      </c>
      <c r="AR228" s="147" t="s">
        <v>140</v>
      </c>
      <c r="AT228" s="147" t="s">
        <v>136</v>
      </c>
      <c r="AU228" s="147" t="s">
        <v>141</v>
      </c>
      <c r="AY228" s="13" t="s">
        <v>134</v>
      </c>
      <c r="BE228" s="148">
        <f>IF(N228="základná",J228,0)</f>
        <v>0</v>
      </c>
      <c r="BF228" s="148">
        <f>IF(N228="znížená",J228,0)</f>
        <v>0</v>
      </c>
      <c r="BG228" s="148">
        <f>IF(N228="zákl. prenesená",J228,0)</f>
        <v>0</v>
      </c>
      <c r="BH228" s="148">
        <f>IF(N228="zníž. prenesená",J228,0)</f>
        <v>0</v>
      </c>
      <c r="BI228" s="148">
        <f>IF(N228="nulová",J228,0)</f>
        <v>0</v>
      </c>
      <c r="BJ228" s="13" t="s">
        <v>141</v>
      </c>
      <c r="BK228" s="148">
        <f>ROUND(I228*H228,2)</f>
        <v>0</v>
      </c>
      <c r="BL228" s="13" t="s">
        <v>140</v>
      </c>
      <c r="BM228" s="147" t="s">
        <v>440</v>
      </c>
    </row>
    <row r="229" spans="2:65" s="1" customFormat="1" ht="24.2" customHeight="1">
      <c r="B229" s="135"/>
      <c r="C229" s="149" t="s">
        <v>441</v>
      </c>
      <c r="D229" s="149" t="s">
        <v>180</v>
      </c>
      <c r="E229" s="150" t="s">
        <v>442</v>
      </c>
      <c r="F229" s="151" t="s">
        <v>1475</v>
      </c>
      <c r="G229" s="152" t="s">
        <v>227</v>
      </c>
      <c r="H229" s="153">
        <v>2</v>
      </c>
      <c r="I229" s="154"/>
      <c r="J229" s="153">
        <f>ROUND(I229*H229,2)</f>
        <v>0</v>
      </c>
      <c r="K229" s="155"/>
      <c r="L229" s="156"/>
      <c r="M229" s="157" t="s">
        <v>1</v>
      </c>
      <c r="N229" s="158" t="s">
        <v>39</v>
      </c>
      <c r="P229" s="145">
        <f>O229*H229</f>
        <v>0</v>
      </c>
      <c r="Q229" s="145">
        <v>0</v>
      </c>
      <c r="R229" s="145">
        <f>Q229*H229</f>
        <v>0</v>
      </c>
      <c r="S229" s="145">
        <v>0</v>
      </c>
      <c r="T229" s="146">
        <f>S229*H229</f>
        <v>0</v>
      </c>
      <c r="AR229" s="147" t="s">
        <v>150</v>
      </c>
      <c r="AT229" s="147" t="s">
        <v>180</v>
      </c>
      <c r="AU229" s="147" t="s">
        <v>141</v>
      </c>
      <c r="AY229" s="13" t="s">
        <v>134</v>
      </c>
      <c r="BE229" s="148">
        <f>IF(N229="základná",J229,0)</f>
        <v>0</v>
      </c>
      <c r="BF229" s="148">
        <f>IF(N229="znížená",J229,0)</f>
        <v>0</v>
      </c>
      <c r="BG229" s="148">
        <f>IF(N229="zákl. prenesená",J229,0)</f>
        <v>0</v>
      </c>
      <c r="BH229" s="148">
        <f>IF(N229="zníž. prenesená",J229,0)</f>
        <v>0</v>
      </c>
      <c r="BI229" s="148">
        <f>IF(N229="nulová",J229,0)</f>
        <v>0</v>
      </c>
      <c r="BJ229" s="13" t="s">
        <v>141</v>
      </c>
      <c r="BK229" s="148">
        <f>ROUND(I229*H229,2)</f>
        <v>0</v>
      </c>
      <c r="BL229" s="13" t="s">
        <v>140</v>
      </c>
      <c r="BM229" s="147" t="s">
        <v>443</v>
      </c>
    </row>
    <row r="230" spans="2:65" s="11" customFormat="1" ht="22.9" customHeight="1">
      <c r="B230" s="123"/>
      <c r="D230" s="124" t="s">
        <v>72</v>
      </c>
      <c r="E230" s="133" t="s">
        <v>165</v>
      </c>
      <c r="F230" s="133" t="s">
        <v>444</v>
      </c>
      <c r="I230" s="126"/>
      <c r="J230" s="134">
        <f>BK230</f>
        <v>0</v>
      </c>
      <c r="L230" s="123"/>
      <c r="M230" s="128"/>
      <c r="P230" s="129">
        <f>SUM(P231:P257)</f>
        <v>0</v>
      </c>
      <c r="R230" s="129">
        <f>SUM(R231:R257)</f>
        <v>5.6050627000000013</v>
      </c>
      <c r="T230" s="130">
        <f>SUM(T231:T257)</f>
        <v>0</v>
      </c>
      <c r="AR230" s="124" t="s">
        <v>81</v>
      </c>
      <c r="AT230" s="131" t="s">
        <v>72</v>
      </c>
      <c r="AU230" s="131" t="s">
        <v>81</v>
      </c>
      <c r="AY230" s="124" t="s">
        <v>134</v>
      </c>
      <c r="BK230" s="132">
        <f>SUM(BK231:BK257)</f>
        <v>0</v>
      </c>
    </row>
    <row r="231" spans="2:65" s="1" customFormat="1" ht="37.9" customHeight="1">
      <c r="B231" s="135"/>
      <c r="C231" s="136" t="s">
        <v>294</v>
      </c>
      <c r="D231" s="136" t="s">
        <v>136</v>
      </c>
      <c r="E231" s="137" t="s">
        <v>445</v>
      </c>
      <c r="F231" s="138" t="s">
        <v>446</v>
      </c>
      <c r="G231" s="139" t="s">
        <v>281</v>
      </c>
      <c r="H231" s="140">
        <v>22.1</v>
      </c>
      <c r="I231" s="141"/>
      <c r="J231" s="140">
        <f t="shared" ref="J231:J257" si="50">ROUND(I231*H231,2)</f>
        <v>0</v>
      </c>
      <c r="K231" s="142"/>
      <c r="L231" s="28"/>
      <c r="M231" s="143" t="s">
        <v>1</v>
      </c>
      <c r="N231" s="144" t="s">
        <v>39</v>
      </c>
      <c r="P231" s="145">
        <f t="shared" ref="P231:P257" si="51">O231*H231</f>
        <v>0</v>
      </c>
      <c r="Q231" s="145">
        <v>9.7930000000000003E-2</v>
      </c>
      <c r="R231" s="145">
        <f t="shared" ref="R231:R257" si="52">Q231*H231</f>
        <v>2.1642530000000004</v>
      </c>
      <c r="S231" s="145">
        <v>0</v>
      </c>
      <c r="T231" s="146">
        <f t="shared" ref="T231:T257" si="53">S231*H231</f>
        <v>0</v>
      </c>
      <c r="AR231" s="147" t="s">
        <v>140</v>
      </c>
      <c r="AT231" s="147" t="s">
        <v>136</v>
      </c>
      <c r="AU231" s="147" t="s">
        <v>141</v>
      </c>
      <c r="AY231" s="13" t="s">
        <v>134</v>
      </c>
      <c r="BE231" s="148">
        <f t="shared" ref="BE231:BE257" si="54">IF(N231="základná",J231,0)</f>
        <v>0</v>
      </c>
      <c r="BF231" s="148">
        <f t="shared" ref="BF231:BF257" si="55">IF(N231="znížená",J231,0)</f>
        <v>0</v>
      </c>
      <c r="BG231" s="148">
        <f t="shared" ref="BG231:BG257" si="56">IF(N231="zákl. prenesená",J231,0)</f>
        <v>0</v>
      </c>
      <c r="BH231" s="148">
        <f t="shared" ref="BH231:BH257" si="57">IF(N231="zníž. prenesená",J231,0)</f>
        <v>0</v>
      </c>
      <c r="BI231" s="148">
        <f t="shared" ref="BI231:BI257" si="58">IF(N231="nulová",J231,0)</f>
        <v>0</v>
      </c>
      <c r="BJ231" s="13" t="s">
        <v>141</v>
      </c>
      <c r="BK231" s="148">
        <f t="shared" ref="BK231:BK257" si="59">ROUND(I231*H231,2)</f>
        <v>0</v>
      </c>
      <c r="BL231" s="13" t="s">
        <v>140</v>
      </c>
      <c r="BM231" s="147" t="s">
        <v>447</v>
      </c>
    </row>
    <row r="232" spans="2:65" s="1" customFormat="1" ht="21.75" customHeight="1">
      <c r="B232" s="135"/>
      <c r="C232" s="149" t="s">
        <v>448</v>
      </c>
      <c r="D232" s="149" t="s">
        <v>180</v>
      </c>
      <c r="E232" s="150" t="s">
        <v>449</v>
      </c>
      <c r="F232" s="151" t="s">
        <v>450</v>
      </c>
      <c r="G232" s="152" t="s">
        <v>227</v>
      </c>
      <c r="H232" s="153">
        <v>22.32</v>
      </c>
      <c r="I232" s="154"/>
      <c r="J232" s="153">
        <f t="shared" si="50"/>
        <v>0</v>
      </c>
      <c r="K232" s="155"/>
      <c r="L232" s="156"/>
      <c r="M232" s="157" t="s">
        <v>1</v>
      </c>
      <c r="N232" s="158" t="s">
        <v>39</v>
      </c>
      <c r="P232" s="145">
        <f t="shared" si="51"/>
        <v>0</v>
      </c>
      <c r="Q232" s="145">
        <v>2.3E-2</v>
      </c>
      <c r="R232" s="145">
        <f t="shared" si="52"/>
        <v>0.51336000000000004</v>
      </c>
      <c r="S232" s="145">
        <v>0</v>
      </c>
      <c r="T232" s="146">
        <f t="shared" si="53"/>
        <v>0</v>
      </c>
      <c r="AR232" s="147" t="s">
        <v>150</v>
      </c>
      <c r="AT232" s="147" t="s">
        <v>180</v>
      </c>
      <c r="AU232" s="147" t="s">
        <v>141</v>
      </c>
      <c r="AY232" s="13" t="s">
        <v>134</v>
      </c>
      <c r="BE232" s="148">
        <f t="shared" si="54"/>
        <v>0</v>
      </c>
      <c r="BF232" s="148">
        <f t="shared" si="55"/>
        <v>0</v>
      </c>
      <c r="BG232" s="148">
        <f t="shared" si="56"/>
        <v>0</v>
      </c>
      <c r="BH232" s="148">
        <f t="shared" si="57"/>
        <v>0</v>
      </c>
      <c r="BI232" s="148">
        <f t="shared" si="58"/>
        <v>0</v>
      </c>
      <c r="BJ232" s="13" t="s">
        <v>141</v>
      </c>
      <c r="BK232" s="148">
        <f t="shared" si="59"/>
        <v>0</v>
      </c>
      <c r="BL232" s="13" t="s">
        <v>140</v>
      </c>
      <c r="BM232" s="147" t="s">
        <v>451</v>
      </c>
    </row>
    <row r="233" spans="2:65" s="1" customFormat="1" ht="33" customHeight="1">
      <c r="B233" s="135"/>
      <c r="C233" s="136" t="s">
        <v>297</v>
      </c>
      <c r="D233" s="136" t="s">
        <v>136</v>
      </c>
      <c r="E233" s="137" t="s">
        <v>452</v>
      </c>
      <c r="F233" s="138" t="s">
        <v>453</v>
      </c>
      <c r="G233" s="139" t="s">
        <v>139</v>
      </c>
      <c r="H233" s="140">
        <v>1.33</v>
      </c>
      <c r="I233" s="141"/>
      <c r="J233" s="140">
        <f t="shared" si="50"/>
        <v>0</v>
      </c>
      <c r="K233" s="142"/>
      <c r="L233" s="28"/>
      <c r="M233" s="143" t="s">
        <v>1</v>
      </c>
      <c r="N233" s="144" t="s">
        <v>39</v>
      </c>
      <c r="P233" s="145">
        <f t="shared" si="51"/>
        <v>0</v>
      </c>
      <c r="Q233" s="145">
        <v>2.2010900000000002</v>
      </c>
      <c r="R233" s="145">
        <f t="shared" si="52"/>
        <v>2.9274497000000004</v>
      </c>
      <c r="S233" s="145">
        <v>0</v>
      </c>
      <c r="T233" s="146">
        <f t="shared" si="53"/>
        <v>0</v>
      </c>
      <c r="AR233" s="147" t="s">
        <v>140</v>
      </c>
      <c r="AT233" s="147" t="s">
        <v>136</v>
      </c>
      <c r="AU233" s="147" t="s">
        <v>141</v>
      </c>
      <c r="AY233" s="13" t="s">
        <v>134</v>
      </c>
      <c r="BE233" s="148">
        <f t="shared" si="54"/>
        <v>0</v>
      </c>
      <c r="BF233" s="148">
        <f t="shared" si="55"/>
        <v>0</v>
      </c>
      <c r="BG233" s="148">
        <f t="shared" si="56"/>
        <v>0</v>
      </c>
      <c r="BH233" s="148">
        <f t="shared" si="57"/>
        <v>0</v>
      </c>
      <c r="BI233" s="148">
        <f t="shared" si="58"/>
        <v>0</v>
      </c>
      <c r="BJ233" s="13" t="s">
        <v>141</v>
      </c>
      <c r="BK233" s="148">
        <f t="shared" si="59"/>
        <v>0</v>
      </c>
      <c r="BL233" s="13" t="s">
        <v>140</v>
      </c>
      <c r="BM233" s="147" t="s">
        <v>454</v>
      </c>
    </row>
    <row r="234" spans="2:65" s="1" customFormat="1" ht="33" customHeight="1">
      <c r="B234" s="135"/>
      <c r="C234" s="136" t="s">
        <v>455</v>
      </c>
      <c r="D234" s="136" t="s">
        <v>136</v>
      </c>
      <c r="E234" s="137" t="s">
        <v>456</v>
      </c>
      <c r="F234" s="138" t="s">
        <v>457</v>
      </c>
      <c r="G234" s="139" t="s">
        <v>177</v>
      </c>
      <c r="H234" s="140">
        <v>230.76</v>
      </c>
      <c r="I234" s="141"/>
      <c r="J234" s="140">
        <f t="shared" si="50"/>
        <v>0</v>
      </c>
      <c r="K234" s="142"/>
      <c r="L234" s="28"/>
      <c r="M234" s="143" t="s">
        <v>1</v>
      </c>
      <c r="N234" s="144" t="s">
        <v>39</v>
      </c>
      <c r="P234" s="145">
        <f t="shared" si="51"/>
        <v>0</v>
      </c>
      <c r="Q234" s="145">
        <v>0</v>
      </c>
      <c r="R234" s="145">
        <f t="shared" si="52"/>
        <v>0</v>
      </c>
      <c r="S234" s="145">
        <v>0</v>
      </c>
      <c r="T234" s="146">
        <f t="shared" si="53"/>
        <v>0</v>
      </c>
      <c r="AR234" s="147" t="s">
        <v>140</v>
      </c>
      <c r="AT234" s="147" t="s">
        <v>136</v>
      </c>
      <c r="AU234" s="147" t="s">
        <v>141</v>
      </c>
      <c r="AY234" s="13" t="s">
        <v>134</v>
      </c>
      <c r="BE234" s="148">
        <f t="shared" si="54"/>
        <v>0</v>
      </c>
      <c r="BF234" s="148">
        <f t="shared" si="55"/>
        <v>0</v>
      </c>
      <c r="BG234" s="148">
        <f t="shared" si="56"/>
        <v>0</v>
      </c>
      <c r="BH234" s="148">
        <f t="shared" si="57"/>
        <v>0</v>
      </c>
      <c r="BI234" s="148">
        <f t="shared" si="58"/>
        <v>0</v>
      </c>
      <c r="BJ234" s="13" t="s">
        <v>141</v>
      </c>
      <c r="BK234" s="148">
        <f t="shared" si="59"/>
        <v>0</v>
      </c>
      <c r="BL234" s="13" t="s">
        <v>140</v>
      </c>
      <c r="BM234" s="147" t="s">
        <v>458</v>
      </c>
    </row>
    <row r="235" spans="2:65" s="1" customFormat="1" ht="44.25" customHeight="1">
      <c r="B235" s="135"/>
      <c r="C235" s="136" t="s">
        <v>301</v>
      </c>
      <c r="D235" s="136" t="s">
        <v>136</v>
      </c>
      <c r="E235" s="137" t="s">
        <v>459</v>
      </c>
      <c r="F235" s="138" t="s">
        <v>460</v>
      </c>
      <c r="G235" s="139" t="s">
        <v>177</v>
      </c>
      <c r="H235" s="140">
        <v>461.52</v>
      </c>
      <c r="I235" s="141"/>
      <c r="J235" s="140">
        <f t="shared" si="50"/>
        <v>0</v>
      </c>
      <c r="K235" s="142"/>
      <c r="L235" s="28"/>
      <c r="M235" s="143" t="s">
        <v>1</v>
      </c>
      <c r="N235" s="144" t="s">
        <v>39</v>
      </c>
      <c r="P235" s="145">
        <f t="shared" si="51"/>
        <v>0</v>
      </c>
      <c r="Q235" s="145">
        <v>0</v>
      </c>
      <c r="R235" s="145">
        <f t="shared" si="52"/>
        <v>0</v>
      </c>
      <c r="S235" s="145">
        <v>0</v>
      </c>
      <c r="T235" s="146">
        <f t="shared" si="53"/>
        <v>0</v>
      </c>
      <c r="AR235" s="147" t="s">
        <v>140</v>
      </c>
      <c r="AT235" s="147" t="s">
        <v>136</v>
      </c>
      <c r="AU235" s="147" t="s">
        <v>141</v>
      </c>
      <c r="AY235" s="13" t="s">
        <v>134</v>
      </c>
      <c r="BE235" s="148">
        <f t="shared" si="54"/>
        <v>0</v>
      </c>
      <c r="BF235" s="148">
        <f t="shared" si="55"/>
        <v>0</v>
      </c>
      <c r="BG235" s="148">
        <f t="shared" si="56"/>
        <v>0</v>
      </c>
      <c r="BH235" s="148">
        <f t="shared" si="57"/>
        <v>0</v>
      </c>
      <c r="BI235" s="148">
        <f t="shared" si="58"/>
        <v>0</v>
      </c>
      <c r="BJ235" s="13" t="s">
        <v>141</v>
      </c>
      <c r="BK235" s="148">
        <f t="shared" si="59"/>
        <v>0</v>
      </c>
      <c r="BL235" s="13" t="s">
        <v>140</v>
      </c>
      <c r="BM235" s="147" t="s">
        <v>461</v>
      </c>
    </row>
    <row r="236" spans="2:65" s="1" customFormat="1" ht="33" customHeight="1">
      <c r="B236" s="135"/>
      <c r="C236" s="136" t="s">
        <v>462</v>
      </c>
      <c r="D236" s="136" t="s">
        <v>136</v>
      </c>
      <c r="E236" s="137" t="s">
        <v>463</v>
      </c>
      <c r="F236" s="138" t="s">
        <v>464</v>
      </c>
      <c r="G236" s="139" t="s">
        <v>177</v>
      </c>
      <c r="H236" s="140">
        <v>230.76</v>
      </c>
      <c r="I236" s="141"/>
      <c r="J236" s="140">
        <f t="shared" si="50"/>
        <v>0</v>
      </c>
      <c r="K236" s="142"/>
      <c r="L236" s="28"/>
      <c r="M236" s="143" t="s">
        <v>1</v>
      </c>
      <c r="N236" s="144" t="s">
        <v>39</v>
      </c>
      <c r="P236" s="145">
        <f t="shared" si="51"/>
        <v>0</v>
      </c>
      <c r="Q236" s="145">
        <v>0</v>
      </c>
      <c r="R236" s="145">
        <f t="shared" si="52"/>
        <v>0</v>
      </c>
      <c r="S236" s="145">
        <v>0</v>
      </c>
      <c r="T236" s="146">
        <f t="shared" si="53"/>
        <v>0</v>
      </c>
      <c r="AR236" s="147" t="s">
        <v>140</v>
      </c>
      <c r="AT236" s="147" t="s">
        <v>136</v>
      </c>
      <c r="AU236" s="147" t="s">
        <v>141</v>
      </c>
      <c r="AY236" s="13" t="s">
        <v>134</v>
      </c>
      <c r="BE236" s="148">
        <f t="shared" si="54"/>
        <v>0</v>
      </c>
      <c r="BF236" s="148">
        <f t="shared" si="55"/>
        <v>0</v>
      </c>
      <c r="BG236" s="148">
        <f t="shared" si="56"/>
        <v>0</v>
      </c>
      <c r="BH236" s="148">
        <f t="shared" si="57"/>
        <v>0</v>
      </c>
      <c r="BI236" s="148">
        <f t="shared" si="58"/>
        <v>0</v>
      </c>
      <c r="BJ236" s="13" t="s">
        <v>141</v>
      </c>
      <c r="BK236" s="148">
        <f t="shared" si="59"/>
        <v>0</v>
      </c>
      <c r="BL236" s="13" t="s">
        <v>140</v>
      </c>
      <c r="BM236" s="147" t="s">
        <v>465</v>
      </c>
    </row>
    <row r="237" spans="2:65" s="1" customFormat="1" ht="24.2" customHeight="1">
      <c r="B237" s="135"/>
      <c r="C237" s="136" t="s">
        <v>304</v>
      </c>
      <c r="D237" s="136" t="s">
        <v>136</v>
      </c>
      <c r="E237" s="137" t="s">
        <v>466</v>
      </c>
      <c r="F237" s="138" t="s">
        <v>467</v>
      </c>
      <c r="G237" s="139" t="s">
        <v>177</v>
      </c>
      <c r="H237" s="140">
        <v>412.99</v>
      </c>
      <c r="I237" s="141"/>
      <c r="J237" s="140">
        <f t="shared" si="50"/>
        <v>0</v>
      </c>
      <c r="K237" s="142"/>
      <c r="L237" s="28"/>
      <c r="M237" s="143" t="s">
        <v>1</v>
      </c>
      <c r="N237" s="144" t="s">
        <v>39</v>
      </c>
      <c r="P237" s="145">
        <f t="shared" si="51"/>
        <v>0</v>
      </c>
      <c r="Q237" s="145">
        <v>0</v>
      </c>
      <c r="R237" s="145">
        <f t="shared" si="52"/>
        <v>0</v>
      </c>
      <c r="S237" s="145">
        <v>0</v>
      </c>
      <c r="T237" s="146">
        <f t="shared" si="53"/>
        <v>0</v>
      </c>
      <c r="AR237" s="147" t="s">
        <v>140</v>
      </c>
      <c r="AT237" s="147" t="s">
        <v>136</v>
      </c>
      <c r="AU237" s="147" t="s">
        <v>141</v>
      </c>
      <c r="AY237" s="13" t="s">
        <v>134</v>
      </c>
      <c r="BE237" s="148">
        <f t="shared" si="54"/>
        <v>0</v>
      </c>
      <c r="BF237" s="148">
        <f t="shared" si="55"/>
        <v>0</v>
      </c>
      <c r="BG237" s="148">
        <f t="shared" si="56"/>
        <v>0</v>
      </c>
      <c r="BH237" s="148">
        <f t="shared" si="57"/>
        <v>0</v>
      </c>
      <c r="BI237" s="148">
        <f t="shared" si="58"/>
        <v>0</v>
      </c>
      <c r="BJ237" s="13" t="s">
        <v>141</v>
      </c>
      <c r="BK237" s="148">
        <f t="shared" si="59"/>
        <v>0</v>
      </c>
      <c r="BL237" s="13" t="s">
        <v>140</v>
      </c>
      <c r="BM237" s="147" t="s">
        <v>468</v>
      </c>
    </row>
    <row r="238" spans="2:65" s="1" customFormat="1" ht="24.2" customHeight="1">
      <c r="B238" s="135"/>
      <c r="C238" s="136" t="s">
        <v>469</v>
      </c>
      <c r="D238" s="136" t="s">
        <v>136</v>
      </c>
      <c r="E238" s="137" t="s">
        <v>470</v>
      </c>
      <c r="F238" s="138" t="s">
        <v>471</v>
      </c>
      <c r="G238" s="139" t="s">
        <v>177</v>
      </c>
      <c r="H238" s="140">
        <v>433.11</v>
      </c>
      <c r="I238" s="141"/>
      <c r="J238" s="140">
        <f t="shared" si="50"/>
        <v>0</v>
      </c>
      <c r="K238" s="142"/>
      <c r="L238" s="28"/>
      <c r="M238" s="143" t="s">
        <v>1</v>
      </c>
      <c r="N238" s="144" t="s">
        <v>39</v>
      </c>
      <c r="P238" s="145">
        <f t="shared" si="51"/>
        <v>0</v>
      </c>
      <c r="Q238" s="145">
        <v>0</v>
      </c>
      <c r="R238" s="145">
        <f t="shared" si="52"/>
        <v>0</v>
      </c>
      <c r="S238" s="145">
        <v>0</v>
      </c>
      <c r="T238" s="146">
        <f t="shared" si="53"/>
        <v>0</v>
      </c>
      <c r="AR238" s="147" t="s">
        <v>140</v>
      </c>
      <c r="AT238" s="147" t="s">
        <v>136</v>
      </c>
      <c r="AU238" s="147" t="s">
        <v>141</v>
      </c>
      <c r="AY238" s="13" t="s">
        <v>134</v>
      </c>
      <c r="BE238" s="148">
        <f t="shared" si="54"/>
        <v>0</v>
      </c>
      <c r="BF238" s="148">
        <f t="shared" si="55"/>
        <v>0</v>
      </c>
      <c r="BG238" s="148">
        <f t="shared" si="56"/>
        <v>0</v>
      </c>
      <c r="BH238" s="148">
        <f t="shared" si="57"/>
        <v>0</v>
      </c>
      <c r="BI238" s="148">
        <f t="shared" si="58"/>
        <v>0</v>
      </c>
      <c r="BJ238" s="13" t="s">
        <v>141</v>
      </c>
      <c r="BK238" s="148">
        <f t="shared" si="59"/>
        <v>0</v>
      </c>
      <c r="BL238" s="13" t="s">
        <v>140</v>
      </c>
      <c r="BM238" s="147" t="s">
        <v>472</v>
      </c>
    </row>
    <row r="239" spans="2:65" s="1" customFormat="1" ht="24.2" customHeight="1">
      <c r="B239" s="135"/>
      <c r="C239" s="136" t="s">
        <v>308</v>
      </c>
      <c r="D239" s="136" t="s">
        <v>136</v>
      </c>
      <c r="E239" s="137" t="s">
        <v>473</v>
      </c>
      <c r="F239" s="138" t="s">
        <v>474</v>
      </c>
      <c r="G239" s="139" t="s">
        <v>177</v>
      </c>
      <c r="H239" s="140">
        <v>433.11</v>
      </c>
      <c r="I239" s="141"/>
      <c r="J239" s="140">
        <f t="shared" si="50"/>
        <v>0</v>
      </c>
      <c r="K239" s="142"/>
      <c r="L239" s="28"/>
      <c r="M239" s="143" t="s">
        <v>1</v>
      </c>
      <c r="N239" s="144" t="s">
        <v>39</v>
      </c>
      <c r="P239" s="145">
        <f t="shared" si="51"/>
        <v>0</v>
      </c>
      <c r="Q239" s="145">
        <v>0</v>
      </c>
      <c r="R239" s="145">
        <f t="shared" si="52"/>
        <v>0</v>
      </c>
      <c r="S239" s="145">
        <v>0</v>
      </c>
      <c r="T239" s="146">
        <f t="shared" si="53"/>
        <v>0</v>
      </c>
      <c r="AR239" s="147" t="s">
        <v>140</v>
      </c>
      <c r="AT239" s="147" t="s">
        <v>136</v>
      </c>
      <c r="AU239" s="147" t="s">
        <v>141</v>
      </c>
      <c r="AY239" s="13" t="s">
        <v>134</v>
      </c>
      <c r="BE239" s="148">
        <f t="shared" si="54"/>
        <v>0</v>
      </c>
      <c r="BF239" s="148">
        <f t="shared" si="55"/>
        <v>0</v>
      </c>
      <c r="BG239" s="148">
        <f t="shared" si="56"/>
        <v>0</v>
      </c>
      <c r="BH239" s="148">
        <f t="shared" si="57"/>
        <v>0</v>
      </c>
      <c r="BI239" s="148">
        <f t="shared" si="58"/>
        <v>0</v>
      </c>
      <c r="BJ239" s="13" t="s">
        <v>141</v>
      </c>
      <c r="BK239" s="148">
        <f t="shared" si="59"/>
        <v>0</v>
      </c>
      <c r="BL239" s="13" t="s">
        <v>140</v>
      </c>
      <c r="BM239" s="147" t="s">
        <v>475</v>
      </c>
    </row>
    <row r="240" spans="2:65" s="1" customFormat="1" ht="37.9" customHeight="1">
      <c r="B240" s="135"/>
      <c r="C240" s="136" t="s">
        <v>476</v>
      </c>
      <c r="D240" s="136" t="s">
        <v>136</v>
      </c>
      <c r="E240" s="137" t="s">
        <v>477</v>
      </c>
      <c r="F240" s="138" t="s">
        <v>478</v>
      </c>
      <c r="G240" s="139" t="s">
        <v>177</v>
      </c>
      <c r="H240" s="140">
        <v>51.8</v>
      </c>
      <c r="I240" s="141"/>
      <c r="J240" s="140">
        <f t="shared" si="50"/>
        <v>0</v>
      </c>
      <c r="K240" s="142"/>
      <c r="L240" s="28"/>
      <c r="M240" s="143" t="s">
        <v>1</v>
      </c>
      <c r="N240" s="144" t="s">
        <v>39</v>
      </c>
      <c r="P240" s="145">
        <f t="shared" si="51"/>
        <v>0</v>
      </c>
      <c r="Q240" s="145">
        <v>0</v>
      </c>
      <c r="R240" s="145">
        <f t="shared" si="52"/>
        <v>0</v>
      </c>
      <c r="S240" s="145">
        <v>0</v>
      </c>
      <c r="T240" s="146">
        <f t="shared" si="53"/>
        <v>0</v>
      </c>
      <c r="AR240" s="147" t="s">
        <v>140</v>
      </c>
      <c r="AT240" s="147" t="s">
        <v>136</v>
      </c>
      <c r="AU240" s="147" t="s">
        <v>141</v>
      </c>
      <c r="AY240" s="13" t="s">
        <v>134</v>
      </c>
      <c r="BE240" s="148">
        <f t="shared" si="54"/>
        <v>0</v>
      </c>
      <c r="BF240" s="148">
        <f t="shared" si="55"/>
        <v>0</v>
      </c>
      <c r="BG240" s="148">
        <f t="shared" si="56"/>
        <v>0</v>
      </c>
      <c r="BH240" s="148">
        <f t="shared" si="57"/>
        <v>0</v>
      </c>
      <c r="BI240" s="148">
        <f t="shared" si="58"/>
        <v>0</v>
      </c>
      <c r="BJ240" s="13" t="s">
        <v>141</v>
      </c>
      <c r="BK240" s="148">
        <f t="shared" si="59"/>
        <v>0</v>
      </c>
      <c r="BL240" s="13" t="s">
        <v>140</v>
      </c>
      <c r="BM240" s="147" t="s">
        <v>479</v>
      </c>
    </row>
    <row r="241" spans="2:65" s="1" customFormat="1" ht="44.25" customHeight="1">
      <c r="B241" s="135"/>
      <c r="C241" s="136" t="s">
        <v>311</v>
      </c>
      <c r="D241" s="136" t="s">
        <v>136</v>
      </c>
      <c r="E241" s="137" t="s">
        <v>480</v>
      </c>
      <c r="F241" s="138" t="s">
        <v>481</v>
      </c>
      <c r="G241" s="139" t="s">
        <v>139</v>
      </c>
      <c r="H241" s="140">
        <v>6.68</v>
      </c>
      <c r="I241" s="141"/>
      <c r="J241" s="140">
        <f t="shared" si="50"/>
        <v>0</v>
      </c>
      <c r="K241" s="142"/>
      <c r="L241" s="28"/>
      <c r="M241" s="143" t="s">
        <v>1</v>
      </c>
      <c r="N241" s="144" t="s">
        <v>39</v>
      </c>
      <c r="P241" s="145">
        <f t="shared" si="51"/>
        <v>0</v>
      </c>
      <c r="Q241" s="145">
        <v>0</v>
      </c>
      <c r="R241" s="145">
        <f t="shared" si="52"/>
        <v>0</v>
      </c>
      <c r="S241" s="145">
        <v>0</v>
      </c>
      <c r="T241" s="146">
        <f t="shared" si="53"/>
        <v>0</v>
      </c>
      <c r="AR241" s="147" t="s">
        <v>140</v>
      </c>
      <c r="AT241" s="147" t="s">
        <v>136</v>
      </c>
      <c r="AU241" s="147" t="s">
        <v>141</v>
      </c>
      <c r="AY241" s="13" t="s">
        <v>134</v>
      </c>
      <c r="BE241" s="148">
        <f t="shared" si="54"/>
        <v>0</v>
      </c>
      <c r="BF241" s="148">
        <f t="shared" si="55"/>
        <v>0</v>
      </c>
      <c r="BG241" s="148">
        <f t="shared" si="56"/>
        <v>0</v>
      </c>
      <c r="BH241" s="148">
        <f t="shared" si="57"/>
        <v>0</v>
      </c>
      <c r="BI241" s="148">
        <f t="shared" si="58"/>
        <v>0</v>
      </c>
      <c r="BJ241" s="13" t="s">
        <v>141</v>
      </c>
      <c r="BK241" s="148">
        <f t="shared" si="59"/>
        <v>0</v>
      </c>
      <c r="BL241" s="13" t="s">
        <v>140</v>
      </c>
      <c r="BM241" s="147" t="s">
        <v>482</v>
      </c>
    </row>
    <row r="242" spans="2:65" s="1" customFormat="1" ht="21.75" customHeight="1">
      <c r="B242" s="135"/>
      <c r="C242" s="136" t="s">
        <v>483</v>
      </c>
      <c r="D242" s="136" t="s">
        <v>136</v>
      </c>
      <c r="E242" s="137" t="s">
        <v>484</v>
      </c>
      <c r="F242" s="138" t="s">
        <v>485</v>
      </c>
      <c r="G242" s="139" t="s">
        <v>281</v>
      </c>
      <c r="H242" s="140">
        <v>41.4</v>
      </c>
      <c r="I242" s="141"/>
      <c r="J242" s="140">
        <f t="shared" si="50"/>
        <v>0</v>
      </c>
      <c r="K242" s="142"/>
      <c r="L242" s="28"/>
      <c r="M242" s="143" t="s">
        <v>1</v>
      </c>
      <c r="N242" s="144" t="s">
        <v>39</v>
      </c>
      <c r="P242" s="145">
        <f t="shared" si="51"/>
        <v>0</v>
      </c>
      <c r="Q242" s="145">
        <v>0</v>
      </c>
      <c r="R242" s="145">
        <f t="shared" si="52"/>
        <v>0</v>
      </c>
      <c r="S242" s="145">
        <v>0</v>
      </c>
      <c r="T242" s="146">
        <f t="shared" si="53"/>
        <v>0</v>
      </c>
      <c r="AR242" s="147" t="s">
        <v>140</v>
      </c>
      <c r="AT242" s="147" t="s">
        <v>136</v>
      </c>
      <c r="AU242" s="147" t="s">
        <v>141</v>
      </c>
      <c r="AY242" s="13" t="s">
        <v>134</v>
      </c>
      <c r="BE242" s="148">
        <f t="shared" si="54"/>
        <v>0</v>
      </c>
      <c r="BF242" s="148">
        <f t="shared" si="55"/>
        <v>0</v>
      </c>
      <c r="BG242" s="148">
        <f t="shared" si="56"/>
        <v>0</v>
      </c>
      <c r="BH242" s="148">
        <f t="shared" si="57"/>
        <v>0</v>
      </c>
      <c r="BI242" s="148">
        <f t="shared" si="58"/>
        <v>0</v>
      </c>
      <c r="BJ242" s="13" t="s">
        <v>141</v>
      </c>
      <c r="BK242" s="148">
        <f t="shared" si="59"/>
        <v>0</v>
      </c>
      <c r="BL242" s="13" t="s">
        <v>140</v>
      </c>
      <c r="BM242" s="147" t="s">
        <v>486</v>
      </c>
    </row>
    <row r="243" spans="2:65" s="1" customFormat="1" ht="24.2" customHeight="1">
      <c r="B243" s="135"/>
      <c r="C243" s="136" t="s">
        <v>315</v>
      </c>
      <c r="D243" s="136" t="s">
        <v>136</v>
      </c>
      <c r="E243" s="137" t="s">
        <v>487</v>
      </c>
      <c r="F243" s="138" t="s">
        <v>488</v>
      </c>
      <c r="G243" s="139" t="s">
        <v>281</v>
      </c>
      <c r="H243" s="140">
        <v>36</v>
      </c>
      <c r="I243" s="141"/>
      <c r="J243" s="140">
        <f t="shared" si="50"/>
        <v>0</v>
      </c>
      <c r="K243" s="142"/>
      <c r="L243" s="28"/>
      <c r="M243" s="143" t="s">
        <v>1</v>
      </c>
      <c r="N243" s="144" t="s">
        <v>39</v>
      </c>
      <c r="P243" s="145">
        <f t="shared" si="51"/>
        <v>0</v>
      </c>
      <c r="Q243" s="145">
        <v>0</v>
      </c>
      <c r="R243" s="145">
        <f t="shared" si="52"/>
        <v>0</v>
      </c>
      <c r="S243" s="145">
        <v>0</v>
      </c>
      <c r="T243" s="146">
        <f t="shared" si="53"/>
        <v>0</v>
      </c>
      <c r="AR243" s="147" t="s">
        <v>140</v>
      </c>
      <c r="AT243" s="147" t="s">
        <v>136</v>
      </c>
      <c r="AU243" s="147" t="s">
        <v>141</v>
      </c>
      <c r="AY243" s="13" t="s">
        <v>134</v>
      </c>
      <c r="BE243" s="148">
        <f t="shared" si="54"/>
        <v>0</v>
      </c>
      <c r="BF243" s="148">
        <f t="shared" si="55"/>
        <v>0</v>
      </c>
      <c r="BG243" s="148">
        <f t="shared" si="56"/>
        <v>0</v>
      </c>
      <c r="BH243" s="148">
        <f t="shared" si="57"/>
        <v>0</v>
      </c>
      <c r="BI243" s="148">
        <f t="shared" si="58"/>
        <v>0</v>
      </c>
      <c r="BJ243" s="13" t="s">
        <v>141</v>
      </c>
      <c r="BK243" s="148">
        <f t="shared" si="59"/>
        <v>0</v>
      </c>
      <c r="BL243" s="13" t="s">
        <v>140</v>
      </c>
      <c r="BM243" s="147" t="s">
        <v>489</v>
      </c>
    </row>
    <row r="244" spans="2:65" s="1" customFormat="1" ht="24.2" customHeight="1">
      <c r="B244" s="135"/>
      <c r="C244" s="136" t="s">
        <v>490</v>
      </c>
      <c r="D244" s="136" t="s">
        <v>136</v>
      </c>
      <c r="E244" s="137" t="s">
        <v>491</v>
      </c>
      <c r="F244" s="138" t="s">
        <v>492</v>
      </c>
      <c r="G244" s="139" t="s">
        <v>177</v>
      </c>
      <c r="H244" s="140">
        <v>0.84</v>
      </c>
      <c r="I244" s="141"/>
      <c r="J244" s="140">
        <f t="shared" si="50"/>
        <v>0</v>
      </c>
      <c r="K244" s="142"/>
      <c r="L244" s="28"/>
      <c r="M244" s="143" t="s">
        <v>1</v>
      </c>
      <c r="N244" s="144" t="s">
        <v>39</v>
      </c>
      <c r="P244" s="145">
        <f t="shared" si="51"/>
        <v>0</v>
      </c>
      <c r="Q244" s="145">
        <v>0</v>
      </c>
      <c r="R244" s="145">
        <f t="shared" si="52"/>
        <v>0</v>
      </c>
      <c r="S244" s="145">
        <v>0</v>
      </c>
      <c r="T244" s="146">
        <f t="shared" si="53"/>
        <v>0</v>
      </c>
      <c r="AR244" s="147" t="s">
        <v>140</v>
      </c>
      <c r="AT244" s="147" t="s">
        <v>136</v>
      </c>
      <c r="AU244" s="147" t="s">
        <v>141</v>
      </c>
      <c r="AY244" s="13" t="s">
        <v>134</v>
      </c>
      <c r="BE244" s="148">
        <f t="shared" si="54"/>
        <v>0</v>
      </c>
      <c r="BF244" s="148">
        <f t="shared" si="55"/>
        <v>0</v>
      </c>
      <c r="BG244" s="148">
        <f t="shared" si="56"/>
        <v>0</v>
      </c>
      <c r="BH244" s="148">
        <f t="shared" si="57"/>
        <v>0</v>
      </c>
      <c r="BI244" s="148">
        <f t="shared" si="58"/>
        <v>0</v>
      </c>
      <c r="BJ244" s="13" t="s">
        <v>141</v>
      </c>
      <c r="BK244" s="148">
        <f t="shared" si="59"/>
        <v>0</v>
      </c>
      <c r="BL244" s="13" t="s">
        <v>140</v>
      </c>
      <c r="BM244" s="147" t="s">
        <v>493</v>
      </c>
    </row>
    <row r="245" spans="2:65" s="1" customFormat="1" ht="24.2" customHeight="1">
      <c r="B245" s="135"/>
      <c r="C245" s="136" t="s">
        <v>318</v>
      </c>
      <c r="D245" s="136" t="s">
        <v>136</v>
      </c>
      <c r="E245" s="137" t="s">
        <v>494</v>
      </c>
      <c r="F245" s="138" t="s">
        <v>495</v>
      </c>
      <c r="G245" s="139" t="s">
        <v>139</v>
      </c>
      <c r="H245" s="140">
        <v>0.61</v>
      </c>
      <c r="I245" s="141"/>
      <c r="J245" s="140">
        <f t="shared" si="50"/>
        <v>0</v>
      </c>
      <c r="K245" s="142"/>
      <c r="L245" s="28"/>
      <c r="M245" s="143" t="s">
        <v>1</v>
      </c>
      <c r="N245" s="144" t="s">
        <v>39</v>
      </c>
      <c r="P245" s="145">
        <f t="shared" si="51"/>
        <v>0</v>
      </c>
      <c r="Q245" s="145">
        <v>0</v>
      </c>
      <c r="R245" s="145">
        <f t="shared" si="52"/>
        <v>0</v>
      </c>
      <c r="S245" s="145">
        <v>0</v>
      </c>
      <c r="T245" s="146">
        <f t="shared" si="53"/>
        <v>0</v>
      </c>
      <c r="AR245" s="147" t="s">
        <v>140</v>
      </c>
      <c r="AT245" s="147" t="s">
        <v>136</v>
      </c>
      <c r="AU245" s="147" t="s">
        <v>141</v>
      </c>
      <c r="AY245" s="13" t="s">
        <v>134</v>
      </c>
      <c r="BE245" s="148">
        <f t="shared" si="54"/>
        <v>0</v>
      </c>
      <c r="BF245" s="148">
        <f t="shared" si="55"/>
        <v>0</v>
      </c>
      <c r="BG245" s="148">
        <f t="shared" si="56"/>
        <v>0</v>
      </c>
      <c r="BH245" s="148">
        <f t="shared" si="57"/>
        <v>0</v>
      </c>
      <c r="BI245" s="148">
        <f t="shared" si="58"/>
        <v>0</v>
      </c>
      <c r="BJ245" s="13" t="s">
        <v>141</v>
      </c>
      <c r="BK245" s="148">
        <f t="shared" si="59"/>
        <v>0</v>
      </c>
      <c r="BL245" s="13" t="s">
        <v>140</v>
      </c>
      <c r="BM245" s="147" t="s">
        <v>496</v>
      </c>
    </row>
    <row r="246" spans="2:65" s="1" customFormat="1" ht="24.2" customHeight="1">
      <c r="B246" s="135"/>
      <c r="C246" s="136" t="s">
        <v>497</v>
      </c>
      <c r="D246" s="136" t="s">
        <v>136</v>
      </c>
      <c r="E246" s="137" t="s">
        <v>498</v>
      </c>
      <c r="F246" s="138" t="s">
        <v>499</v>
      </c>
      <c r="G246" s="139" t="s">
        <v>139</v>
      </c>
      <c r="H246" s="140">
        <v>1.1499999999999999</v>
      </c>
      <c r="I246" s="141"/>
      <c r="J246" s="140">
        <f t="shared" si="50"/>
        <v>0</v>
      </c>
      <c r="K246" s="142"/>
      <c r="L246" s="28"/>
      <c r="M246" s="143" t="s">
        <v>1</v>
      </c>
      <c r="N246" s="144" t="s">
        <v>39</v>
      </c>
      <c r="P246" s="145">
        <f t="shared" si="51"/>
        <v>0</v>
      </c>
      <c r="Q246" s="145">
        <v>0</v>
      </c>
      <c r="R246" s="145">
        <f t="shared" si="52"/>
        <v>0</v>
      </c>
      <c r="S246" s="145">
        <v>0</v>
      </c>
      <c r="T246" s="146">
        <f t="shared" si="53"/>
        <v>0</v>
      </c>
      <c r="AR246" s="147" t="s">
        <v>140</v>
      </c>
      <c r="AT246" s="147" t="s">
        <v>136</v>
      </c>
      <c r="AU246" s="147" t="s">
        <v>141</v>
      </c>
      <c r="AY246" s="13" t="s">
        <v>134</v>
      </c>
      <c r="BE246" s="148">
        <f t="shared" si="54"/>
        <v>0</v>
      </c>
      <c r="BF246" s="148">
        <f t="shared" si="55"/>
        <v>0</v>
      </c>
      <c r="BG246" s="148">
        <f t="shared" si="56"/>
        <v>0</v>
      </c>
      <c r="BH246" s="148">
        <f t="shared" si="57"/>
        <v>0</v>
      </c>
      <c r="BI246" s="148">
        <f t="shared" si="58"/>
        <v>0</v>
      </c>
      <c r="BJ246" s="13" t="s">
        <v>141</v>
      </c>
      <c r="BK246" s="148">
        <f t="shared" si="59"/>
        <v>0</v>
      </c>
      <c r="BL246" s="13" t="s">
        <v>140</v>
      </c>
      <c r="BM246" s="147" t="s">
        <v>500</v>
      </c>
    </row>
    <row r="247" spans="2:65" s="1" customFormat="1" ht="37.9" customHeight="1">
      <c r="B247" s="135"/>
      <c r="C247" s="136" t="s">
        <v>322</v>
      </c>
      <c r="D247" s="136" t="s">
        <v>136</v>
      </c>
      <c r="E247" s="137" t="s">
        <v>501</v>
      </c>
      <c r="F247" s="138" t="s">
        <v>502</v>
      </c>
      <c r="G247" s="139" t="s">
        <v>281</v>
      </c>
      <c r="H247" s="140">
        <v>2</v>
      </c>
      <c r="I247" s="141"/>
      <c r="J247" s="140">
        <f t="shared" si="50"/>
        <v>0</v>
      </c>
      <c r="K247" s="142"/>
      <c r="L247" s="28"/>
      <c r="M247" s="143" t="s">
        <v>1</v>
      </c>
      <c r="N247" s="144" t="s">
        <v>39</v>
      </c>
      <c r="P247" s="145">
        <f t="shared" si="51"/>
        <v>0</v>
      </c>
      <c r="Q247" s="145">
        <v>0</v>
      </c>
      <c r="R247" s="145">
        <f t="shared" si="52"/>
        <v>0</v>
      </c>
      <c r="S247" s="145">
        <v>0</v>
      </c>
      <c r="T247" s="146">
        <f t="shared" si="53"/>
        <v>0</v>
      </c>
      <c r="AR247" s="147" t="s">
        <v>140</v>
      </c>
      <c r="AT247" s="147" t="s">
        <v>136</v>
      </c>
      <c r="AU247" s="147" t="s">
        <v>141</v>
      </c>
      <c r="AY247" s="13" t="s">
        <v>134</v>
      </c>
      <c r="BE247" s="148">
        <f t="shared" si="54"/>
        <v>0</v>
      </c>
      <c r="BF247" s="148">
        <f t="shared" si="55"/>
        <v>0</v>
      </c>
      <c r="BG247" s="148">
        <f t="shared" si="56"/>
        <v>0</v>
      </c>
      <c r="BH247" s="148">
        <f t="shared" si="57"/>
        <v>0</v>
      </c>
      <c r="BI247" s="148">
        <f t="shared" si="58"/>
        <v>0</v>
      </c>
      <c r="BJ247" s="13" t="s">
        <v>141</v>
      </c>
      <c r="BK247" s="148">
        <f t="shared" si="59"/>
        <v>0</v>
      </c>
      <c r="BL247" s="13" t="s">
        <v>140</v>
      </c>
      <c r="BM247" s="147" t="s">
        <v>503</v>
      </c>
    </row>
    <row r="248" spans="2:65" s="1" customFormat="1" ht="37.9" customHeight="1">
      <c r="B248" s="135"/>
      <c r="C248" s="136" t="s">
        <v>504</v>
      </c>
      <c r="D248" s="136" t="s">
        <v>136</v>
      </c>
      <c r="E248" s="137" t="s">
        <v>505</v>
      </c>
      <c r="F248" s="138" t="s">
        <v>506</v>
      </c>
      <c r="G248" s="139" t="s">
        <v>281</v>
      </c>
      <c r="H248" s="140">
        <v>3</v>
      </c>
      <c r="I248" s="141"/>
      <c r="J248" s="140">
        <f t="shared" si="50"/>
        <v>0</v>
      </c>
      <c r="K248" s="142"/>
      <c r="L248" s="28"/>
      <c r="M248" s="143" t="s">
        <v>1</v>
      </c>
      <c r="N248" s="144" t="s">
        <v>39</v>
      </c>
      <c r="P248" s="145">
        <f t="shared" si="51"/>
        <v>0</v>
      </c>
      <c r="Q248" s="145">
        <v>0</v>
      </c>
      <c r="R248" s="145">
        <f t="shared" si="52"/>
        <v>0</v>
      </c>
      <c r="S248" s="145">
        <v>0</v>
      </c>
      <c r="T248" s="146">
        <f t="shared" si="53"/>
        <v>0</v>
      </c>
      <c r="AR248" s="147" t="s">
        <v>140</v>
      </c>
      <c r="AT248" s="147" t="s">
        <v>136</v>
      </c>
      <c r="AU248" s="147" t="s">
        <v>141</v>
      </c>
      <c r="AY248" s="13" t="s">
        <v>134</v>
      </c>
      <c r="BE248" s="148">
        <f t="shared" si="54"/>
        <v>0</v>
      </c>
      <c r="BF248" s="148">
        <f t="shared" si="55"/>
        <v>0</v>
      </c>
      <c r="BG248" s="148">
        <f t="shared" si="56"/>
        <v>0</v>
      </c>
      <c r="BH248" s="148">
        <f t="shared" si="57"/>
        <v>0</v>
      </c>
      <c r="BI248" s="148">
        <f t="shared" si="58"/>
        <v>0</v>
      </c>
      <c r="BJ248" s="13" t="s">
        <v>141</v>
      </c>
      <c r="BK248" s="148">
        <f t="shared" si="59"/>
        <v>0</v>
      </c>
      <c r="BL248" s="13" t="s">
        <v>140</v>
      </c>
      <c r="BM248" s="147" t="s">
        <v>507</v>
      </c>
    </row>
    <row r="249" spans="2:65" s="1" customFormat="1" ht="37.9" customHeight="1">
      <c r="B249" s="135"/>
      <c r="C249" s="136" t="s">
        <v>325</v>
      </c>
      <c r="D249" s="136" t="s">
        <v>136</v>
      </c>
      <c r="E249" s="137" t="s">
        <v>508</v>
      </c>
      <c r="F249" s="138" t="s">
        <v>509</v>
      </c>
      <c r="G249" s="139" t="s">
        <v>177</v>
      </c>
      <c r="H249" s="140">
        <v>55.65</v>
      </c>
      <c r="I249" s="141"/>
      <c r="J249" s="140">
        <f t="shared" si="50"/>
        <v>0</v>
      </c>
      <c r="K249" s="142"/>
      <c r="L249" s="28"/>
      <c r="M249" s="143" t="s">
        <v>1</v>
      </c>
      <c r="N249" s="144" t="s">
        <v>39</v>
      </c>
      <c r="P249" s="145">
        <f t="shared" si="51"/>
        <v>0</v>
      </c>
      <c r="Q249" s="145">
        <v>0</v>
      </c>
      <c r="R249" s="145">
        <f t="shared" si="52"/>
        <v>0</v>
      </c>
      <c r="S249" s="145">
        <v>0</v>
      </c>
      <c r="T249" s="146">
        <f t="shared" si="53"/>
        <v>0</v>
      </c>
      <c r="AR249" s="147" t="s">
        <v>140</v>
      </c>
      <c r="AT249" s="147" t="s">
        <v>136</v>
      </c>
      <c r="AU249" s="147" t="s">
        <v>141</v>
      </c>
      <c r="AY249" s="13" t="s">
        <v>134</v>
      </c>
      <c r="BE249" s="148">
        <f t="shared" si="54"/>
        <v>0</v>
      </c>
      <c r="BF249" s="148">
        <f t="shared" si="55"/>
        <v>0</v>
      </c>
      <c r="BG249" s="148">
        <f t="shared" si="56"/>
        <v>0</v>
      </c>
      <c r="BH249" s="148">
        <f t="shared" si="57"/>
        <v>0</v>
      </c>
      <c r="BI249" s="148">
        <f t="shared" si="58"/>
        <v>0</v>
      </c>
      <c r="BJ249" s="13" t="s">
        <v>141</v>
      </c>
      <c r="BK249" s="148">
        <f t="shared" si="59"/>
        <v>0</v>
      </c>
      <c r="BL249" s="13" t="s">
        <v>140</v>
      </c>
      <c r="BM249" s="147" t="s">
        <v>510</v>
      </c>
    </row>
    <row r="250" spans="2:65" s="1" customFormat="1" ht="24.2" customHeight="1">
      <c r="B250" s="135"/>
      <c r="C250" s="136" t="s">
        <v>511</v>
      </c>
      <c r="D250" s="136" t="s">
        <v>136</v>
      </c>
      <c r="E250" s="137" t="s">
        <v>512</v>
      </c>
      <c r="F250" s="138" t="s">
        <v>513</v>
      </c>
      <c r="G250" s="139" t="s">
        <v>249</v>
      </c>
      <c r="H250" s="140">
        <v>28.91</v>
      </c>
      <c r="I250" s="141"/>
      <c r="J250" s="140">
        <f t="shared" si="50"/>
        <v>0</v>
      </c>
      <c r="K250" s="142"/>
      <c r="L250" s="28"/>
      <c r="M250" s="143" t="s">
        <v>1</v>
      </c>
      <c r="N250" s="144" t="s">
        <v>39</v>
      </c>
      <c r="P250" s="145">
        <f t="shared" si="51"/>
        <v>0</v>
      </c>
      <c r="Q250" s="145">
        <v>0</v>
      </c>
      <c r="R250" s="145">
        <f t="shared" si="52"/>
        <v>0</v>
      </c>
      <c r="S250" s="145">
        <v>0</v>
      </c>
      <c r="T250" s="146">
        <f t="shared" si="53"/>
        <v>0</v>
      </c>
      <c r="AR250" s="147" t="s">
        <v>140</v>
      </c>
      <c r="AT250" s="147" t="s">
        <v>136</v>
      </c>
      <c r="AU250" s="147" t="s">
        <v>141</v>
      </c>
      <c r="AY250" s="13" t="s">
        <v>134</v>
      </c>
      <c r="BE250" s="148">
        <f t="shared" si="54"/>
        <v>0</v>
      </c>
      <c r="BF250" s="148">
        <f t="shared" si="55"/>
        <v>0</v>
      </c>
      <c r="BG250" s="148">
        <f t="shared" si="56"/>
        <v>0</v>
      </c>
      <c r="BH250" s="148">
        <f t="shared" si="57"/>
        <v>0</v>
      </c>
      <c r="BI250" s="148">
        <f t="shared" si="58"/>
        <v>0</v>
      </c>
      <c r="BJ250" s="13" t="s">
        <v>141</v>
      </c>
      <c r="BK250" s="148">
        <f t="shared" si="59"/>
        <v>0</v>
      </c>
      <c r="BL250" s="13" t="s">
        <v>140</v>
      </c>
      <c r="BM250" s="147" t="s">
        <v>514</v>
      </c>
    </row>
    <row r="251" spans="2:65" s="1" customFormat="1" ht="24.2" customHeight="1">
      <c r="B251" s="135"/>
      <c r="C251" s="136" t="s">
        <v>329</v>
      </c>
      <c r="D251" s="136" t="s">
        <v>136</v>
      </c>
      <c r="E251" s="137" t="s">
        <v>515</v>
      </c>
      <c r="F251" s="138" t="s">
        <v>516</v>
      </c>
      <c r="G251" s="139" t="s">
        <v>249</v>
      </c>
      <c r="H251" s="140">
        <v>28.91</v>
      </c>
      <c r="I251" s="141"/>
      <c r="J251" s="140">
        <f t="shared" si="50"/>
        <v>0</v>
      </c>
      <c r="K251" s="142"/>
      <c r="L251" s="28"/>
      <c r="M251" s="143" t="s">
        <v>1</v>
      </c>
      <c r="N251" s="144" t="s">
        <v>39</v>
      </c>
      <c r="P251" s="145">
        <f t="shared" si="51"/>
        <v>0</v>
      </c>
      <c r="Q251" s="145">
        <v>0</v>
      </c>
      <c r="R251" s="145">
        <f t="shared" si="52"/>
        <v>0</v>
      </c>
      <c r="S251" s="145">
        <v>0</v>
      </c>
      <c r="T251" s="146">
        <f t="shared" si="53"/>
        <v>0</v>
      </c>
      <c r="AR251" s="147" t="s">
        <v>140</v>
      </c>
      <c r="AT251" s="147" t="s">
        <v>136</v>
      </c>
      <c r="AU251" s="147" t="s">
        <v>141</v>
      </c>
      <c r="AY251" s="13" t="s">
        <v>134</v>
      </c>
      <c r="BE251" s="148">
        <f t="shared" si="54"/>
        <v>0</v>
      </c>
      <c r="BF251" s="148">
        <f t="shared" si="55"/>
        <v>0</v>
      </c>
      <c r="BG251" s="148">
        <f t="shared" si="56"/>
        <v>0</v>
      </c>
      <c r="BH251" s="148">
        <f t="shared" si="57"/>
        <v>0</v>
      </c>
      <c r="BI251" s="148">
        <f t="shared" si="58"/>
        <v>0</v>
      </c>
      <c r="BJ251" s="13" t="s">
        <v>141</v>
      </c>
      <c r="BK251" s="148">
        <f t="shared" si="59"/>
        <v>0</v>
      </c>
      <c r="BL251" s="13" t="s">
        <v>140</v>
      </c>
      <c r="BM251" s="147" t="s">
        <v>517</v>
      </c>
    </row>
    <row r="252" spans="2:65" s="1" customFormat="1" ht="21.75" customHeight="1">
      <c r="B252" s="135"/>
      <c r="C252" s="136" t="s">
        <v>518</v>
      </c>
      <c r="D252" s="136" t="s">
        <v>136</v>
      </c>
      <c r="E252" s="137" t="s">
        <v>519</v>
      </c>
      <c r="F252" s="138" t="s">
        <v>520</v>
      </c>
      <c r="G252" s="139" t="s">
        <v>249</v>
      </c>
      <c r="H252" s="140">
        <v>28.91</v>
      </c>
      <c r="I252" s="141"/>
      <c r="J252" s="140">
        <f t="shared" si="50"/>
        <v>0</v>
      </c>
      <c r="K252" s="142"/>
      <c r="L252" s="28"/>
      <c r="M252" s="143" t="s">
        <v>1</v>
      </c>
      <c r="N252" s="144" t="s">
        <v>39</v>
      </c>
      <c r="P252" s="145">
        <f t="shared" si="51"/>
        <v>0</v>
      </c>
      <c r="Q252" s="145">
        <v>0</v>
      </c>
      <c r="R252" s="145">
        <f t="shared" si="52"/>
        <v>0</v>
      </c>
      <c r="S252" s="145">
        <v>0</v>
      </c>
      <c r="T252" s="146">
        <f t="shared" si="53"/>
        <v>0</v>
      </c>
      <c r="AR252" s="147" t="s">
        <v>140</v>
      </c>
      <c r="AT252" s="147" t="s">
        <v>136</v>
      </c>
      <c r="AU252" s="147" t="s">
        <v>141</v>
      </c>
      <c r="AY252" s="13" t="s">
        <v>134</v>
      </c>
      <c r="BE252" s="148">
        <f t="shared" si="54"/>
        <v>0</v>
      </c>
      <c r="BF252" s="148">
        <f t="shared" si="55"/>
        <v>0</v>
      </c>
      <c r="BG252" s="148">
        <f t="shared" si="56"/>
        <v>0</v>
      </c>
      <c r="BH252" s="148">
        <f t="shared" si="57"/>
        <v>0</v>
      </c>
      <c r="BI252" s="148">
        <f t="shared" si="58"/>
        <v>0</v>
      </c>
      <c r="BJ252" s="13" t="s">
        <v>141</v>
      </c>
      <c r="BK252" s="148">
        <f t="shared" si="59"/>
        <v>0</v>
      </c>
      <c r="BL252" s="13" t="s">
        <v>140</v>
      </c>
      <c r="BM252" s="147" t="s">
        <v>521</v>
      </c>
    </row>
    <row r="253" spans="2:65" s="1" customFormat="1" ht="24.2" customHeight="1">
      <c r="B253" s="135"/>
      <c r="C253" s="136" t="s">
        <v>332</v>
      </c>
      <c r="D253" s="136" t="s">
        <v>136</v>
      </c>
      <c r="E253" s="137" t="s">
        <v>522</v>
      </c>
      <c r="F253" s="138" t="s">
        <v>523</v>
      </c>
      <c r="G253" s="139" t="s">
        <v>249</v>
      </c>
      <c r="H253" s="140">
        <v>28.91</v>
      </c>
      <c r="I253" s="141"/>
      <c r="J253" s="140">
        <f t="shared" si="50"/>
        <v>0</v>
      </c>
      <c r="K253" s="142"/>
      <c r="L253" s="28"/>
      <c r="M253" s="143" t="s">
        <v>1</v>
      </c>
      <c r="N253" s="144" t="s">
        <v>39</v>
      </c>
      <c r="P253" s="145">
        <f t="shared" si="51"/>
        <v>0</v>
      </c>
      <c r="Q253" s="145">
        <v>0</v>
      </c>
      <c r="R253" s="145">
        <f t="shared" si="52"/>
        <v>0</v>
      </c>
      <c r="S253" s="145">
        <v>0</v>
      </c>
      <c r="T253" s="146">
        <f t="shared" si="53"/>
        <v>0</v>
      </c>
      <c r="AR253" s="147" t="s">
        <v>140</v>
      </c>
      <c r="AT253" s="147" t="s">
        <v>136</v>
      </c>
      <c r="AU253" s="147" t="s">
        <v>141</v>
      </c>
      <c r="AY253" s="13" t="s">
        <v>134</v>
      </c>
      <c r="BE253" s="148">
        <f t="shared" si="54"/>
        <v>0</v>
      </c>
      <c r="BF253" s="148">
        <f t="shared" si="55"/>
        <v>0</v>
      </c>
      <c r="BG253" s="148">
        <f t="shared" si="56"/>
        <v>0</v>
      </c>
      <c r="BH253" s="148">
        <f t="shared" si="57"/>
        <v>0</v>
      </c>
      <c r="BI253" s="148">
        <f t="shared" si="58"/>
        <v>0</v>
      </c>
      <c r="BJ253" s="13" t="s">
        <v>141</v>
      </c>
      <c r="BK253" s="148">
        <f t="shared" si="59"/>
        <v>0</v>
      </c>
      <c r="BL253" s="13" t="s">
        <v>140</v>
      </c>
      <c r="BM253" s="147" t="s">
        <v>524</v>
      </c>
    </row>
    <row r="254" spans="2:65" s="1" customFormat="1" ht="24.2" customHeight="1">
      <c r="B254" s="135"/>
      <c r="C254" s="136" t="s">
        <v>525</v>
      </c>
      <c r="D254" s="136" t="s">
        <v>136</v>
      </c>
      <c r="E254" s="137" t="s">
        <v>526</v>
      </c>
      <c r="F254" s="138" t="s">
        <v>527</v>
      </c>
      <c r="G254" s="139" t="s">
        <v>249</v>
      </c>
      <c r="H254" s="140">
        <v>28.91</v>
      </c>
      <c r="I254" s="141"/>
      <c r="J254" s="140">
        <f t="shared" si="50"/>
        <v>0</v>
      </c>
      <c r="K254" s="142"/>
      <c r="L254" s="28"/>
      <c r="M254" s="143" t="s">
        <v>1</v>
      </c>
      <c r="N254" s="144" t="s">
        <v>39</v>
      </c>
      <c r="P254" s="145">
        <f t="shared" si="51"/>
        <v>0</v>
      </c>
      <c r="Q254" s="145">
        <v>0</v>
      </c>
      <c r="R254" s="145">
        <f t="shared" si="52"/>
        <v>0</v>
      </c>
      <c r="S254" s="145">
        <v>0</v>
      </c>
      <c r="T254" s="146">
        <f t="shared" si="53"/>
        <v>0</v>
      </c>
      <c r="AR254" s="147" t="s">
        <v>140</v>
      </c>
      <c r="AT254" s="147" t="s">
        <v>136</v>
      </c>
      <c r="AU254" s="147" t="s">
        <v>141</v>
      </c>
      <c r="AY254" s="13" t="s">
        <v>134</v>
      </c>
      <c r="BE254" s="148">
        <f t="shared" si="54"/>
        <v>0</v>
      </c>
      <c r="BF254" s="148">
        <f t="shared" si="55"/>
        <v>0</v>
      </c>
      <c r="BG254" s="148">
        <f t="shared" si="56"/>
        <v>0</v>
      </c>
      <c r="BH254" s="148">
        <f t="shared" si="57"/>
        <v>0</v>
      </c>
      <c r="BI254" s="148">
        <f t="shared" si="58"/>
        <v>0</v>
      </c>
      <c r="BJ254" s="13" t="s">
        <v>141</v>
      </c>
      <c r="BK254" s="148">
        <f t="shared" si="59"/>
        <v>0</v>
      </c>
      <c r="BL254" s="13" t="s">
        <v>140</v>
      </c>
      <c r="BM254" s="147" t="s">
        <v>528</v>
      </c>
    </row>
    <row r="255" spans="2:65" s="1" customFormat="1" ht="24.2" customHeight="1">
      <c r="B255" s="135"/>
      <c r="C255" s="136" t="s">
        <v>336</v>
      </c>
      <c r="D255" s="136" t="s">
        <v>136</v>
      </c>
      <c r="E255" s="137" t="s">
        <v>529</v>
      </c>
      <c r="F255" s="138" t="s">
        <v>530</v>
      </c>
      <c r="G255" s="139" t="s">
        <v>249</v>
      </c>
      <c r="H255" s="140">
        <v>28.91</v>
      </c>
      <c r="I255" s="141"/>
      <c r="J255" s="140">
        <f t="shared" si="50"/>
        <v>0</v>
      </c>
      <c r="K255" s="142"/>
      <c r="L255" s="28"/>
      <c r="M255" s="143" t="s">
        <v>1</v>
      </c>
      <c r="N255" s="144" t="s">
        <v>39</v>
      </c>
      <c r="P255" s="145">
        <f t="shared" si="51"/>
        <v>0</v>
      </c>
      <c r="Q255" s="145">
        <v>0</v>
      </c>
      <c r="R255" s="145">
        <f t="shared" si="52"/>
        <v>0</v>
      </c>
      <c r="S255" s="145">
        <v>0</v>
      </c>
      <c r="T255" s="146">
        <f t="shared" si="53"/>
        <v>0</v>
      </c>
      <c r="AR255" s="147" t="s">
        <v>140</v>
      </c>
      <c r="AT255" s="147" t="s">
        <v>136</v>
      </c>
      <c r="AU255" s="147" t="s">
        <v>141</v>
      </c>
      <c r="AY255" s="13" t="s">
        <v>134</v>
      </c>
      <c r="BE255" s="148">
        <f t="shared" si="54"/>
        <v>0</v>
      </c>
      <c r="BF255" s="148">
        <f t="shared" si="55"/>
        <v>0</v>
      </c>
      <c r="BG255" s="148">
        <f t="shared" si="56"/>
        <v>0</v>
      </c>
      <c r="BH255" s="148">
        <f t="shared" si="57"/>
        <v>0</v>
      </c>
      <c r="BI255" s="148">
        <f t="shared" si="58"/>
        <v>0</v>
      </c>
      <c r="BJ255" s="13" t="s">
        <v>141</v>
      </c>
      <c r="BK255" s="148">
        <f t="shared" si="59"/>
        <v>0</v>
      </c>
      <c r="BL255" s="13" t="s">
        <v>140</v>
      </c>
      <c r="BM255" s="147" t="s">
        <v>531</v>
      </c>
    </row>
    <row r="256" spans="2:65" s="1" customFormat="1" ht="24.2" customHeight="1">
      <c r="B256" s="135"/>
      <c r="C256" s="136" t="s">
        <v>532</v>
      </c>
      <c r="D256" s="136" t="s">
        <v>136</v>
      </c>
      <c r="E256" s="137" t="s">
        <v>533</v>
      </c>
      <c r="F256" s="138" t="s">
        <v>534</v>
      </c>
      <c r="G256" s="139" t="s">
        <v>249</v>
      </c>
      <c r="H256" s="140">
        <v>28.91</v>
      </c>
      <c r="I256" s="141"/>
      <c r="J256" s="140">
        <f t="shared" si="50"/>
        <v>0</v>
      </c>
      <c r="K256" s="142"/>
      <c r="L256" s="28"/>
      <c r="M256" s="143" t="s">
        <v>1</v>
      </c>
      <c r="N256" s="144" t="s">
        <v>39</v>
      </c>
      <c r="P256" s="145">
        <f t="shared" si="51"/>
        <v>0</v>
      </c>
      <c r="Q256" s="145">
        <v>0</v>
      </c>
      <c r="R256" s="145">
        <f t="shared" si="52"/>
        <v>0</v>
      </c>
      <c r="S256" s="145">
        <v>0</v>
      </c>
      <c r="T256" s="146">
        <f t="shared" si="53"/>
        <v>0</v>
      </c>
      <c r="AR256" s="147" t="s">
        <v>140</v>
      </c>
      <c r="AT256" s="147" t="s">
        <v>136</v>
      </c>
      <c r="AU256" s="147" t="s">
        <v>141</v>
      </c>
      <c r="AY256" s="13" t="s">
        <v>134</v>
      </c>
      <c r="BE256" s="148">
        <f t="shared" si="54"/>
        <v>0</v>
      </c>
      <c r="BF256" s="148">
        <f t="shared" si="55"/>
        <v>0</v>
      </c>
      <c r="BG256" s="148">
        <f t="shared" si="56"/>
        <v>0</v>
      </c>
      <c r="BH256" s="148">
        <f t="shared" si="57"/>
        <v>0</v>
      </c>
      <c r="BI256" s="148">
        <f t="shared" si="58"/>
        <v>0</v>
      </c>
      <c r="BJ256" s="13" t="s">
        <v>141</v>
      </c>
      <c r="BK256" s="148">
        <f t="shared" si="59"/>
        <v>0</v>
      </c>
      <c r="BL256" s="13" t="s">
        <v>140</v>
      </c>
      <c r="BM256" s="147" t="s">
        <v>535</v>
      </c>
    </row>
    <row r="257" spans="2:65" s="1" customFormat="1" ht="16.5" customHeight="1">
      <c r="B257" s="135"/>
      <c r="C257" s="136" t="s">
        <v>339</v>
      </c>
      <c r="D257" s="136" t="s">
        <v>136</v>
      </c>
      <c r="E257" s="137" t="s">
        <v>536</v>
      </c>
      <c r="F257" s="138" t="s">
        <v>537</v>
      </c>
      <c r="G257" s="139" t="s">
        <v>227</v>
      </c>
      <c r="H257" s="140">
        <v>2</v>
      </c>
      <c r="I257" s="141"/>
      <c r="J257" s="140">
        <f t="shared" si="50"/>
        <v>0</v>
      </c>
      <c r="K257" s="142"/>
      <c r="L257" s="28"/>
      <c r="M257" s="143" t="s">
        <v>1</v>
      </c>
      <c r="N257" s="144" t="s">
        <v>39</v>
      </c>
      <c r="P257" s="145">
        <f t="shared" si="51"/>
        <v>0</v>
      </c>
      <c r="Q257" s="145">
        <v>0</v>
      </c>
      <c r="R257" s="145">
        <f t="shared" si="52"/>
        <v>0</v>
      </c>
      <c r="S257" s="145">
        <v>0</v>
      </c>
      <c r="T257" s="146">
        <f t="shared" si="53"/>
        <v>0</v>
      </c>
      <c r="AR257" s="147" t="s">
        <v>140</v>
      </c>
      <c r="AT257" s="147" t="s">
        <v>136</v>
      </c>
      <c r="AU257" s="147" t="s">
        <v>141</v>
      </c>
      <c r="AY257" s="13" t="s">
        <v>134</v>
      </c>
      <c r="BE257" s="148">
        <f t="shared" si="54"/>
        <v>0</v>
      </c>
      <c r="BF257" s="148">
        <f t="shared" si="55"/>
        <v>0</v>
      </c>
      <c r="BG257" s="148">
        <f t="shared" si="56"/>
        <v>0</v>
      </c>
      <c r="BH257" s="148">
        <f t="shared" si="57"/>
        <v>0</v>
      </c>
      <c r="BI257" s="148">
        <f t="shared" si="58"/>
        <v>0</v>
      </c>
      <c r="BJ257" s="13" t="s">
        <v>141</v>
      </c>
      <c r="BK257" s="148">
        <f t="shared" si="59"/>
        <v>0</v>
      </c>
      <c r="BL257" s="13" t="s">
        <v>140</v>
      </c>
      <c r="BM257" s="147" t="s">
        <v>538</v>
      </c>
    </row>
    <row r="258" spans="2:65" s="11" customFormat="1" ht="25.9" customHeight="1">
      <c r="B258" s="123"/>
      <c r="D258" s="124" t="s">
        <v>72</v>
      </c>
      <c r="E258" s="125" t="s">
        <v>539</v>
      </c>
      <c r="F258" s="125" t="s">
        <v>540</v>
      </c>
      <c r="I258" s="126"/>
      <c r="J258" s="127">
        <f>BK258</f>
        <v>0</v>
      </c>
      <c r="L258" s="123"/>
      <c r="M258" s="128"/>
      <c r="P258" s="129">
        <f>P259+P269+P307+P317+P323+P347+P356+P361+P365+P367</f>
        <v>0</v>
      </c>
      <c r="R258" s="129">
        <f>R259+R269+R307+R317+R323+R347+R356+R361+R365+R367</f>
        <v>1.0235200000000002</v>
      </c>
      <c r="T258" s="130">
        <f>T259+T269+T307+T317+T323+T347+T356+T361+T365+T367</f>
        <v>0</v>
      </c>
      <c r="AR258" s="124" t="s">
        <v>141</v>
      </c>
      <c r="AT258" s="131" t="s">
        <v>72</v>
      </c>
      <c r="AU258" s="131" t="s">
        <v>73</v>
      </c>
      <c r="AY258" s="124" t="s">
        <v>134</v>
      </c>
      <c r="BK258" s="132">
        <f>BK259+BK269+BK307+BK317+BK323+BK347+BK356+BK361+BK365+BK367</f>
        <v>0</v>
      </c>
    </row>
    <row r="259" spans="2:65" s="11" customFormat="1" ht="22.9" customHeight="1">
      <c r="B259" s="123"/>
      <c r="D259" s="124" t="s">
        <v>72</v>
      </c>
      <c r="E259" s="133" t="s">
        <v>541</v>
      </c>
      <c r="F259" s="133" t="s">
        <v>542</v>
      </c>
      <c r="I259" s="126"/>
      <c r="J259" s="134">
        <f>BK259</f>
        <v>0</v>
      </c>
      <c r="L259" s="123"/>
      <c r="M259" s="128"/>
      <c r="P259" s="129">
        <f>SUM(P260:P268)</f>
        <v>0</v>
      </c>
      <c r="R259" s="129">
        <f>SUM(R260:R268)</f>
        <v>0</v>
      </c>
      <c r="T259" s="130">
        <f>SUM(T260:T268)</f>
        <v>0</v>
      </c>
      <c r="AR259" s="124" t="s">
        <v>141</v>
      </c>
      <c r="AT259" s="131" t="s">
        <v>72</v>
      </c>
      <c r="AU259" s="131" t="s">
        <v>81</v>
      </c>
      <c r="AY259" s="124" t="s">
        <v>134</v>
      </c>
      <c r="BK259" s="132">
        <f>SUM(BK260:BK268)</f>
        <v>0</v>
      </c>
    </row>
    <row r="260" spans="2:65" s="1" customFormat="1" ht="24.2" customHeight="1">
      <c r="B260" s="135"/>
      <c r="C260" s="136" t="s">
        <v>543</v>
      </c>
      <c r="D260" s="136" t="s">
        <v>136</v>
      </c>
      <c r="E260" s="137" t="s">
        <v>544</v>
      </c>
      <c r="F260" s="138" t="s">
        <v>545</v>
      </c>
      <c r="G260" s="139" t="s">
        <v>177</v>
      </c>
      <c r="H260" s="140">
        <v>866.22</v>
      </c>
      <c r="I260" s="141"/>
      <c r="J260" s="140">
        <f t="shared" ref="J260:J268" si="60">ROUND(I260*H260,2)</f>
        <v>0</v>
      </c>
      <c r="K260" s="142"/>
      <c r="L260" s="28"/>
      <c r="M260" s="143" t="s">
        <v>1</v>
      </c>
      <c r="N260" s="144" t="s">
        <v>39</v>
      </c>
      <c r="P260" s="145">
        <f t="shared" ref="P260:P268" si="61">O260*H260</f>
        <v>0</v>
      </c>
      <c r="Q260" s="145">
        <v>0</v>
      </c>
      <c r="R260" s="145">
        <f t="shared" ref="R260:R268" si="62">Q260*H260</f>
        <v>0</v>
      </c>
      <c r="S260" s="145">
        <v>0</v>
      </c>
      <c r="T260" s="146">
        <f t="shared" ref="T260:T268" si="63">S260*H260</f>
        <v>0</v>
      </c>
      <c r="AR260" s="147" t="s">
        <v>164</v>
      </c>
      <c r="AT260" s="147" t="s">
        <v>136</v>
      </c>
      <c r="AU260" s="147" t="s">
        <v>141</v>
      </c>
      <c r="AY260" s="13" t="s">
        <v>134</v>
      </c>
      <c r="BE260" s="148">
        <f t="shared" ref="BE260:BE268" si="64">IF(N260="základná",J260,0)</f>
        <v>0</v>
      </c>
      <c r="BF260" s="148">
        <f t="shared" ref="BF260:BF268" si="65">IF(N260="znížená",J260,0)</f>
        <v>0</v>
      </c>
      <c r="BG260" s="148">
        <f t="shared" ref="BG260:BG268" si="66">IF(N260="zákl. prenesená",J260,0)</f>
        <v>0</v>
      </c>
      <c r="BH260" s="148">
        <f t="shared" ref="BH260:BH268" si="67">IF(N260="zníž. prenesená",J260,0)</f>
        <v>0</v>
      </c>
      <c r="BI260" s="148">
        <f t="shared" ref="BI260:BI268" si="68">IF(N260="nulová",J260,0)</f>
        <v>0</v>
      </c>
      <c r="BJ260" s="13" t="s">
        <v>141</v>
      </c>
      <c r="BK260" s="148">
        <f t="shared" ref="BK260:BK268" si="69">ROUND(I260*H260,2)</f>
        <v>0</v>
      </c>
      <c r="BL260" s="13" t="s">
        <v>164</v>
      </c>
      <c r="BM260" s="147" t="s">
        <v>546</v>
      </c>
    </row>
    <row r="261" spans="2:65" s="1" customFormat="1" ht="16.5" customHeight="1">
      <c r="B261" s="135"/>
      <c r="C261" s="149" t="s">
        <v>343</v>
      </c>
      <c r="D261" s="149" t="s">
        <v>180</v>
      </c>
      <c r="E261" s="150" t="s">
        <v>547</v>
      </c>
      <c r="F261" s="151" t="s">
        <v>548</v>
      </c>
      <c r="G261" s="152" t="s">
        <v>249</v>
      </c>
      <c r="H261" s="153">
        <v>0.26</v>
      </c>
      <c r="I261" s="154"/>
      <c r="J261" s="153">
        <f t="shared" si="60"/>
        <v>0</v>
      </c>
      <c r="K261" s="155"/>
      <c r="L261" s="156"/>
      <c r="M261" s="157" t="s">
        <v>1</v>
      </c>
      <c r="N261" s="158" t="s">
        <v>39</v>
      </c>
      <c r="P261" s="145">
        <f t="shared" si="61"/>
        <v>0</v>
      </c>
      <c r="Q261" s="145">
        <v>0</v>
      </c>
      <c r="R261" s="145">
        <f t="shared" si="62"/>
        <v>0</v>
      </c>
      <c r="S261" s="145">
        <v>0</v>
      </c>
      <c r="T261" s="146">
        <f t="shared" si="63"/>
        <v>0</v>
      </c>
      <c r="AR261" s="147" t="s">
        <v>194</v>
      </c>
      <c r="AT261" s="147" t="s">
        <v>180</v>
      </c>
      <c r="AU261" s="147" t="s">
        <v>141</v>
      </c>
      <c r="AY261" s="13" t="s">
        <v>134</v>
      </c>
      <c r="BE261" s="148">
        <f t="shared" si="64"/>
        <v>0</v>
      </c>
      <c r="BF261" s="148">
        <f t="shared" si="65"/>
        <v>0</v>
      </c>
      <c r="BG261" s="148">
        <f t="shared" si="66"/>
        <v>0</v>
      </c>
      <c r="BH261" s="148">
        <f t="shared" si="67"/>
        <v>0</v>
      </c>
      <c r="BI261" s="148">
        <f t="shared" si="68"/>
        <v>0</v>
      </c>
      <c r="BJ261" s="13" t="s">
        <v>141</v>
      </c>
      <c r="BK261" s="148">
        <f t="shared" si="69"/>
        <v>0</v>
      </c>
      <c r="BL261" s="13" t="s">
        <v>164</v>
      </c>
      <c r="BM261" s="147" t="s">
        <v>549</v>
      </c>
    </row>
    <row r="262" spans="2:65" s="1" customFormat="1" ht="24.2" customHeight="1">
      <c r="B262" s="135"/>
      <c r="C262" s="136" t="s">
        <v>550</v>
      </c>
      <c r="D262" s="136" t="s">
        <v>136</v>
      </c>
      <c r="E262" s="137" t="s">
        <v>551</v>
      </c>
      <c r="F262" s="138" t="s">
        <v>552</v>
      </c>
      <c r="G262" s="139" t="s">
        <v>177</v>
      </c>
      <c r="H262" s="140">
        <v>97.8</v>
      </c>
      <c r="I262" s="141"/>
      <c r="J262" s="140">
        <f t="shared" si="60"/>
        <v>0</v>
      </c>
      <c r="K262" s="142"/>
      <c r="L262" s="28"/>
      <c r="M262" s="143" t="s">
        <v>1</v>
      </c>
      <c r="N262" s="144" t="s">
        <v>39</v>
      </c>
      <c r="P262" s="145">
        <f t="shared" si="61"/>
        <v>0</v>
      </c>
      <c r="Q262" s="145">
        <v>0</v>
      </c>
      <c r="R262" s="145">
        <f t="shared" si="62"/>
        <v>0</v>
      </c>
      <c r="S262" s="145">
        <v>0</v>
      </c>
      <c r="T262" s="146">
        <f t="shared" si="63"/>
        <v>0</v>
      </c>
      <c r="AR262" s="147" t="s">
        <v>164</v>
      </c>
      <c r="AT262" s="147" t="s">
        <v>136</v>
      </c>
      <c r="AU262" s="147" t="s">
        <v>141</v>
      </c>
      <c r="AY262" s="13" t="s">
        <v>134</v>
      </c>
      <c r="BE262" s="148">
        <f t="shared" si="64"/>
        <v>0</v>
      </c>
      <c r="BF262" s="148">
        <f t="shared" si="65"/>
        <v>0</v>
      </c>
      <c r="BG262" s="148">
        <f t="shared" si="66"/>
        <v>0</v>
      </c>
      <c r="BH262" s="148">
        <f t="shared" si="67"/>
        <v>0</v>
      </c>
      <c r="BI262" s="148">
        <f t="shared" si="68"/>
        <v>0</v>
      </c>
      <c r="BJ262" s="13" t="s">
        <v>141</v>
      </c>
      <c r="BK262" s="148">
        <f t="shared" si="69"/>
        <v>0</v>
      </c>
      <c r="BL262" s="13" t="s">
        <v>164</v>
      </c>
      <c r="BM262" s="147" t="s">
        <v>553</v>
      </c>
    </row>
    <row r="263" spans="2:65" s="1" customFormat="1" ht="16.5" customHeight="1">
      <c r="B263" s="135"/>
      <c r="C263" s="149" t="s">
        <v>346</v>
      </c>
      <c r="D263" s="149" t="s">
        <v>180</v>
      </c>
      <c r="E263" s="150" t="s">
        <v>547</v>
      </c>
      <c r="F263" s="151" t="s">
        <v>548</v>
      </c>
      <c r="G263" s="152" t="s">
        <v>249</v>
      </c>
      <c r="H263" s="153">
        <v>0.06</v>
      </c>
      <c r="I263" s="154"/>
      <c r="J263" s="153">
        <f t="shared" si="60"/>
        <v>0</v>
      </c>
      <c r="K263" s="155"/>
      <c r="L263" s="156"/>
      <c r="M263" s="157" t="s">
        <v>1</v>
      </c>
      <c r="N263" s="158" t="s">
        <v>39</v>
      </c>
      <c r="P263" s="145">
        <f t="shared" si="61"/>
        <v>0</v>
      </c>
      <c r="Q263" s="145">
        <v>0</v>
      </c>
      <c r="R263" s="145">
        <f t="shared" si="62"/>
        <v>0</v>
      </c>
      <c r="S263" s="145">
        <v>0</v>
      </c>
      <c r="T263" s="146">
        <f t="shared" si="63"/>
        <v>0</v>
      </c>
      <c r="AR263" s="147" t="s">
        <v>194</v>
      </c>
      <c r="AT263" s="147" t="s">
        <v>180</v>
      </c>
      <c r="AU263" s="147" t="s">
        <v>141</v>
      </c>
      <c r="AY263" s="13" t="s">
        <v>134</v>
      </c>
      <c r="BE263" s="148">
        <f t="shared" si="64"/>
        <v>0</v>
      </c>
      <c r="BF263" s="148">
        <f t="shared" si="65"/>
        <v>0</v>
      </c>
      <c r="BG263" s="148">
        <f t="shared" si="66"/>
        <v>0</v>
      </c>
      <c r="BH263" s="148">
        <f t="shared" si="67"/>
        <v>0</v>
      </c>
      <c r="BI263" s="148">
        <f t="shared" si="68"/>
        <v>0</v>
      </c>
      <c r="BJ263" s="13" t="s">
        <v>141</v>
      </c>
      <c r="BK263" s="148">
        <f t="shared" si="69"/>
        <v>0</v>
      </c>
      <c r="BL263" s="13" t="s">
        <v>164</v>
      </c>
      <c r="BM263" s="147" t="s">
        <v>554</v>
      </c>
    </row>
    <row r="264" spans="2:65" s="1" customFormat="1" ht="24.2" customHeight="1">
      <c r="B264" s="135"/>
      <c r="C264" s="136" t="s">
        <v>555</v>
      </c>
      <c r="D264" s="136" t="s">
        <v>136</v>
      </c>
      <c r="E264" s="137" t="s">
        <v>556</v>
      </c>
      <c r="F264" s="138" t="s">
        <v>557</v>
      </c>
      <c r="G264" s="139" t="s">
        <v>177</v>
      </c>
      <c r="H264" s="140">
        <v>433.11</v>
      </c>
      <c r="I264" s="141"/>
      <c r="J264" s="140">
        <f t="shared" si="60"/>
        <v>0</v>
      </c>
      <c r="K264" s="142"/>
      <c r="L264" s="28"/>
      <c r="M264" s="143" t="s">
        <v>1</v>
      </c>
      <c r="N264" s="144" t="s">
        <v>39</v>
      </c>
      <c r="P264" s="145">
        <f t="shared" si="61"/>
        <v>0</v>
      </c>
      <c r="Q264" s="145">
        <v>0</v>
      </c>
      <c r="R264" s="145">
        <f t="shared" si="62"/>
        <v>0</v>
      </c>
      <c r="S264" s="145">
        <v>0</v>
      </c>
      <c r="T264" s="146">
        <f t="shared" si="63"/>
        <v>0</v>
      </c>
      <c r="AR264" s="147" t="s">
        <v>164</v>
      </c>
      <c r="AT264" s="147" t="s">
        <v>136</v>
      </c>
      <c r="AU264" s="147" t="s">
        <v>141</v>
      </c>
      <c r="AY264" s="13" t="s">
        <v>134</v>
      </c>
      <c r="BE264" s="148">
        <f t="shared" si="64"/>
        <v>0</v>
      </c>
      <c r="BF264" s="148">
        <f t="shared" si="65"/>
        <v>0</v>
      </c>
      <c r="BG264" s="148">
        <f t="shared" si="66"/>
        <v>0</v>
      </c>
      <c r="BH264" s="148">
        <f t="shared" si="67"/>
        <v>0</v>
      </c>
      <c r="BI264" s="148">
        <f t="shared" si="68"/>
        <v>0</v>
      </c>
      <c r="BJ264" s="13" t="s">
        <v>141</v>
      </c>
      <c r="BK264" s="148">
        <f t="shared" si="69"/>
        <v>0</v>
      </c>
      <c r="BL264" s="13" t="s">
        <v>164</v>
      </c>
      <c r="BM264" s="147" t="s">
        <v>558</v>
      </c>
    </row>
    <row r="265" spans="2:65" s="1" customFormat="1" ht="24.2" customHeight="1">
      <c r="B265" s="135"/>
      <c r="C265" s="149" t="s">
        <v>350</v>
      </c>
      <c r="D265" s="149" t="s">
        <v>180</v>
      </c>
      <c r="E265" s="150" t="s">
        <v>559</v>
      </c>
      <c r="F265" s="151" t="s">
        <v>560</v>
      </c>
      <c r="G265" s="152" t="s">
        <v>177</v>
      </c>
      <c r="H265" s="153">
        <v>498.08</v>
      </c>
      <c r="I265" s="154"/>
      <c r="J265" s="153">
        <f t="shared" si="60"/>
        <v>0</v>
      </c>
      <c r="K265" s="155"/>
      <c r="L265" s="156"/>
      <c r="M265" s="157" t="s">
        <v>1</v>
      </c>
      <c r="N265" s="158" t="s">
        <v>39</v>
      </c>
      <c r="P265" s="145">
        <f t="shared" si="61"/>
        <v>0</v>
      </c>
      <c r="Q265" s="145">
        <v>0</v>
      </c>
      <c r="R265" s="145">
        <f t="shared" si="62"/>
        <v>0</v>
      </c>
      <c r="S265" s="145">
        <v>0</v>
      </c>
      <c r="T265" s="146">
        <f t="shared" si="63"/>
        <v>0</v>
      </c>
      <c r="AR265" s="147" t="s">
        <v>194</v>
      </c>
      <c r="AT265" s="147" t="s">
        <v>180</v>
      </c>
      <c r="AU265" s="147" t="s">
        <v>141</v>
      </c>
      <c r="AY265" s="13" t="s">
        <v>134</v>
      </c>
      <c r="BE265" s="148">
        <f t="shared" si="64"/>
        <v>0</v>
      </c>
      <c r="BF265" s="148">
        <f t="shared" si="65"/>
        <v>0</v>
      </c>
      <c r="BG265" s="148">
        <f t="shared" si="66"/>
        <v>0</v>
      </c>
      <c r="BH265" s="148">
        <f t="shared" si="67"/>
        <v>0</v>
      </c>
      <c r="BI265" s="148">
        <f t="shared" si="68"/>
        <v>0</v>
      </c>
      <c r="BJ265" s="13" t="s">
        <v>141</v>
      </c>
      <c r="BK265" s="148">
        <f t="shared" si="69"/>
        <v>0</v>
      </c>
      <c r="BL265" s="13" t="s">
        <v>164</v>
      </c>
      <c r="BM265" s="147" t="s">
        <v>561</v>
      </c>
    </row>
    <row r="266" spans="2:65" s="1" customFormat="1" ht="24.2" customHeight="1">
      <c r="B266" s="135"/>
      <c r="C266" s="136" t="s">
        <v>562</v>
      </c>
      <c r="D266" s="136" t="s">
        <v>136</v>
      </c>
      <c r="E266" s="137" t="s">
        <v>563</v>
      </c>
      <c r="F266" s="138" t="s">
        <v>564</v>
      </c>
      <c r="G266" s="139" t="s">
        <v>177</v>
      </c>
      <c r="H266" s="140">
        <v>48.9</v>
      </c>
      <c r="I266" s="141"/>
      <c r="J266" s="140">
        <f t="shared" si="60"/>
        <v>0</v>
      </c>
      <c r="K266" s="142"/>
      <c r="L266" s="28"/>
      <c r="M266" s="143" t="s">
        <v>1</v>
      </c>
      <c r="N266" s="144" t="s">
        <v>39</v>
      </c>
      <c r="P266" s="145">
        <f t="shared" si="61"/>
        <v>0</v>
      </c>
      <c r="Q266" s="145">
        <v>0</v>
      </c>
      <c r="R266" s="145">
        <f t="shared" si="62"/>
        <v>0</v>
      </c>
      <c r="S266" s="145">
        <v>0</v>
      </c>
      <c r="T266" s="146">
        <f t="shared" si="63"/>
        <v>0</v>
      </c>
      <c r="AR266" s="147" t="s">
        <v>164</v>
      </c>
      <c r="AT266" s="147" t="s">
        <v>136</v>
      </c>
      <c r="AU266" s="147" t="s">
        <v>141</v>
      </c>
      <c r="AY266" s="13" t="s">
        <v>134</v>
      </c>
      <c r="BE266" s="148">
        <f t="shared" si="64"/>
        <v>0</v>
      </c>
      <c r="BF266" s="148">
        <f t="shared" si="65"/>
        <v>0</v>
      </c>
      <c r="BG266" s="148">
        <f t="shared" si="66"/>
        <v>0</v>
      </c>
      <c r="BH266" s="148">
        <f t="shared" si="67"/>
        <v>0</v>
      </c>
      <c r="BI266" s="148">
        <f t="shared" si="68"/>
        <v>0</v>
      </c>
      <c r="BJ266" s="13" t="s">
        <v>141</v>
      </c>
      <c r="BK266" s="148">
        <f t="shared" si="69"/>
        <v>0</v>
      </c>
      <c r="BL266" s="13" t="s">
        <v>164</v>
      </c>
      <c r="BM266" s="147" t="s">
        <v>565</v>
      </c>
    </row>
    <row r="267" spans="2:65" s="1" customFormat="1" ht="24.2" customHeight="1">
      <c r="B267" s="135"/>
      <c r="C267" s="149" t="s">
        <v>369</v>
      </c>
      <c r="D267" s="149" t="s">
        <v>180</v>
      </c>
      <c r="E267" s="150" t="s">
        <v>559</v>
      </c>
      <c r="F267" s="151" t="s">
        <v>560</v>
      </c>
      <c r="G267" s="152" t="s">
        <v>177</v>
      </c>
      <c r="H267" s="153">
        <v>58.68</v>
      </c>
      <c r="I267" s="154"/>
      <c r="J267" s="153">
        <f t="shared" si="60"/>
        <v>0</v>
      </c>
      <c r="K267" s="155"/>
      <c r="L267" s="156"/>
      <c r="M267" s="157" t="s">
        <v>1</v>
      </c>
      <c r="N267" s="158" t="s">
        <v>39</v>
      </c>
      <c r="P267" s="145">
        <f t="shared" si="61"/>
        <v>0</v>
      </c>
      <c r="Q267" s="145">
        <v>0</v>
      </c>
      <c r="R267" s="145">
        <f t="shared" si="62"/>
        <v>0</v>
      </c>
      <c r="S267" s="145">
        <v>0</v>
      </c>
      <c r="T267" s="146">
        <f t="shared" si="63"/>
        <v>0</v>
      </c>
      <c r="AR267" s="147" t="s">
        <v>194</v>
      </c>
      <c r="AT267" s="147" t="s">
        <v>180</v>
      </c>
      <c r="AU267" s="147" t="s">
        <v>141</v>
      </c>
      <c r="AY267" s="13" t="s">
        <v>134</v>
      </c>
      <c r="BE267" s="148">
        <f t="shared" si="64"/>
        <v>0</v>
      </c>
      <c r="BF267" s="148">
        <f t="shared" si="65"/>
        <v>0</v>
      </c>
      <c r="BG267" s="148">
        <f t="shared" si="66"/>
        <v>0</v>
      </c>
      <c r="BH267" s="148">
        <f t="shared" si="67"/>
        <v>0</v>
      </c>
      <c r="BI267" s="148">
        <f t="shared" si="68"/>
        <v>0</v>
      </c>
      <c r="BJ267" s="13" t="s">
        <v>141</v>
      </c>
      <c r="BK267" s="148">
        <f t="shared" si="69"/>
        <v>0</v>
      </c>
      <c r="BL267" s="13" t="s">
        <v>164</v>
      </c>
      <c r="BM267" s="147" t="s">
        <v>566</v>
      </c>
    </row>
    <row r="268" spans="2:65" s="1" customFormat="1" ht="24.2" customHeight="1">
      <c r="B268" s="135"/>
      <c r="C268" s="136" t="s">
        <v>567</v>
      </c>
      <c r="D268" s="136" t="s">
        <v>136</v>
      </c>
      <c r="E268" s="137" t="s">
        <v>568</v>
      </c>
      <c r="F268" s="138" t="s">
        <v>569</v>
      </c>
      <c r="G268" s="139" t="s">
        <v>570</v>
      </c>
      <c r="H268" s="141"/>
      <c r="I268" s="141"/>
      <c r="J268" s="140">
        <f t="shared" si="60"/>
        <v>0</v>
      </c>
      <c r="K268" s="142"/>
      <c r="L268" s="28"/>
      <c r="M268" s="143" t="s">
        <v>1</v>
      </c>
      <c r="N268" s="144" t="s">
        <v>39</v>
      </c>
      <c r="P268" s="145">
        <f t="shared" si="61"/>
        <v>0</v>
      </c>
      <c r="Q268" s="145">
        <v>0</v>
      </c>
      <c r="R268" s="145">
        <f t="shared" si="62"/>
        <v>0</v>
      </c>
      <c r="S268" s="145">
        <v>0</v>
      </c>
      <c r="T268" s="146">
        <f t="shared" si="63"/>
        <v>0</v>
      </c>
      <c r="AR268" s="147" t="s">
        <v>164</v>
      </c>
      <c r="AT268" s="147" t="s">
        <v>136</v>
      </c>
      <c r="AU268" s="147" t="s">
        <v>141</v>
      </c>
      <c r="AY268" s="13" t="s">
        <v>134</v>
      </c>
      <c r="BE268" s="148">
        <f t="shared" si="64"/>
        <v>0</v>
      </c>
      <c r="BF268" s="148">
        <f t="shared" si="65"/>
        <v>0</v>
      </c>
      <c r="BG268" s="148">
        <f t="shared" si="66"/>
        <v>0</v>
      </c>
      <c r="BH268" s="148">
        <f t="shared" si="67"/>
        <v>0</v>
      </c>
      <c r="BI268" s="148">
        <f t="shared" si="68"/>
        <v>0</v>
      </c>
      <c r="BJ268" s="13" t="s">
        <v>141</v>
      </c>
      <c r="BK268" s="148">
        <f t="shared" si="69"/>
        <v>0</v>
      </c>
      <c r="BL268" s="13" t="s">
        <v>164</v>
      </c>
      <c r="BM268" s="147" t="s">
        <v>571</v>
      </c>
    </row>
    <row r="269" spans="2:65" s="11" customFormat="1" ht="22.9" customHeight="1">
      <c r="B269" s="123"/>
      <c r="D269" s="124" t="s">
        <v>72</v>
      </c>
      <c r="E269" s="133" t="s">
        <v>572</v>
      </c>
      <c r="F269" s="133" t="s">
        <v>573</v>
      </c>
      <c r="I269" s="126"/>
      <c r="J269" s="134">
        <f>BK269</f>
        <v>0</v>
      </c>
      <c r="L269" s="123"/>
      <c r="M269" s="128"/>
      <c r="P269" s="129">
        <f>SUM(P270:P306)</f>
        <v>0</v>
      </c>
      <c r="R269" s="129">
        <f>SUM(R270:R306)</f>
        <v>0</v>
      </c>
      <c r="T269" s="130">
        <f>SUM(T270:T306)</f>
        <v>0</v>
      </c>
      <c r="AR269" s="124" t="s">
        <v>141</v>
      </c>
      <c r="AT269" s="131" t="s">
        <v>72</v>
      </c>
      <c r="AU269" s="131" t="s">
        <v>81</v>
      </c>
      <c r="AY269" s="124" t="s">
        <v>134</v>
      </c>
      <c r="BK269" s="132">
        <f>SUM(BK270:BK306)</f>
        <v>0</v>
      </c>
    </row>
    <row r="270" spans="2:65" s="1" customFormat="1" ht="24.2" customHeight="1">
      <c r="B270" s="135"/>
      <c r="C270" s="136" t="s">
        <v>373</v>
      </c>
      <c r="D270" s="136" t="s">
        <v>136</v>
      </c>
      <c r="E270" s="137" t="s">
        <v>574</v>
      </c>
      <c r="F270" s="138" t="s">
        <v>575</v>
      </c>
      <c r="G270" s="139" t="s">
        <v>177</v>
      </c>
      <c r="H270" s="140">
        <v>433.49</v>
      </c>
      <c r="I270" s="141"/>
      <c r="J270" s="140">
        <f t="shared" ref="J270:J306" si="70">ROUND(I270*H270,2)</f>
        <v>0</v>
      </c>
      <c r="K270" s="142"/>
      <c r="L270" s="28"/>
      <c r="M270" s="143" t="s">
        <v>1</v>
      </c>
      <c r="N270" s="144" t="s">
        <v>39</v>
      </c>
      <c r="P270" s="145">
        <f t="shared" ref="P270:P306" si="71">O270*H270</f>
        <v>0</v>
      </c>
      <c r="Q270" s="145">
        <v>0</v>
      </c>
      <c r="R270" s="145">
        <f t="shared" ref="R270:R306" si="72">Q270*H270</f>
        <v>0</v>
      </c>
      <c r="S270" s="145">
        <v>0</v>
      </c>
      <c r="T270" s="146">
        <f t="shared" ref="T270:T306" si="73">S270*H270</f>
        <v>0</v>
      </c>
      <c r="AR270" s="147" t="s">
        <v>164</v>
      </c>
      <c r="AT270" s="147" t="s">
        <v>136</v>
      </c>
      <c r="AU270" s="147" t="s">
        <v>141</v>
      </c>
      <c r="AY270" s="13" t="s">
        <v>134</v>
      </c>
      <c r="BE270" s="148">
        <f t="shared" ref="BE270:BE306" si="74">IF(N270="základná",J270,0)</f>
        <v>0</v>
      </c>
      <c r="BF270" s="148">
        <f t="shared" ref="BF270:BF306" si="75">IF(N270="znížená",J270,0)</f>
        <v>0</v>
      </c>
      <c r="BG270" s="148">
        <f t="shared" ref="BG270:BG306" si="76">IF(N270="zákl. prenesená",J270,0)</f>
        <v>0</v>
      </c>
      <c r="BH270" s="148">
        <f t="shared" ref="BH270:BH306" si="77">IF(N270="zníž. prenesená",J270,0)</f>
        <v>0</v>
      </c>
      <c r="BI270" s="148">
        <f t="shared" ref="BI270:BI306" si="78">IF(N270="nulová",J270,0)</f>
        <v>0</v>
      </c>
      <c r="BJ270" s="13" t="s">
        <v>141</v>
      </c>
      <c r="BK270" s="148">
        <f t="shared" ref="BK270:BK306" si="79">ROUND(I270*H270,2)</f>
        <v>0</v>
      </c>
      <c r="BL270" s="13" t="s">
        <v>164</v>
      </c>
      <c r="BM270" s="147" t="s">
        <v>576</v>
      </c>
    </row>
    <row r="271" spans="2:65" s="1" customFormat="1" ht="16.5" customHeight="1">
      <c r="B271" s="135"/>
      <c r="C271" s="149" t="s">
        <v>577</v>
      </c>
      <c r="D271" s="149" t="s">
        <v>180</v>
      </c>
      <c r="E271" s="150" t="s">
        <v>578</v>
      </c>
      <c r="F271" s="151" t="s">
        <v>579</v>
      </c>
      <c r="G271" s="152" t="s">
        <v>177</v>
      </c>
      <c r="H271" s="153">
        <v>498.51</v>
      </c>
      <c r="I271" s="154"/>
      <c r="J271" s="153">
        <f t="shared" si="70"/>
        <v>0</v>
      </c>
      <c r="K271" s="155"/>
      <c r="L271" s="156"/>
      <c r="M271" s="157" t="s">
        <v>1</v>
      </c>
      <c r="N271" s="158" t="s">
        <v>39</v>
      </c>
      <c r="P271" s="145">
        <f t="shared" si="71"/>
        <v>0</v>
      </c>
      <c r="Q271" s="145">
        <v>0</v>
      </c>
      <c r="R271" s="145">
        <f t="shared" si="72"/>
        <v>0</v>
      </c>
      <c r="S271" s="145">
        <v>0</v>
      </c>
      <c r="T271" s="146">
        <f t="shared" si="73"/>
        <v>0</v>
      </c>
      <c r="AR271" s="147" t="s">
        <v>194</v>
      </c>
      <c r="AT271" s="147" t="s">
        <v>180</v>
      </c>
      <c r="AU271" s="147" t="s">
        <v>141</v>
      </c>
      <c r="AY271" s="13" t="s">
        <v>134</v>
      </c>
      <c r="BE271" s="148">
        <f t="shared" si="74"/>
        <v>0</v>
      </c>
      <c r="BF271" s="148">
        <f t="shared" si="75"/>
        <v>0</v>
      </c>
      <c r="BG271" s="148">
        <f t="shared" si="76"/>
        <v>0</v>
      </c>
      <c r="BH271" s="148">
        <f t="shared" si="77"/>
        <v>0</v>
      </c>
      <c r="BI271" s="148">
        <f t="shared" si="78"/>
        <v>0</v>
      </c>
      <c r="BJ271" s="13" t="s">
        <v>141</v>
      </c>
      <c r="BK271" s="148">
        <f t="shared" si="79"/>
        <v>0</v>
      </c>
      <c r="BL271" s="13" t="s">
        <v>164</v>
      </c>
      <c r="BM271" s="147" t="s">
        <v>580</v>
      </c>
    </row>
    <row r="272" spans="2:65" s="1" customFormat="1" ht="24.2" customHeight="1">
      <c r="B272" s="135"/>
      <c r="C272" s="136" t="s">
        <v>376</v>
      </c>
      <c r="D272" s="136" t="s">
        <v>136</v>
      </c>
      <c r="E272" s="137" t="s">
        <v>581</v>
      </c>
      <c r="F272" s="138" t="s">
        <v>582</v>
      </c>
      <c r="G272" s="139" t="s">
        <v>177</v>
      </c>
      <c r="H272" s="140">
        <v>433.49</v>
      </c>
      <c r="I272" s="141"/>
      <c r="J272" s="140">
        <f t="shared" si="70"/>
        <v>0</v>
      </c>
      <c r="K272" s="142"/>
      <c r="L272" s="28"/>
      <c r="M272" s="143" t="s">
        <v>1</v>
      </c>
      <c r="N272" s="144" t="s">
        <v>39</v>
      </c>
      <c r="P272" s="145">
        <f t="shared" si="71"/>
        <v>0</v>
      </c>
      <c r="Q272" s="145">
        <v>0</v>
      </c>
      <c r="R272" s="145">
        <f t="shared" si="72"/>
        <v>0</v>
      </c>
      <c r="S272" s="145">
        <v>0</v>
      </c>
      <c r="T272" s="146">
        <f t="shared" si="73"/>
        <v>0</v>
      </c>
      <c r="AR272" s="147" t="s">
        <v>164</v>
      </c>
      <c r="AT272" s="147" t="s">
        <v>136</v>
      </c>
      <c r="AU272" s="147" t="s">
        <v>141</v>
      </c>
      <c r="AY272" s="13" t="s">
        <v>134</v>
      </c>
      <c r="BE272" s="148">
        <f t="shared" si="74"/>
        <v>0</v>
      </c>
      <c r="BF272" s="148">
        <f t="shared" si="75"/>
        <v>0</v>
      </c>
      <c r="BG272" s="148">
        <f t="shared" si="76"/>
        <v>0</v>
      </c>
      <c r="BH272" s="148">
        <f t="shared" si="77"/>
        <v>0</v>
      </c>
      <c r="BI272" s="148">
        <f t="shared" si="78"/>
        <v>0</v>
      </c>
      <c r="BJ272" s="13" t="s">
        <v>141</v>
      </c>
      <c r="BK272" s="148">
        <f t="shared" si="79"/>
        <v>0</v>
      </c>
      <c r="BL272" s="13" t="s">
        <v>164</v>
      </c>
      <c r="BM272" s="147" t="s">
        <v>583</v>
      </c>
    </row>
    <row r="273" spans="2:65" s="1" customFormat="1" ht="24.2" customHeight="1">
      <c r="B273" s="135"/>
      <c r="C273" s="149" t="s">
        <v>584</v>
      </c>
      <c r="D273" s="149" t="s">
        <v>180</v>
      </c>
      <c r="E273" s="150" t="s">
        <v>585</v>
      </c>
      <c r="F273" s="151" t="s">
        <v>586</v>
      </c>
      <c r="G273" s="152" t="s">
        <v>177</v>
      </c>
      <c r="H273" s="153">
        <v>498.51</v>
      </c>
      <c r="I273" s="154"/>
      <c r="J273" s="153">
        <f t="shared" si="70"/>
        <v>0</v>
      </c>
      <c r="K273" s="155"/>
      <c r="L273" s="156"/>
      <c r="M273" s="157" t="s">
        <v>1</v>
      </c>
      <c r="N273" s="158" t="s">
        <v>39</v>
      </c>
      <c r="P273" s="145">
        <f t="shared" si="71"/>
        <v>0</v>
      </c>
      <c r="Q273" s="145">
        <v>0</v>
      </c>
      <c r="R273" s="145">
        <f t="shared" si="72"/>
        <v>0</v>
      </c>
      <c r="S273" s="145">
        <v>0</v>
      </c>
      <c r="T273" s="146">
        <f t="shared" si="73"/>
        <v>0</v>
      </c>
      <c r="AR273" s="147" t="s">
        <v>194</v>
      </c>
      <c r="AT273" s="147" t="s">
        <v>180</v>
      </c>
      <c r="AU273" s="147" t="s">
        <v>141</v>
      </c>
      <c r="AY273" s="13" t="s">
        <v>134</v>
      </c>
      <c r="BE273" s="148">
        <f t="shared" si="74"/>
        <v>0</v>
      </c>
      <c r="BF273" s="148">
        <f t="shared" si="75"/>
        <v>0</v>
      </c>
      <c r="BG273" s="148">
        <f t="shared" si="76"/>
        <v>0</v>
      </c>
      <c r="BH273" s="148">
        <f t="shared" si="77"/>
        <v>0</v>
      </c>
      <c r="BI273" s="148">
        <f t="shared" si="78"/>
        <v>0</v>
      </c>
      <c r="BJ273" s="13" t="s">
        <v>141</v>
      </c>
      <c r="BK273" s="148">
        <f t="shared" si="79"/>
        <v>0</v>
      </c>
      <c r="BL273" s="13" t="s">
        <v>164</v>
      </c>
      <c r="BM273" s="147" t="s">
        <v>587</v>
      </c>
    </row>
    <row r="274" spans="2:65" s="1" customFormat="1" ht="24.2" customHeight="1">
      <c r="B274" s="135"/>
      <c r="C274" s="136" t="s">
        <v>380</v>
      </c>
      <c r="D274" s="136" t="s">
        <v>136</v>
      </c>
      <c r="E274" s="137" t="s">
        <v>588</v>
      </c>
      <c r="F274" s="138" t="s">
        <v>589</v>
      </c>
      <c r="G274" s="139" t="s">
        <v>177</v>
      </c>
      <c r="H274" s="140">
        <v>866.98</v>
      </c>
      <c r="I274" s="141"/>
      <c r="J274" s="140">
        <f t="shared" si="70"/>
        <v>0</v>
      </c>
      <c r="K274" s="142"/>
      <c r="L274" s="28"/>
      <c r="M274" s="143" t="s">
        <v>1</v>
      </c>
      <c r="N274" s="144" t="s">
        <v>39</v>
      </c>
      <c r="P274" s="145">
        <f t="shared" si="71"/>
        <v>0</v>
      </c>
      <c r="Q274" s="145">
        <v>0</v>
      </c>
      <c r="R274" s="145">
        <f t="shared" si="72"/>
        <v>0</v>
      </c>
      <c r="S274" s="145">
        <v>0</v>
      </c>
      <c r="T274" s="146">
        <f t="shared" si="73"/>
        <v>0</v>
      </c>
      <c r="AR274" s="147" t="s">
        <v>164</v>
      </c>
      <c r="AT274" s="147" t="s">
        <v>136</v>
      </c>
      <c r="AU274" s="147" t="s">
        <v>141</v>
      </c>
      <c r="AY274" s="13" t="s">
        <v>134</v>
      </c>
      <c r="BE274" s="148">
        <f t="shared" si="74"/>
        <v>0</v>
      </c>
      <c r="BF274" s="148">
        <f t="shared" si="75"/>
        <v>0</v>
      </c>
      <c r="BG274" s="148">
        <f t="shared" si="76"/>
        <v>0</v>
      </c>
      <c r="BH274" s="148">
        <f t="shared" si="77"/>
        <v>0</v>
      </c>
      <c r="BI274" s="148">
        <f t="shared" si="78"/>
        <v>0</v>
      </c>
      <c r="BJ274" s="13" t="s">
        <v>141</v>
      </c>
      <c r="BK274" s="148">
        <f t="shared" si="79"/>
        <v>0</v>
      </c>
      <c r="BL274" s="13" t="s">
        <v>164</v>
      </c>
      <c r="BM274" s="147" t="s">
        <v>590</v>
      </c>
    </row>
    <row r="275" spans="2:65" s="1" customFormat="1" ht="24.2" customHeight="1">
      <c r="B275" s="135"/>
      <c r="C275" s="149" t="s">
        <v>591</v>
      </c>
      <c r="D275" s="149" t="s">
        <v>180</v>
      </c>
      <c r="E275" s="150" t="s">
        <v>592</v>
      </c>
      <c r="F275" s="151" t="s">
        <v>593</v>
      </c>
      <c r="G275" s="152" t="s">
        <v>177</v>
      </c>
      <c r="H275" s="153">
        <v>498.51</v>
      </c>
      <c r="I275" s="154"/>
      <c r="J275" s="153">
        <f t="shared" si="70"/>
        <v>0</v>
      </c>
      <c r="K275" s="155"/>
      <c r="L275" s="156"/>
      <c r="M275" s="157" t="s">
        <v>1</v>
      </c>
      <c r="N275" s="158" t="s">
        <v>39</v>
      </c>
      <c r="P275" s="145">
        <f t="shared" si="71"/>
        <v>0</v>
      </c>
      <c r="Q275" s="145">
        <v>0</v>
      </c>
      <c r="R275" s="145">
        <f t="shared" si="72"/>
        <v>0</v>
      </c>
      <c r="S275" s="145">
        <v>0</v>
      </c>
      <c r="T275" s="146">
        <f t="shared" si="73"/>
        <v>0</v>
      </c>
      <c r="AR275" s="147" t="s">
        <v>194</v>
      </c>
      <c r="AT275" s="147" t="s">
        <v>180</v>
      </c>
      <c r="AU275" s="147" t="s">
        <v>141</v>
      </c>
      <c r="AY275" s="13" t="s">
        <v>134</v>
      </c>
      <c r="BE275" s="148">
        <f t="shared" si="74"/>
        <v>0</v>
      </c>
      <c r="BF275" s="148">
        <f t="shared" si="75"/>
        <v>0</v>
      </c>
      <c r="BG275" s="148">
        <f t="shared" si="76"/>
        <v>0</v>
      </c>
      <c r="BH275" s="148">
        <f t="shared" si="77"/>
        <v>0</v>
      </c>
      <c r="BI275" s="148">
        <f t="shared" si="78"/>
        <v>0</v>
      </c>
      <c r="BJ275" s="13" t="s">
        <v>141</v>
      </c>
      <c r="BK275" s="148">
        <f t="shared" si="79"/>
        <v>0</v>
      </c>
      <c r="BL275" s="13" t="s">
        <v>164</v>
      </c>
      <c r="BM275" s="147" t="s">
        <v>594</v>
      </c>
    </row>
    <row r="276" spans="2:65" s="1" customFormat="1" ht="24.2" customHeight="1">
      <c r="B276" s="135"/>
      <c r="C276" s="149" t="s">
        <v>383</v>
      </c>
      <c r="D276" s="149" t="s">
        <v>180</v>
      </c>
      <c r="E276" s="150" t="s">
        <v>595</v>
      </c>
      <c r="F276" s="151" t="s">
        <v>596</v>
      </c>
      <c r="G276" s="152" t="s">
        <v>177</v>
      </c>
      <c r="H276" s="153">
        <v>498.51</v>
      </c>
      <c r="I276" s="154"/>
      <c r="J276" s="153">
        <f t="shared" si="70"/>
        <v>0</v>
      </c>
      <c r="K276" s="155"/>
      <c r="L276" s="156"/>
      <c r="M276" s="157" t="s">
        <v>1</v>
      </c>
      <c r="N276" s="158" t="s">
        <v>39</v>
      </c>
      <c r="P276" s="145">
        <f t="shared" si="71"/>
        <v>0</v>
      </c>
      <c r="Q276" s="145">
        <v>0</v>
      </c>
      <c r="R276" s="145">
        <f t="shared" si="72"/>
        <v>0</v>
      </c>
      <c r="S276" s="145">
        <v>0</v>
      </c>
      <c r="T276" s="146">
        <f t="shared" si="73"/>
        <v>0</v>
      </c>
      <c r="AR276" s="147" t="s">
        <v>194</v>
      </c>
      <c r="AT276" s="147" t="s">
        <v>180</v>
      </c>
      <c r="AU276" s="147" t="s">
        <v>141</v>
      </c>
      <c r="AY276" s="13" t="s">
        <v>134</v>
      </c>
      <c r="BE276" s="148">
        <f t="shared" si="74"/>
        <v>0</v>
      </c>
      <c r="BF276" s="148">
        <f t="shared" si="75"/>
        <v>0</v>
      </c>
      <c r="BG276" s="148">
        <f t="shared" si="76"/>
        <v>0</v>
      </c>
      <c r="BH276" s="148">
        <f t="shared" si="77"/>
        <v>0</v>
      </c>
      <c r="BI276" s="148">
        <f t="shared" si="78"/>
        <v>0</v>
      </c>
      <c r="BJ276" s="13" t="s">
        <v>141</v>
      </c>
      <c r="BK276" s="148">
        <f t="shared" si="79"/>
        <v>0</v>
      </c>
      <c r="BL276" s="13" t="s">
        <v>164</v>
      </c>
      <c r="BM276" s="147" t="s">
        <v>597</v>
      </c>
    </row>
    <row r="277" spans="2:65" s="1" customFormat="1" ht="33" customHeight="1">
      <c r="B277" s="135"/>
      <c r="C277" s="136" t="s">
        <v>598</v>
      </c>
      <c r="D277" s="136" t="s">
        <v>136</v>
      </c>
      <c r="E277" s="137" t="s">
        <v>599</v>
      </c>
      <c r="F277" s="138" t="s">
        <v>600</v>
      </c>
      <c r="G277" s="139" t="s">
        <v>177</v>
      </c>
      <c r="H277" s="140">
        <v>433.49</v>
      </c>
      <c r="I277" s="141"/>
      <c r="J277" s="140">
        <f t="shared" si="70"/>
        <v>0</v>
      </c>
      <c r="K277" s="142"/>
      <c r="L277" s="28"/>
      <c r="M277" s="143" t="s">
        <v>1</v>
      </c>
      <c r="N277" s="144" t="s">
        <v>39</v>
      </c>
      <c r="P277" s="145">
        <f t="shared" si="71"/>
        <v>0</v>
      </c>
      <c r="Q277" s="145">
        <v>0</v>
      </c>
      <c r="R277" s="145">
        <f t="shared" si="72"/>
        <v>0</v>
      </c>
      <c r="S277" s="145">
        <v>0</v>
      </c>
      <c r="T277" s="146">
        <f t="shared" si="73"/>
        <v>0</v>
      </c>
      <c r="AR277" s="147" t="s">
        <v>164</v>
      </c>
      <c r="AT277" s="147" t="s">
        <v>136</v>
      </c>
      <c r="AU277" s="147" t="s">
        <v>141</v>
      </c>
      <c r="AY277" s="13" t="s">
        <v>134</v>
      </c>
      <c r="BE277" s="148">
        <f t="shared" si="74"/>
        <v>0</v>
      </c>
      <c r="BF277" s="148">
        <f t="shared" si="75"/>
        <v>0</v>
      </c>
      <c r="BG277" s="148">
        <f t="shared" si="76"/>
        <v>0</v>
      </c>
      <c r="BH277" s="148">
        <f t="shared" si="77"/>
        <v>0</v>
      </c>
      <c r="BI277" s="148">
        <f t="shared" si="78"/>
        <v>0</v>
      </c>
      <c r="BJ277" s="13" t="s">
        <v>141</v>
      </c>
      <c r="BK277" s="148">
        <f t="shared" si="79"/>
        <v>0</v>
      </c>
      <c r="BL277" s="13" t="s">
        <v>164</v>
      </c>
      <c r="BM277" s="147" t="s">
        <v>601</v>
      </c>
    </row>
    <row r="278" spans="2:65" s="1" customFormat="1" ht="37.9" customHeight="1">
      <c r="B278" s="135"/>
      <c r="C278" s="149" t="s">
        <v>387</v>
      </c>
      <c r="D278" s="149" t="s">
        <v>180</v>
      </c>
      <c r="E278" s="150" t="s">
        <v>602</v>
      </c>
      <c r="F278" s="151" t="s">
        <v>603</v>
      </c>
      <c r="G278" s="152" t="s">
        <v>177</v>
      </c>
      <c r="H278" s="153">
        <v>498.51</v>
      </c>
      <c r="I278" s="154"/>
      <c r="J278" s="153">
        <f t="shared" si="70"/>
        <v>0</v>
      </c>
      <c r="K278" s="155"/>
      <c r="L278" s="156"/>
      <c r="M278" s="157" t="s">
        <v>1</v>
      </c>
      <c r="N278" s="158" t="s">
        <v>39</v>
      </c>
      <c r="P278" s="145">
        <f t="shared" si="71"/>
        <v>0</v>
      </c>
      <c r="Q278" s="145">
        <v>0</v>
      </c>
      <c r="R278" s="145">
        <f t="shared" si="72"/>
        <v>0</v>
      </c>
      <c r="S278" s="145">
        <v>0</v>
      </c>
      <c r="T278" s="146">
        <f t="shared" si="73"/>
        <v>0</v>
      </c>
      <c r="AR278" s="147" t="s">
        <v>194</v>
      </c>
      <c r="AT278" s="147" t="s">
        <v>180</v>
      </c>
      <c r="AU278" s="147" t="s">
        <v>141</v>
      </c>
      <c r="AY278" s="13" t="s">
        <v>134</v>
      </c>
      <c r="BE278" s="148">
        <f t="shared" si="74"/>
        <v>0</v>
      </c>
      <c r="BF278" s="148">
        <f t="shared" si="75"/>
        <v>0</v>
      </c>
      <c r="BG278" s="148">
        <f t="shared" si="76"/>
        <v>0</v>
      </c>
      <c r="BH278" s="148">
        <f t="shared" si="77"/>
        <v>0</v>
      </c>
      <c r="BI278" s="148">
        <f t="shared" si="78"/>
        <v>0</v>
      </c>
      <c r="BJ278" s="13" t="s">
        <v>141</v>
      </c>
      <c r="BK278" s="148">
        <f t="shared" si="79"/>
        <v>0</v>
      </c>
      <c r="BL278" s="13" t="s">
        <v>164</v>
      </c>
      <c r="BM278" s="147" t="s">
        <v>604</v>
      </c>
    </row>
    <row r="279" spans="2:65" s="1" customFormat="1" ht="24.2" customHeight="1">
      <c r="B279" s="135"/>
      <c r="C279" s="136" t="s">
        <v>605</v>
      </c>
      <c r="D279" s="136" t="s">
        <v>136</v>
      </c>
      <c r="E279" s="137" t="s">
        <v>606</v>
      </c>
      <c r="F279" s="138" t="s">
        <v>607</v>
      </c>
      <c r="G279" s="139" t="s">
        <v>227</v>
      </c>
      <c r="H279" s="140">
        <v>4</v>
      </c>
      <c r="I279" s="141"/>
      <c r="J279" s="140">
        <f t="shared" si="70"/>
        <v>0</v>
      </c>
      <c r="K279" s="142"/>
      <c r="L279" s="28"/>
      <c r="M279" s="143" t="s">
        <v>1</v>
      </c>
      <c r="N279" s="144" t="s">
        <v>39</v>
      </c>
      <c r="P279" s="145">
        <f t="shared" si="71"/>
        <v>0</v>
      </c>
      <c r="Q279" s="145">
        <v>0</v>
      </c>
      <c r="R279" s="145">
        <f t="shared" si="72"/>
        <v>0</v>
      </c>
      <c r="S279" s="145">
        <v>0</v>
      </c>
      <c r="T279" s="146">
        <f t="shared" si="73"/>
        <v>0</v>
      </c>
      <c r="AR279" s="147" t="s">
        <v>164</v>
      </c>
      <c r="AT279" s="147" t="s">
        <v>136</v>
      </c>
      <c r="AU279" s="147" t="s">
        <v>141</v>
      </c>
      <c r="AY279" s="13" t="s">
        <v>134</v>
      </c>
      <c r="BE279" s="148">
        <f t="shared" si="74"/>
        <v>0</v>
      </c>
      <c r="BF279" s="148">
        <f t="shared" si="75"/>
        <v>0</v>
      </c>
      <c r="BG279" s="148">
        <f t="shared" si="76"/>
        <v>0</v>
      </c>
      <c r="BH279" s="148">
        <f t="shared" si="77"/>
        <v>0</v>
      </c>
      <c r="BI279" s="148">
        <f t="shared" si="78"/>
        <v>0</v>
      </c>
      <c r="BJ279" s="13" t="s">
        <v>141</v>
      </c>
      <c r="BK279" s="148">
        <f t="shared" si="79"/>
        <v>0</v>
      </c>
      <c r="BL279" s="13" t="s">
        <v>164</v>
      </c>
      <c r="BM279" s="147" t="s">
        <v>608</v>
      </c>
    </row>
    <row r="280" spans="2:65" s="1" customFormat="1" ht="16.5" customHeight="1">
      <c r="B280" s="135"/>
      <c r="C280" s="149" t="s">
        <v>390</v>
      </c>
      <c r="D280" s="149" t="s">
        <v>180</v>
      </c>
      <c r="E280" s="150" t="s">
        <v>609</v>
      </c>
      <c r="F280" s="151" t="s">
        <v>610</v>
      </c>
      <c r="G280" s="152" t="s">
        <v>227</v>
      </c>
      <c r="H280" s="153">
        <v>20</v>
      </c>
      <c r="I280" s="154"/>
      <c r="J280" s="153">
        <f t="shared" si="70"/>
        <v>0</v>
      </c>
      <c r="K280" s="155"/>
      <c r="L280" s="156"/>
      <c r="M280" s="157" t="s">
        <v>1</v>
      </c>
      <c r="N280" s="158" t="s">
        <v>39</v>
      </c>
      <c r="P280" s="145">
        <f t="shared" si="71"/>
        <v>0</v>
      </c>
      <c r="Q280" s="145">
        <v>0</v>
      </c>
      <c r="R280" s="145">
        <f t="shared" si="72"/>
        <v>0</v>
      </c>
      <c r="S280" s="145">
        <v>0</v>
      </c>
      <c r="T280" s="146">
        <f t="shared" si="73"/>
        <v>0</v>
      </c>
      <c r="AR280" s="147" t="s">
        <v>194</v>
      </c>
      <c r="AT280" s="147" t="s">
        <v>180</v>
      </c>
      <c r="AU280" s="147" t="s">
        <v>141</v>
      </c>
      <c r="AY280" s="13" t="s">
        <v>134</v>
      </c>
      <c r="BE280" s="148">
        <f t="shared" si="74"/>
        <v>0</v>
      </c>
      <c r="BF280" s="148">
        <f t="shared" si="75"/>
        <v>0</v>
      </c>
      <c r="BG280" s="148">
        <f t="shared" si="76"/>
        <v>0</v>
      </c>
      <c r="BH280" s="148">
        <f t="shared" si="77"/>
        <v>0</v>
      </c>
      <c r="BI280" s="148">
        <f t="shared" si="78"/>
        <v>0</v>
      </c>
      <c r="BJ280" s="13" t="s">
        <v>141</v>
      </c>
      <c r="BK280" s="148">
        <f t="shared" si="79"/>
        <v>0</v>
      </c>
      <c r="BL280" s="13" t="s">
        <v>164</v>
      </c>
      <c r="BM280" s="147" t="s">
        <v>611</v>
      </c>
    </row>
    <row r="281" spans="2:65" s="1" customFormat="1" ht="16.5" customHeight="1">
      <c r="B281" s="135"/>
      <c r="C281" s="149" t="s">
        <v>612</v>
      </c>
      <c r="D281" s="149" t="s">
        <v>180</v>
      </c>
      <c r="E281" s="150" t="s">
        <v>613</v>
      </c>
      <c r="F281" s="151" t="s">
        <v>614</v>
      </c>
      <c r="G281" s="152" t="s">
        <v>227</v>
      </c>
      <c r="H281" s="153">
        <v>4</v>
      </c>
      <c r="I281" s="154"/>
      <c r="J281" s="153">
        <f t="shared" si="70"/>
        <v>0</v>
      </c>
      <c r="K281" s="155"/>
      <c r="L281" s="156"/>
      <c r="M281" s="157" t="s">
        <v>1</v>
      </c>
      <c r="N281" s="158" t="s">
        <v>39</v>
      </c>
      <c r="P281" s="145">
        <f t="shared" si="71"/>
        <v>0</v>
      </c>
      <c r="Q281" s="145">
        <v>0</v>
      </c>
      <c r="R281" s="145">
        <f t="shared" si="72"/>
        <v>0</v>
      </c>
      <c r="S281" s="145">
        <v>0</v>
      </c>
      <c r="T281" s="146">
        <f t="shared" si="73"/>
        <v>0</v>
      </c>
      <c r="AR281" s="147" t="s">
        <v>194</v>
      </c>
      <c r="AT281" s="147" t="s">
        <v>180</v>
      </c>
      <c r="AU281" s="147" t="s">
        <v>141</v>
      </c>
      <c r="AY281" s="13" t="s">
        <v>134</v>
      </c>
      <c r="BE281" s="148">
        <f t="shared" si="74"/>
        <v>0</v>
      </c>
      <c r="BF281" s="148">
        <f t="shared" si="75"/>
        <v>0</v>
      </c>
      <c r="BG281" s="148">
        <f t="shared" si="76"/>
        <v>0</v>
      </c>
      <c r="BH281" s="148">
        <f t="shared" si="77"/>
        <v>0</v>
      </c>
      <c r="BI281" s="148">
        <f t="shared" si="78"/>
        <v>0</v>
      </c>
      <c r="BJ281" s="13" t="s">
        <v>141</v>
      </c>
      <c r="BK281" s="148">
        <f t="shared" si="79"/>
        <v>0</v>
      </c>
      <c r="BL281" s="13" t="s">
        <v>164</v>
      </c>
      <c r="BM281" s="147" t="s">
        <v>615</v>
      </c>
    </row>
    <row r="282" spans="2:65" s="1" customFormat="1" ht="24.2" customHeight="1">
      <c r="B282" s="135"/>
      <c r="C282" s="136" t="s">
        <v>394</v>
      </c>
      <c r="D282" s="136" t="s">
        <v>136</v>
      </c>
      <c r="E282" s="137" t="s">
        <v>616</v>
      </c>
      <c r="F282" s="138" t="s">
        <v>617</v>
      </c>
      <c r="G282" s="139" t="s">
        <v>227</v>
      </c>
      <c r="H282" s="140">
        <v>3</v>
      </c>
      <c r="I282" s="141"/>
      <c r="J282" s="140">
        <f t="shared" si="70"/>
        <v>0</v>
      </c>
      <c r="K282" s="142"/>
      <c r="L282" s="28"/>
      <c r="M282" s="143" t="s">
        <v>1</v>
      </c>
      <c r="N282" s="144" t="s">
        <v>39</v>
      </c>
      <c r="P282" s="145">
        <f t="shared" si="71"/>
        <v>0</v>
      </c>
      <c r="Q282" s="145">
        <v>0</v>
      </c>
      <c r="R282" s="145">
        <f t="shared" si="72"/>
        <v>0</v>
      </c>
      <c r="S282" s="145">
        <v>0</v>
      </c>
      <c r="T282" s="146">
        <f t="shared" si="73"/>
        <v>0</v>
      </c>
      <c r="AR282" s="147" t="s">
        <v>164</v>
      </c>
      <c r="AT282" s="147" t="s">
        <v>136</v>
      </c>
      <c r="AU282" s="147" t="s">
        <v>141</v>
      </c>
      <c r="AY282" s="13" t="s">
        <v>134</v>
      </c>
      <c r="BE282" s="148">
        <f t="shared" si="74"/>
        <v>0</v>
      </c>
      <c r="BF282" s="148">
        <f t="shared" si="75"/>
        <v>0</v>
      </c>
      <c r="BG282" s="148">
        <f t="shared" si="76"/>
        <v>0</v>
      </c>
      <c r="BH282" s="148">
        <f t="shared" si="77"/>
        <v>0</v>
      </c>
      <c r="BI282" s="148">
        <f t="shared" si="78"/>
        <v>0</v>
      </c>
      <c r="BJ282" s="13" t="s">
        <v>141</v>
      </c>
      <c r="BK282" s="148">
        <f t="shared" si="79"/>
        <v>0</v>
      </c>
      <c r="BL282" s="13" t="s">
        <v>164</v>
      </c>
      <c r="BM282" s="147" t="s">
        <v>618</v>
      </c>
    </row>
    <row r="283" spans="2:65" s="1" customFormat="1" ht="37.9" customHeight="1">
      <c r="B283" s="135"/>
      <c r="C283" s="149" t="s">
        <v>619</v>
      </c>
      <c r="D283" s="149" t="s">
        <v>180</v>
      </c>
      <c r="E283" s="150" t="s">
        <v>620</v>
      </c>
      <c r="F283" s="151" t="s">
        <v>621</v>
      </c>
      <c r="G283" s="152" t="s">
        <v>177</v>
      </c>
      <c r="H283" s="153">
        <v>0.35</v>
      </c>
      <c r="I283" s="154"/>
      <c r="J283" s="153">
        <f t="shared" si="70"/>
        <v>0</v>
      </c>
      <c r="K283" s="155"/>
      <c r="L283" s="156"/>
      <c r="M283" s="157" t="s">
        <v>1</v>
      </c>
      <c r="N283" s="158" t="s">
        <v>39</v>
      </c>
      <c r="P283" s="145">
        <f t="shared" si="71"/>
        <v>0</v>
      </c>
      <c r="Q283" s="145">
        <v>0</v>
      </c>
      <c r="R283" s="145">
        <f t="shared" si="72"/>
        <v>0</v>
      </c>
      <c r="S283" s="145">
        <v>0</v>
      </c>
      <c r="T283" s="146">
        <f t="shared" si="73"/>
        <v>0</v>
      </c>
      <c r="AR283" s="147" t="s">
        <v>194</v>
      </c>
      <c r="AT283" s="147" t="s">
        <v>180</v>
      </c>
      <c r="AU283" s="147" t="s">
        <v>141</v>
      </c>
      <c r="AY283" s="13" t="s">
        <v>134</v>
      </c>
      <c r="BE283" s="148">
        <f t="shared" si="74"/>
        <v>0</v>
      </c>
      <c r="BF283" s="148">
        <f t="shared" si="75"/>
        <v>0</v>
      </c>
      <c r="BG283" s="148">
        <f t="shared" si="76"/>
        <v>0</v>
      </c>
      <c r="BH283" s="148">
        <f t="shared" si="77"/>
        <v>0</v>
      </c>
      <c r="BI283" s="148">
        <f t="shared" si="78"/>
        <v>0</v>
      </c>
      <c r="BJ283" s="13" t="s">
        <v>141</v>
      </c>
      <c r="BK283" s="148">
        <f t="shared" si="79"/>
        <v>0</v>
      </c>
      <c r="BL283" s="13" t="s">
        <v>164</v>
      </c>
      <c r="BM283" s="147" t="s">
        <v>622</v>
      </c>
    </row>
    <row r="284" spans="2:65" s="1" customFormat="1" ht="24.2" customHeight="1">
      <c r="B284" s="135"/>
      <c r="C284" s="136" t="s">
        <v>397</v>
      </c>
      <c r="D284" s="136" t="s">
        <v>136</v>
      </c>
      <c r="E284" s="137" t="s">
        <v>623</v>
      </c>
      <c r="F284" s="138" t="s">
        <v>624</v>
      </c>
      <c r="G284" s="139" t="s">
        <v>227</v>
      </c>
      <c r="H284" s="140">
        <v>4</v>
      </c>
      <c r="I284" s="141"/>
      <c r="J284" s="140">
        <f t="shared" si="70"/>
        <v>0</v>
      </c>
      <c r="K284" s="142"/>
      <c r="L284" s="28"/>
      <c r="M284" s="143" t="s">
        <v>1</v>
      </c>
      <c r="N284" s="144" t="s">
        <v>39</v>
      </c>
      <c r="P284" s="145">
        <f t="shared" si="71"/>
        <v>0</v>
      </c>
      <c r="Q284" s="145">
        <v>0</v>
      </c>
      <c r="R284" s="145">
        <f t="shared" si="72"/>
        <v>0</v>
      </c>
      <c r="S284" s="145">
        <v>0</v>
      </c>
      <c r="T284" s="146">
        <f t="shared" si="73"/>
        <v>0</v>
      </c>
      <c r="AR284" s="147" t="s">
        <v>164</v>
      </c>
      <c r="AT284" s="147" t="s">
        <v>136</v>
      </c>
      <c r="AU284" s="147" t="s">
        <v>141</v>
      </c>
      <c r="AY284" s="13" t="s">
        <v>134</v>
      </c>
      <c r="BE284" s="148">
        <f t="shared" si="74"/>
        <v>0</v>
      </c>
      <c r="BF284" s="148">
        <f t="shared" si="75"/>
        <v>0</v>
      </c>
      <c r="BG284" s="148">
        <f t="shared" si="76"/>
        <v>0</v>
      </c>
      <c r="BH284" s="148">
        <f t="shared" si="77"/>
        <v>0</v>
      </c>
      <c r="BI284" s="148">
        <f t="shared" si="78"/>
        <v>0</v>
      </c>
      <c r="BJ284" s="13" t="s">
        <v>141</v>
      </c>
      <c r="BK284" s="148">
        <f t="shared" si="79"/>
        <v>0</v>
      </c>
      <c r="BL284" s="13" t="s">
        <v>164</v>
      </c>
      <c r="BM284" s="147" t="s">
        <v>625</v>
      </c>
    </row>
    <row r="285" spans="2:65" s="1" customFormat="1" ht="37.9" customHeight="1">
      <c r="B285" s="135"/>
      <c r="C285" s="149" t="s">
        <v>626</v>
      </c>
      <c r="D285" s="149" t="s">
        <v>180</v>
      </c>
      <c r="E285" s="150" t="s">
        <v>620</v>
      </c>
      <c r="F285" s="151" t="s">
        <v>621</v>
      </c>
      <c r="G285" s="152" t="s">
        <v>177</v>
      </c>
      <c r="H285" s="153">
        <v>1.82</v>
      </c>
      <c r="I285" s="154"/>
      <c r="J285" s="153">
        <f t="shared" si="70"/>
        <v>0</v>
      </c>
      <c r="K285" s="155"/>
      <c r="L285" s="156"/>
      <c r="M285" s="157" t="s">
        <v>1</v>
      </c>
      <c r="N285" s="158" t="s">
        <v>39</v>
      </c>
      <c r="P285" s="145">
        <f t="shared" si="71"/>
        <v>0</v>
      </c>
      <c r="Q285" s="145">
        <v>0</v>
      </c>
      <c r="R285" s="145">
        <f t="shared" si="72"/>
        <v>0</v>
      </c>
      <c r="S285" s="145">
        <v>0</v>
      </c>
      <c r="T285" s="146">
        <f t="shared" si="73"/>
        <v>0</v>
      </c>
      <c r="AR285" s="147" t="s">
        <v>194</v>
      </c>
      <c r="AT285" s="147" t="s">
        <v>180</v>
      </c>
      <c r="AU285" s="147" t="s">
        <v>141</v>
      </c>
      <c r="AY285" s="13" t="s">
        <v>134</v>
      </c>
      <c r="BE285" s="148">
        <f t="shared" si="74"/>
        <v>0</v>
      </c>
      <c r="BF285" s="148">
        <f t="shared" si="75"/>
        <v>0</v>
      </c>
      <c r="BG285" s="148">
        <f t="shared" si="76"/>
        <v>0</v>
      </c>
      <c r="BH285" s="148">
        <f t="shared" si="77"/>
        <v>0</v>
      </c>
      <c r="BI285" s="148">
        <f t="shared" si="78"/>
        <v>0</v>
      </c>
      <c r="BJ285" s="13" t="s">
        <v>141</v>
      </c>
      <c r="BK285" s="148">
        <f t="shared" si="79"/>
        <v>0</v>
      </c>
      <c r="BL285" s="13" t="s">
        <v>164</v>
      </c>
      <c r="BM285" s="147" t="s">
        <v>627</v>
      </c>
    </row>
    <row r="286" spans="2:65" s="1" customFormat="1" ht="21.75" customHeight="1">
      <c r="B286" s="135"/>
      <c r="C286" s="136" t="s">
        <v>401</v>
      </c>
      <c r="D286" s="136" t="s">
        <v>136</v>
      </c>
      <c r="E286" s="137" t="s">
        <v>628</v>
      </c>
      <c r="F286" s="138" t="s">
        <v>629</v>
      </c>
      <c r="G286" s="139" t="s">
        <v>227</v>
      </c>
      <c r="H286" s="140">
        <v>12</v>
      </c>
      <c r="I286" s="141"/>
      <c r="J286" s="140">
        <f t="shared" si="70"/>
        <v>0</v>
      </c>
      <c r="K286" s="142"/>
      <c r="L286" s="28"/>
      <c r="M286" s="143" t="s">
        <v>1</v>
      </c>
      <c r="N286" s="144" t="s">
        <v>39</v>
      </c>
      <c r="P286" s="145">
        <f t="shared" si="71"/>
        <v>0</v>
      </c>
      <c r="Q286" s="145">
        <v>0</v>
      </c>
      <c r="R286" s="145">
        <f t="shared" si="72"/>
        <v>0</v>
      </c>
      <c r="S286" s="145">
        <v>0</v>
      </c>
      <c r="T286" s="146">
        <f t="shared" si="73"/>
        <v>0</v>
      </c>
      <c r="AR286" s="147" t="s">
        <v>164</v>
      </c>
      <c r="AT286" s="147" t="s">
        <v>136</v>
      </c>
      <c r="AU286" s="147" t="s">
        <v>141</v>
      </c>
      <c r="AY286" s="13" t="s">
        <v>134</v>
      </c>
      <c r="BE286" s="148">
        <f t="shared" si="74"/>
        <v>0</v>
      </c>
      <c r="BF286" s="148">
        <f t="shared" si="75"/>
        <v>0</v>
      </c>
      <c r="BG286" s="148">
        <f t="shared" si="76"/>
        <v>0</v>
      </c>
      <c r="BH286" s="148">
        <f t="shared" si="77"/>
        <v>0</v>
      </c>
      <c r="BI286" s="148">
        <f t="shared" si="78"/>
        <v>0</v>
      </c>
      <c r="BJ286" s="13" t="s">
        <v>141</v>
      </c>
      <c r="BK286" s="148">
        <f t="shared" si="79"/>
        <v>0</v>
      </c>
      <c r="BL286" s="13" t="s">
        <v>164</v>
      </c>
      <c r="BM286" s="147" t="s">
        <v>630</v>
      </c>
    </row>
    <row r="287" spans="2:65" s="1" customFormat="1" ht="24.2" customHeight="1">
      <c r="B287" s="135"/>
      <c r="C287" s="149" t="s">
        <v>631</v>
      </c>
      <c r="D287" s="149" t="s">
        <v>180</v>
      </c>
      <c r="E287" s="150" t="s">
        <v>632</v>
      </c>
      <c r="F287" s="151" t="s">
        <v>633</v>
      </c>
      <c r="G287" s="152" t="s">
        <v>177</v>
      </c>
      <c r="H287" s="153">
        <v>4.8</v>
      </c>
      <c r="I287" s="154"/>
      <c r="J287" s="153">
        <f t="shared" si="70"/>
        <v>0</v>
      </c>
      <c r="K287" s="155"/>
      <c r="L287" s="156"/>
      <c r="M287" s="157" t="s">
        <v>1</v>
      </c>
      <c r="N287" s="158" t="s">
        <v>39</v>
      </c>
      <c r="P287" s="145">
        <f t="shared" si="71"/>
        <v>0</v>
      </c>
      <c r="Q287" s="145">
        <v>0</v>
      </c>
      <c r="R287" s="145">
        <f t="shared" si="72"/>
        <v>0</v>
      </c>
      <c r="S287" s="145">
        <v>0</v>
      </c>
      <c r="T287" s="146">
        <f t="shared" si="73"/>
        <v>0</v>
      </c>
      <c r="AR287" s="147" t="s">
        <v>194</v>
      </c>
      <c r="AT287" s="147" t="s">
        <v>180</v>
      </c>
      <c r="AU287" s="147" t="s">
        <v>141</v>
      </c>
      <c r="AY287" s="13" t="s">
        <v>134</v>
      </c>
      <c r="BE287" s="148">
        <f t="shared" si="74"/>
        <v>0</v>
      </c>
      <c r="BF287" s="148">
        <f t="shared" si="75"/>
        <v>0</v>
      </c>
      <c r="BG287" s="148">
        <f t="shared" si="76"/>
        <v>0</v>
      </c>
      <c r="BH287" s="148">
        <f t="shared" si="77"/>
        <v>0</v>
      </c>
      <c r="BI287" s="148">
        <f t="shared" si="78"/>
        <v>0</v>
      </c>
      <c r="BJ287" s="13" t="s">
        <v>141</v>
      </c>
      <c r="BK287" s="148">
        <f t="shared" si="79"/>
        <v>0</v>
      </c>
      <c r="BL287" s="13" t="s">
        <v>164</v>
      </c>
      <c r="BM287" s="147" t="s">
        <v>634</v>
      </c>
    </row>
    <row r="288" spans="2:65" s="1" customFormat="1" ht="24.2" customHeight="1">
      <c r="B288" s="135"/>
      <c r="C288" s="149" t="s">
        <v>404</v>
      </c>
      <c r="D288" s="149" t="s">
        <v>180</v>
      </c>
      <c r="E288" s="150" t="s">
        <v>635</v>
      </c>
      <c r="F288" s="151" t="s">
        <v>636</v>
      </c>
      <c r="G288" s="152" t="s">
        <v>227</v>
      </c>
      <c r="H288" s="153">
        <v>12</v>
      </c>
      <c r="I288" s="154"/>
      <c r="J288" s="153">
        <f t="shared" si="70"/>
        <v>0</v>
      </c>
      <c r="K288" s="155"/>
      <c r="L288" s="156"/>
      <c r="M288" s="157" t="s">
        <v>1</v>
      </c>
      <c r="N288" s="158" t="s">
        <v>39</v>
      </c>
      <c r="P288" s="145">
        <f t="shared" si="71"/>
        <v>0</v>
      </c>
      <c r="Q288" s="145">
        <v>0</v>
      </c>
      <c r="R288" s="145">
        <f t="shared" si="72"/>
        <v>0</v>
      </c>
      <c r="S288" s="145">
        <v>0</v>
      </c>
      <c r="T288" s="146">
        <f t="shared" si="73"/>
        <v>0</v>
      </c>
      <c r="AR288" s="147" t="s">
        <v>194</v>
      </c>
      <c r="AT288" s="147" t="s">
        <v>180</v>
      </c>
      <c r="AU288" s="147" t="s">
        <v>141</v>
      </c>
      <c r="AY288" s="13" t="s">
        <v>134</v>
      </c>
      <c r="BE288" s="148">
        <f t="shared" si="74"/>
        <v>0</v>
      </c>
      <c r="BF288" s="148">
        <f t="shared" si="75"/>
        <v>0</v>
      </c>
      <c r="BG288" s="148">
        <f t="shared" si="76"/>
        <v>0</v>
      </c>
      <c r="BH288" s="148">
        <f t="shared" si="77"/>
        <v>0</v>
      </c>
      <c r="BI288" s="148">
        <f t="shared" si="78"/>
        <v>0</v>
      </c>
      <c r="BJ288" s="13" t="s">
        <v>141</v>
      </c>
      <c r="BK288" s="148">
        <f t="shared" si="79"/>
        <v>0</v>
      </c>
      <c r="BL288" s="13" t="s">
        <v>164</v>
      </c>
      <c r="BM288" s="147" t="s">
        <v>637</v>
      </c>
    </row>
    <row r="289" spans="2:65" s="1" customFormat="1" ht="16.5" customHeight="1">
      <c r="B289" s="135"/>
      <c r="C289" s="149" t="s">
        <v>638</v>
      </c>
      <c r="D289" s="149" t="s">
        <v>180</v>
      </c>
      <c r="E289" s="150" t="s">
        <v>609</v>
      </c>
      <c r="F289" s="151" t="s">
        <v>610</v>
      </c>
      <c r="G289" s="152" t="s">
        <v>227</v>
      </c>
      <c r="H289" s="153">
        <v>60</v>
      </c>
      <c r="I289" s="154"/>
      <c r="J289" s="153">
        <f t="shared" si="70"/>
        <v>0</v>
      </c>
      <c r="K289" s="155"/>
      <c r="L289" s="156"/>
      <c r="M289" s="157" t="s">
        <v>1</v>
      </c>
      <c r="N289" s="158" t="s">
        <v>39</v>
      </c>
      <c r="P289" s="145">
        <f t="shared" si="71"/>
        <v>0</v>
      </c>
      <c r="Q289" s="145">
        <v>0</v>
      </c>
      <c r="R289" s="145">
        <f t="shared" si="72"/>
        <v>0</v>
      </c>
      <c r="S289" s="145">
        <v>0</v>
      </c>
      <c r="T289" s="146">
        <f t="shared" si="73"/>
        <v>0</v>
      </c>
      <c r="AR289" s="147" t="s">
        <v>194</v>
      </c>
      <c r="AT289" s="147" t="s">
        <v>180</v>
      </c>
      <c r="AU289" s="147" t="s">
        <v>141</v>
      </c>
      <c r="AY289" s="13" t="s">
        <v>134</v>
      </c>
      <c r="BE289" s="148">
        <f t="shared" si="74"/>
        <v>0</v>
      </c>
      <c r="BF289" s="148">
        <f t="shared" si="75"/>
        <v>0</v>
      </c>
      <c r="BG289" s="148">
        <f t="shared" si="76"/>
        <v>0</v>
      </c>
      <c r="BH289" s="148">
        <f t="shared" si="77"/>
        <v>0</v>
      </c>
      <c r="BI289" s="148">
        <f t="shared" si="78"/>
        <v>0</v>
      </c>
      <c r="BJ289" s="13" t="s">
        <v>141</v>
      </c>
      <c r="BK289" s="148">
        <f t="shared" si="79"/>
        <v>0</v>
      </c>
      <c r="BL289" s="13" t="s">
        <v>164</v>
      </c>
      <c r="BM289" s="147" t="s">
        <v>639</v>
      </c>
    </row>
    <row r="290" spans="2:65" s="1" customFormat="1" ht="33" customHeight="1">
      <c r="B290" s="135"/>
      <c r="C290" s="136" t="s">
        <v>408</v>
      </c>
      <c r="D290" s="136" t="s">
        <v>136</v>
      </c>
      <c r="E290" s="137" t="s">
        <v>640</v>
      </c>
      <c r="F290" s="138" t="s">
        <v>641</v>
      </c>
      <c r="G290" s="139" t="s">
        <v>281</v>
      </c>
      <c r="H290" s="140">
        <v>83.13</v>
      </c>
      <c r="I290" s="141"/>
      <c r="J290" s="140">
        <f t="shared" si="70"/>
        <v>0</v>
      </c>
      <c r="K290" s="142"/>
      <c r="L290" s="28"/>
      <c r="M290" s="143" t="s">
        <v>1</v>
      </c>
      <c r="N290" s="144" t="s">
        <v>39</v>
      </c>
      <c r="P290" s="145">
        <f t="shared" si="71"/>
        <v>0</v>
      </c>
      <c r="Q290" s="145">
        <v>0</v>
      </c>
      <c r="R290" s="145">
        <f t="shared" si="72"/>
        <v>0</v>
      </c>
      <c r="S290" s="145">
        <v>0</v>
      </c>
      <c r="T290" s="146">
        <f t="shared" si="73"/>
        <v>0</v>
      </c>
      <c r="AR290" s="147" t="s">
        <v>164</v>
      </c>
      <c r="AT290" s="147" t="s">
        <v>136</v>
      </c>
      <c r="AU290" s="147" t="s">
        <v>141</v>
      </c>
      <c r="AY290" s="13" t="s">
        <v>134</v>
      </c>
      <c r="BE290" s="148">
        <f t="shared" si="74"/>
        <v>0</v>
      </c>
      <c r="BF290" s="148">
        <f t="shared" si="75"/>
        <v>0</v>
      </c>
      <c r="BG290" s="148">
        <f t="shared" si="76"/>
        <v>0</v>
      </c>
      <c r="BH290" s="148">
        <f t="shared" si="77"/>
        <v>0</v>
      </c>
      <c r="BI290" s="148">
        <f t="shared" si="78"/>
        <v>0</v>
      </c>
      <c r="BJ290" s="13" t="s">
        <v>141</v>
      </c>
      <c r="BK290" s="148">
        <f t="shared" si="79"/>
        <v>0</v>
      </c>
      <c r="BL290" s="13" t="s">
        <v>164</v>
      </c>
      <c r="BM290" s="147" t="s">
        <v>642</v>
      </c>
    </row>
    <row r="291" spans="2:65" s="1" customFormat="1" ht="16.5" customHeight="1">
      <c r="B291" s="135"/>
      <c r="C291" s="149" t="s">
        <v>643</v>
      </c>
      <c r="D291" s="149" t="s">
        <v>180</v>
      </c>
      <c r="E291" s="150" t="s">
        <v>609</v>
      </c>
      <c r="F291" s="151" t="s">
        <v>610</v>
      </c>
      <c r="G291" s="152" t="s">
        <v>227</v>
      </c>
      <c r="H291" s="153">
        <v>665.04</v>
      </c>
      <c r="I291" s="154"/>
      <c r="J291" s="153">
        <f t="shared" si="70"/>
        <v>0</v>
      </c>
      <c r="K291" s="155"/>
      <c r="L291" s="156"/>
      <c r="M291" s="157" t="s">
        <v>1</v>
      </c>
      <c r="N291" s="158" t="s">
        <v>39</v>
      </c>
      <c r="P291" s="145">
        <f t="shared" si="71"/>
        <v>0</v>
      </c>
      <c r="Q291" s="145">
        <v>0</v>
      </c>
      <c r="R291" s="145">
        <f t="shared" si="72"/>
        <v>0</v>
      </c>
      <c r="S291" s="145">
        <v>0</v>
      </c>
      <c r="T291" s="146">
        <f t="shared" si="73"/>
        <v>0</v>
      </c>
      <c r="AR291" s="147" t="s">
        <v>194</v>
      </c>
      <c r="AT291" s="147" t="s">
        <v>180</v>
      </c>
      <c r="AU291" s="147" t="s">
        <v>141</v>
      </c>
      <c r="AY291" s="13" t="s">
        <v>134</v>
      </c>
      <c r="BE291" s="148">
        <f t="shared" si="74"/>
        <v>0</v>
      </c>
      <c r="BF291" s="148">
        <f t="shared" si="75"/>
        <v>0</v>
      </c>
      <c r="BG291" s="148">
        <f t="shared" si="76"/>
        <v>0</v>
      </c>
      <c r="BH291" s="148">
        <f t="shared" si="77"/>
        <v>0</v>
      </c>
      <c r="BI291" s="148">
        <f t="shared" si="78"/>
        <v>0</v>
      </c>
      <c r="BJ291" s="13" t="s">
        <v>141</v>
      </c>
      <c r="BK291" s="148">
        <f t="shared" si="79"/>
        <v>0</v>
      </c>
      <c r="BL291" s="13" t="s">
        <v>164</v>
      </c>
      <c r="BM291" s="147" t="s">
        <v>644</v>
      </c>
    </row>
    <row r="292" spans="2:65" s="1" customFormat="1" ht="33" customHeight="1">
      <c r="B292" s="135"/>
      <c r="C292" s="136" t="s">
        <v>411</v>
      </c>
      <c r="D292" s="136" t="s">
        <v>136</v>
      </c>
      <c r="E292" s="137" t="s">
        <v>645</v>
      </c>
      <c r="F292" s="138" t="s">
        <v>646</v>
      </c>
      <c r="G292" s="139" t="s">
        <v>281</v>
      </c>
      <c r="H292" s="140">
        <v>83.13</v>
      </c>
      <c r="I292" s="141"/>
      <c r="J292" s="140">
        <f t="shared" si="70"/>
        <v>0</v>
      </c>
      <c r="K292" s="142"/>
      <c r="L292" s="28"/>
      <c r="M292" s="143" t="s">
        <v>1</v>
      </c>
      <c r="N292" s="144" t="s">
        <v>39</v>
      </c>
      <c r="P292" s="145">
        <f t="shared" si="71"/>
        <v>0</v>
      </c>
      <c r="Q292" s="145">
        <v>0</v>
      </c>
      <c r="R292" s="145">
        <f t="shared" si="72"/>
        <v>0</v>
      </c>
      <c r="S292" s="145">
        <v>0</v>
      </c>
      <c r="T292" s="146">
        <f t="shared" si="73"/>
        <v>0</v>
      </c>
      <c r="AR292" s="147" t="s">
        <v>164</v>
      </c>
      <c r="AT292" s="147" t="s">
        <v>136</v>
      </c>
      <c r="AU292" s="147" t="s">
        <v>141</v>
      </c>
      <c r="AY292" s="13" t="s">
        <v>134</v>
      </c>
      <c r="BE292" s="148">
        <f t="shared" si="74"/>
        <v>0</v>
      </c>
      <c r="BF292" s="148">
        <f t="shared" si="75"/>
        <v>0</v>
      </c>
      <c r="BG292" s="148">
        <f t="shared" si="76"/>
        <v>0</v>
      </c>
      <c r="BH292" s="148">
        <f t="shared" si="77"/>
        <v>0</v>
      </c>
      <c r="BI292" s="148">
        <f t="shared" si="78"/>
        <v>0</v>
      </c>
      <c r="BJ292" s="13" t="s">
        <v>141</v>
      </c>
      <c r="BK292" s="148">
        <f t="shared" si="79"/>
        <v>0</v>
      </c>
      <c r="BL292" s="13" t="s">
        <v>164</v>
      </c>
      <c r="BM292" s="147" t="s">
        <v>647</v>
      </c>
    </row>
    <row r="293" spans="2:65" s="1" customFormat="1" ht="16.5" customHeight="1">
      <c r="B293" s="135"/>
      <c r="C293" s="149" t="s">
        <v>648</v>
      </c>
      <c r="D293" s="149" t="s">
        <v>180</v>
      </c>
      <c r="E293" s="150" t="s">
        <v>609</v>
      </c>
      <c r="F293" s="151" t="s">
        <v>610</v>
      </c>
      <c r="G293" s="152" t="s">
        <v>227</v>
      </c>
      <c r="H293" s="153">
        <v>665.04</v>
      </c>
      <c r="I293" s="154"/>
      <c r="J293" s="153">
        <f t="shared" si="70"/>
        <v>0</v>
      </c>
      <c r="K293" s="155"/>
      <c r="L293" s="156"/>
      <c r="M293" s="157" t="s">
        <v>1</v>
      </c>
      <c r="N293" s="158" t="s">
        <v>39</v>
      </c>
      <c r="P293" s="145">
        <f t="shared" si="71"/>
        <v>0</v>
      </c>
      <c r="Q293" s="145">
        <v>0</v>
      </c>
      <c r="R293" s="145">
        <f t="shared" si="72"/>
        <v>0</v>
      </c>
      <c r="S293" s="145">
        <v>0</v>
      </c>
      <c r="T293" s="146">
        <f t="shared" si="73"/>
        <v>0</v>
      </c>
      <c r="AR293" s="147" t="s">
        <v>194</v>
      </c>
      <c r="AT293" s="147" t="s">
        <v>180</v>
      </c>
      <c r="AU293" s="147" t="s">
        <v>141</v>
      </c>
      <c r="AY293" s="13" t="s">
        <v>134</v>
      </c>
      <c r="BE293" s="148">
        <f t="shared" si="74"/>
        <v>0</v>
      </c>
      <c r="BF293" s="148">
        <f t="shared" si="75"/>
        <v>0</v>
      </c>
      <c r="BG293" s="148">
        <f t="shared" si="76"/>
        <v>0</v>
      </c>
      <c r="BH293" s="148">
        <f t="shared" si="77"/>
        <v>0</v>
      </c>
      <c r="BI293" s="148">
        <f t="shared" si="78"/>
        <v>0</v>
      </c>
      <c r="BJ293" s="13" t="s">
        <v>141</v>
      </c>
      <c r="BK293" s="148">
        <f t="shared" si="79"/>
        <v>0</v>
      </c>
      <c r="BL293" s="13" t="s">
        <v>164</v>
      </c>
      <c r="BM293" s="147" t="s">
        <v>649</v>
      </c>
    </row>
    <row r="294" spans="2:65" s="1" customFormat="1" ht="24.2" customHeight="1">
      <c r="B294" s="135"/>
      <c r="C294" s="136" t="s">
        <v>415</v>
      </c>
      <c r="D294" s="136" t="s">
        <v>136</v>
      </c>
      <c r="E294" s="137" t="s">
        <v>650</v>
      </c>
      <c r="F294" s="138" t="s">
        <v>651</v>
      </c>
      <c r="G294" s="139" t="s">
        <v>177</v>
      </c>
      <c r="H294" s="140">
        <v>433.49</v>
      </c>
      <c r="I294" s="141"/>
      <c r="J294" s="140">
        <f t="shared" si="70"/>
        <v>0</v>
      </c>
      <c r="K294" s="142"/>
      <c r="L294" s="28"/>
      <c r="M294" s="143" t="s">
        <v>1</v>
      </c>
      <c r="N294" s="144" t="s">
        <v>39</v>
      </c>
      <c r="P294" s="145">
        <f t="shared" si="71"/>
        <v>0</v>
      </c>
      <c r="Q294" s="145">
        <v>0</v>
      </c>
      <c r="R294" s="145">
        <f t="shared" si="72"/>
        <v>0</v>
      </c>
      <c r="S294" s="145">
        <v>0</v>
      </c>
      <c r="T294" s="146">
        <f t="shared" si="73"/>
        <v>0</v>
      </c>
      <c r="AR294" s="147" t="s">
        <v>164</v>
      </c>
      <c r="AT294" s="147" t="s">
        <v>136</v>
      </c>
      <c r="AU294" s="147" t="s">
        <v>141</v>
      </c>
      <c r="AY294" s="13" t="s">
        <v>134</v>
      </c>
      <c r="BE294" s="148">
        <f t="shared" si="74"/>
        <v>0</v>
      </c>
      <c r="BF294" s="148">
        <f t="shared" si="75"/>
        <v>0</v>
      </c>
      <c r="BG294" s="148">
        <f t="shared" si="76"/>
        <v>0</v>
      </c>
      <c r="BH294" s="148">
        <f t="shared" si="77"/>
        <v>0</v>
      </c>
      <c r="BI294" s="148">
        <f t="shared" si="78"/>
        <v>0</v>
      </c>
      <c r="BJ294" s="13" t="s">
        <v>141</v>
      </c>
      <c r="BK294" s="148">
        <f t="shared" si="79"/>
        <v>0</v>
      </c>
      <c r="BL294" s="13" t="s">
        <v>164</v>
      </c>
      <c r="BM294" s="147" t="s">
        <v>652</v>
      </c>
    </row>
    <row r="295" spans="2:65" s="1" customFormat="1" ht="16.5" customHeight="1">
      <c r="B295" s="135"/>
      <c r="C295" s="149" t="s">
        <v>653</v>
      </c>
      <c r="D295" s="149" t="s">
        <v>180</v>
      </c>
      <c r="E295" s="150" t="s">
        <v>654</v>
      </c>
      <c r="F295" s="151" t="s">
        <v>655</v>
      </c>
      <c r="G295" s="152" t="s">
        <v>177</v>
      </c>
      <c r="H295" s="153">
        <v>498.51</v>
      </c>
      <c r="I295" s="154"/>
      <c r="J295" s="153">
        <f t="shared" si="70"/>
        <v>0</v>
      </c>
      <c r="K295" s="155"/>
      <c r="L295" s="156"/>
      <c r="M295" s="157" t="s">
        <v>1</v>
      </c>
      <c r="N295" s="158" t="s">
        <v>39</v>
      </c>
      <c r="P295" s="145">
        <f t="shared" si="71"/>
        <v>0</v>
      </c>
      <c r="Q295" s="145">
        <v>0</v>
      </c>
      <c r="R295" s="145">
        <f t="shared" si="72"/>
        <v>0</v>
      </c>
      <c r="S295" s="145">
        <v>0</v>
      </c>
      <c r="T295" s="146">
        <f t="shared" si="73"/>
        <v>0</v>
      </c>
      <c r="AR295" s="147" t="s">
        <v>194</v>
      </c>
      <c r="AT295" s="147" t="s">
        <v>180</v>
      </c>
      <c r="AU295" s="147" t="s">
        <v>141</v>
      </c>
      <c r="AY295" s="13" t="s">
        <v>134</v>
      </c>
      <c r="BE295" s="148">
        <f t="shared" si="74"/>
        <v>0</v>
      </c>
      <c r="BF295" s="148">
        <f t="shared" si="75"/>
        <v>0</v>
      </c>
      <c r="BG295" s="148">
        <f t="shared" si="76"/>
        <v>0</v>
      </c>
      <c r="BH295" s="148">
        <f t="shared" si="77"/>
        <v>0</v>
      </c>
      <c r="BI295" s="148">
        <f t="shared" si="78"/>
        <v>0</v>
      </c>
      <c r="BJ295" s="13" t="s">
        <v>141</v>
      </c>
      <c r="BK295" s="148">
        <f t="shared" si="79"/>
        <v>0</v>
      </c>
      <c r="BL295" s="13" t="s">
        <v>164</v>
      </c>
      <c r="BM295" s="147" t="s">
        <v>656</v>
      </c>
    </row>
    <row r="296" spans="2:65" s="1" customFormat="1" ht="24.2" customHeight="1">
      <c r="B296" s="135"/>
      <c r="C296" s="136" t="s">
        <v>418</v>
      </c>
      <c r="D296" s="136" t="s">
        <v>136</v>
      </c>
      <c r="E296" s="137" t="s">
        <v>657</v>
      </c>
      <c r="F296" s="138" t="s">
        <v>658</v>
      </c>
      <c r="G296" s="139" t="s">
        <v>227</v>
      </c>
      <c r="H296" s="140">
        <v>2</v>
      </c>
      <c r="I296" s="141"/>
      <c r="J296" s="140">
        <f t="shared" si="70"/>
        <v>0</v>
      </c>
      <c r="K296" s="142"/>
      <c r="L296" s="28"/>
      <c r="M296" s="143" t="s">
        <v>1</v>
      </c>
      <c r="N296" s="144" t="s">
        <v>39</v>
      </c>
      <c r="P296" s="145">
        <f t="shared" si="71"/>
        <v>0</v>
      </c>
      <c r="Q296" s="145">
        <v>0</v>
      </c>
      <c r="R296" s="145">
        <f t="shared" si="72"/>
        <v>0</v>
      </c>
      <c r="S296" s="145">
        <v>0</v>
      </c>
      <c r="T296" s="146">
        <f t="shared" si="73"/>
        <v>0</v>
      </c>
      <c r="AR296" s="147" t="s">
        <v>164</v>
      </c>
      <c r="AT296" s="147" t="s">
        <v>136</v>
      </c>
      <c r="AU296" s="147" t="s">
        <v>141</v>
      </c>
      <c r="AY296" s="13" t="s">
        <v>134</v>
      </c>
      <c r="BE296" s="148">
        <f t="shared" si="74"/>
        <v>0</v>
      </c>
      <c r="BF296" s="148">
        <f t="shared" si="75"/>
        <v>0</v>
      </c>
      <c r="BG296" s="148">
        <f t="shared" si="76"/>
        <v>0</v>
      </c>
      <c r="BH296" s="148">
        <f t="shared" si="77"/>
        <v>0</v>
      </c>
      <c r="BI296" s="148">
        <f t="shared" si="78"/>
        <v>0</v>
      </c>
      <c r="BJ296" s="13" t="s">
        <v>141</v>
      </c>
      <c r="BK296" s="148">
        <f t="shared" si="79"/>
        <v>0</v>
      </c>
      <c r="BL296" s="13" t="s">
        <v>164</v>
      </c>
      <c r="BM296" s="147" t="s">
        <v>659</v>
      </c>
    </row>
    <row r="297" spans="2:65" s="1" customFormat="1" ht="24.2" customHeight="1">
      <c r="B297" s="135"/>
      <c r="C297" s="149" t="s">
        <v>660</v>
      </c>
      <c r="D297" s="149" t="s">
        <v>180</v>
      </c>
      <c r="E297" s="150" t="s">
        <v>632</v>
      </c>
      <c r="F297" s="151" t="s">
        <v>633</v>
      </c>
      <c r="G297" s="152" t="s">
        <v>177</v>
      </c>
      <c r="H297" s="153">
        <v>0.36</v>
      </c>
      <c r="I297" s="154"/>
      <c r="J297" s="153">
        <f t="shared" si="70"/>
        <v>0</v>
      </c>
      <c r="K297" s="155"/>
      <c r="L297" s="156"/>
      <c r="M297" s="157" t="s">
        <v>1</v>
      </c>
      <c r="N297" s="158" t="s">
        <v>39</v>
      </c>
      <c r="P297" s="145">
        <f t="shared" si="71"/>
        <v>0</v>
      </c>
      <c r="Q297" s="145">
        <v>0</v>
      </c>
      <c r="R297" s="145">
        <f t="shared" si="72"/>
        <v>0</v>
      </c>
      <c r="S297" s="145">
        <v>0</v>
      </c>
      <c r="T297" s="146">
        <f t="shared" si="73"/>
        <v>0</v>
      </c>
      <c r="AR297" s="147" t="s">
        <v>194</v>
      </c>
      <c r="AT297" s="147" t="s">
        <v>180</v>
      </c>
      <c r="AU297" s="147" t="s">
        <v>141</v>
      </c>
      <c r="AY297" s="13" t="s">
        <v>134</v>
      </c>
      <c r="BE297" s="148">
        <f t="shared" si="74"/>
        <v>0</v>
      </c>
      <c r="BF297" s="148">
        <f t="shared" si="75"/>
        <v>0</v>
      </c>
      <c r="BG297" s="148">
        <f t="shared" si="76"/>
        <v>0</v>
      </c>
      <c r="BH297" s="148">
        <f t="shared" si="77"/>
        <v>0</v>
      </c>
      <c r="BI297" s="148">
        <f t="shared" si="78"/>
        <v>0</v>
      </c>
      <c r="BJ297" s="13" t="s">
        <v>141</v>
      </c>
      <c r="BK297" s="148">
        <f t="shared" si="79"/>
        <v>0</v>
      </c>
      <c r="BL297" s="13" t="s">
        <v>164</v>
      </c>
      <c r="BM297" s="147" t="s">
        <v>661</v>
      </c>
    </row>
    <row r="298" spans="2:65" s="1" customFormat="1" ht="16.5" customHeight="1">
      <c r="B298" s="135"/>
      <c r="C298" s="149" t="s">
        <v>422</v>
      </c>
      <c r="D298" s="149" t="s">
        <v>180</v>
      </c>
      <c r="E298" s="150" t="s">
        <v>662</v>
      </c>
      <c r="F298" s="151" t="s">
        <v>663</v>
      </c>
      <c r="G298" s="152" t="s">
        <v>227</v>
      </c>
      <c r="H298" s="153">
        <v>2</v>
      </c>
      <c r="I298" s="154"/>
      <c r="J298" s="153">
        <f t="shared" si="70"/>
        <v>0</v>
      </c>
      <c r="K298" s="155"/>
      <c r="L298" s="156"/>
      <c r="M298" s="157" t="s">
        <v>1</v>
      </c>
      <c r="N298" s="158" t="s">
        <v>39</v>
      </c>
      <c r="P298" s="145">
        <f t="shared" si="71"/>
        <v>0</v>
      </c>
      <c r="Q298" s="145">
        <v>0</v>
      </c>
      <c r="R298" s="145">
        <f t="shared" si="72"/>
        <v>0</v>
      </c>
      <c r="S298" s="145">
        <v>0</v>
      </c>
      <c r="T298" s="146">
        <f t="shared" si="73"/>
        <v>0</v>
      </c>
      <c r="AR298" s="147" t="s">
        <v>194</v>
      </c>
      <c r="AT298" s="147" t="s">
        <v>180</v>
      </c>
      <c r="AU298" s="147" t="s">
        <v>141</v>
      </c>
      <c r="AY298" s="13" t="s">
        <v>134</v>
      </c>
      <c r="BE298" s="148">
        <f t="shared" si="74"/>
        <v>0</v>
      </c>
      <c r="BF298" s="148">
        <f t="shared" si="75"/>
        <v>0</v>
      </c>
      <c r="BG298" s="148">
        <f t="shared" si="76"/>
        <v>0</v>
      </c>
      <c r="BH298" s="148">
        <f t="shared" si="77"/>
        <v>0</v>
      </c>
      <c r="BI298" s="148">
        <f t="shared" si="78"/>
        <v>0</v>
      </c>
      <c r="BJ298" s="13" t="s">
        <v>141</v>
      </c>
      <c r="BK298" s="148">
        <f t="shared" si="79"/>
        <v>0</v>
      </c>
      <c r="BL298" s="13" t="s">
        <v>164</v>
      </c>
      <c r="BM298" s="147" t="s">
        <v>664</v>
      </c>
    </row>
    <row r="299" spans="2:65" s="1" customFormat="1" ht="24.2" customHeight="1">
      <c r="B299" s="135"/>
      <c r="C299" s="136" t="s">
        <v>665</v>
      </c>
      <c r="D299" s="136" t="s">
        <v>136</v>
      </c>
      <c r="E299" s="137" t="s">
        <v>666</v>
      </c>
      <c r="F299" s="138" t="s">
        <v>667</v>
      </c>
      <c r="G299" s="139" t="s">
        <v>177</v>
      </c>
      <c r="H299" s="140">
        <v>433.49</v>
      </c>
      <c r="I299" s="141"/>
      <c r="J299" s="140">
        <f t="shared" si="70"/>
        <v>0</v>
      </c>
      <c r="K299" s="142"/>
      <c r="L299" s="28"/>
      <c r="M299" s="143" t="s">
        <v>1</v>
      </c>
      <c r="N299" s="144" t="s">
        <v>39</v>
      </c>
      <c r="P299" s="145">
        <f t="shared" si="71"/>
        <v>0</v>
      </c>
      <c r="Q299" s="145">
        <v>0</v>
      </c>
      <c r="R299" s="145">
        <f t="shared" si="72"/>
        <v>0</v>
      </c>
      <c r="S299" s="145">
        <v>0</v>
      </c>
      <c r="T299" s="146">
        <f t="shared" si="73"/>
        <v>0</v>
      </c>
      <c r="AR299" s="147" t="s">
        <v>164</v>
      </c>
      <c r="AT299" s="147" t="s">
        <v>136</v>
      </c>
      <c r="AU299" s="147" t="s">
        <v>141</v>
      </c>
      <c r="AY299" s="13" t="s">
        <v>134</v>
      </c>
      <c r="BE299" s="148">
        <f t="shared" si="74"/>
        <v>0</v>
      </c>
      <c r="BF299" s="148">
        <f t="shared" si="75"/>
        <v>0</v>
      </c>
      <c r="BG299" s="148">
        <f t="shared" si="76"/>
        <v>0</v>
      </c>
      <c r="BH299" s="148">
        <f t="shared" si="77"/>
        <v>0</v>
      </c>
      <c r="BI299" s="148">
        <f t="shared" si="78"/>
        <v>0</v>
      </c>
      <c r="BJ299" s="13" t="s">
        <v>141</v>
      </c>
      <c r="BK299" s="148">
        <f t="shared" si="79"/>
        <v>0</v>
      </c>
      <c r="BL299" s="13" t="s">
        <v>164</v>
      </c>
      <c r="BM299" s="147" t="s">
        <v>668</v>
      </c>
    </row>
    <row r="300" spans="2:65" s="1" customFormat="1" ht="24.2" customHeight="1">
      <c r="B300" s="135"/>
      <c r="C300" s="149" t="s">
        <v>425</v>
      </c>
      <c r="D300" s="149" t="s">
        <v>180</v>
      </c>
      <c r="E300" s="150" t="s">
        <v>669</v>
      </c>
      <c r="F300" s="151" t="s">
        <v>670</v>
      </c>
      <c r="G300" s="152" t="s">
        <v>177</v>
      </c>
      <c r="H300" s="153">
        <v>498.51</v>
      </c>
      <c r="I300" s="154"/>
      <c r="J300" s="153">
        <f t="shared" si="70"/>
        <v>0</v>
      </c>
      <c r="K300" s="155"/>
      <c r="L300" s="156"/>
      <c r="M300" s="157" t="s">
        <v>1</v>
      </c>
      <c r="N300" s="158" t="s">
        <v>39</v>
      </c>
      <c r="P300" s="145">
        <f t="shared" si="71"/>
        <v>0</v>
      </c>
      <c r="Q300" s="145">
        <v>0</v>
      </c>
      <c r="R300" s="145">
        <f t="shared" si="72"/>
        <v>0</v>
      </c>
      <c r="S300" s="145">
        <v>0</v>
      </c>
      <c r="T300" s="146">
        <f t="shared" si="73"/>
        <v>0</v>
      </c>
      <c r="AR300" s="147" t="s">
        <v>194</v>
      </c>
      <c r="AT300" s="147" t="s">
        <v>180</v>
      </c>
      <c r="AU300" s="147" t="s">
        <v>141</v>
      </c>
      <c r="AY300" s="13" t="s">
        <v>134</v>
      </c>
      <c r="BE300" s="148">
        <f t="shared" si="74"/>
        <v>0</v>
      </c>
      <c r="BF300" s="148">
        <f t="shared" si="75"/>
        <v>0</v>
      </c>
      <c r="BG300" s="148">
        <f t="shared" si="76"/>
        <v>0</v>
      </c>
      <c r="BH300" s="148">
        <f t="shared" si="77"/>
        <v>0</v>
      </c>
      <c r="BI300" s="148">
        <f t="shared" si="78"/>
        <v>0</v>
      </c>
      <c r="BJ300" s="13" t="s">
        <v>141</v>
      </c>
      <c r="BK300" s="148">
        <f t="shared" si="79"/>
        <v>0</v>
      </c>
      <c r="BL300" s="13" t="s">
        <v>164</v>
      </c>
      <c r="BM300" s="147" t="s">
        <v>671</v>
      </c>
    </row>
    <row r="301" spans="2:65" s="1" customFormat="1" ht="33" customHeight="1">
      <c r="B301" s="135"/>
      <c r="C301" s="136" t="s">
        <v>672</v>
      </c>
      <c r="D301" s="136" t="s">
        <v>136</v>
      </c>
      <c r="E301" s="137" t="s">
        <v>673</v>
      </c>
      <c r="F301" s="138" t="s">
        <v>674</v>
      </c>
      <c r="G301" s="139" t="s">
        <v>281</v>
      </c>
      <c r="H301" s="140">
        <v>61.13</v>
      </c>
      <c r="I301" s="141"/>
      <c r="J301" s="140">
        <f t="shared" si="70"/>
        <v>0</v>
      </c>
      <c r="K301" s="142"/>
      <c r="L301" s="28"/>
      <c r="M301" s="143" t="s">
        <v>1</v>
      </c>
      <c r="N301" s="144" t="s">
        <v>39</v>
      </c>
      <c r="P301" s="145">
        <f t="shared" si="71"/>
        <v>0</v>
      </c>
      <c r="Q301" s="145">
        <v>0</v>
      </c>
      <c r="R301" s="145">
        <f t="shared" si="72"/>
        <v>0</v>
      </c>
      <c r="S301" s="145">
        <v>0</v>
      </c>
      <c r="T301" s="146">
        <f t="shared" si="73"/>
        <v>0</v>
      </c>
      <c r="AR301" s="147" t="s">
        <v>164</v>
      </c>
      <c r="AT301" s="147" t="s">
        <v>136</v>
      </c>
      <c r="AU301" s="147" t="s">
        <v>141</v>
      </c>
      <c r="AY301" s="13" t="s">
        <v>134</v>
      </c>
      <c r="BE301" s="148">
        <f t="shared" si="74"/>
        <v>0</v>
      </c>
      <c r="BF301" s="148">
        <f t="shared" si="75"/>
        <v>0</v>
      </c>
      <c r="BG301" s="148">
        <f t="shared" si="76"/>
        <v>0</v>
      </c>
      <c r="BH301" s="148">
        <f t="shared" si="77"/>
        <v>0</v>
      </c>
      <c r="BI301" s="148">
        <f t="shared" si="78"/>
        <v>0</v>
      </c>
      <c r="BJ301" s="13" t="s">
        <v>141</v>
      </c>
      <c r="BK301" s="148">
        <f t="shared" si="79"/>
        <v>0</v>
      </c>
      <c r="BL301" s="13" t="s">
        <v>164</v>
      </c>
      <c r="BM301" s="147" t="s">
        <v>675</v>
      </c>
    </row>
    <row r="302" spans="2:65" s="1" customFormat="1" ht="16.5" customHeight="1">
      <c r="B302" s="135"/>
      <c r="C302" s="149" t="s">
        <v>429</v>
      </c>
      <c r="D302" s="149" t="s">
        <v>180</v>
      </c>
      <c r="E302" s="150" t="s">
        <v>609</v>
      </c>
      <c r="F302" s="151" t="s">
        <v>610</v>
      </c>
      <c r="G302" s="152" t="s">
        <v>227</v>
      </c>
      <c r="H302" s="153">
        <v>489.04</v>
      </c>
      <c r="I302" s="154"/>
      <c r="J302" s="153">
        <f t="shared" si="70"/>
        <v>0</v>
      </c>
      <c r="K302" s="155"/>
      <c r="L302" s="156"/>
      <c r="M302" s="157" t="s">
        <v>1</v>
      </c>
      <c r="N302" s="158" t="s">
        <v>39</v>
      </c>
      <c r="P302" s="145">
        <f t="shared" si="71"/>
        <v>0</v>
      </c>
      <c r="Q302" s="145">
        <v>0</v>
      </c>
      <c r="R302" s="145">
        <f t="shared" si="72"/>
        <v>0</v>
      </c>
      <c r="S302" s="145">
        <v>0</v>
      </c>
      <c r="T302" s="146">
        <f t="shared" si="73"/>
        <v>0</v>
      </c>
      <c r="AR302" s="147" t="s">
        <v>194</v>
      </c>
      <c r="AT302" s="147" t="s">
        <v>180</v>
      </c>
      <c r="AU302" s="147" t="s">
        <v>141</v>
      </c>
      <c r="AY302" s="13" t="s">
        <v>134</v>
      </c>
      <c r="BE302" s="148">
        <f t="shared" si="74"/>
        <v>0</v>
      </c>
      <c r="BF302" s="148">
        <f t="shared" si="75"/>
        <v>0</v>
      </c>
      <c r="BG302" s="148">
        <f t="shared" si="76"/>
        <v>0</v>
      </c>
      <c r="BH302" s="148">
        <f t="shared" si="77"/>
        <v>0</v>
      </c>
      <c r="BI302" s="148">
        <f t="shared" si="78"/>
        <v>0</v>
      </c>
      <c r="BJ302" s="13" t="s">
        <v>141</v>
      </c>
      <c r="BK302" s="148">
        <f t="shared" si="79"/>
        <v>0</v>
      </c>
      <c r="BL302" s="13" t="s">
        <v>164</v>
      </c>
      <c r="BM302" s="147" t="s">
        <v>676</v>
      </c>
    </row>
    <row r="303" spans="2:65" s="1" customFormat="1" ht="16.5" customHeight="1">
      <c r="B303" s="135"/>
      <c r="C303" s="149" t="s">
        <v>677</v>
      </c>
      <c r="D303" s="149" t="s">
        <v>180</v>
      </c>
      <c r="E303" s="150" t="s">
        <v>678</v>
      </c>
      <c r="F303" s="151" t="s">
        <v>679</v>
      </c>
      <c r="G303" s="152" t="s">
        <v>177</v>
      </c>
      <c r="H303" s="153">
        <v>37.9</v>
      </c>
      <c r="I303" s="154"/>
      <c r="J303" s="153">
        <f t="shared" si="70"/>
        <v>0</v>
      </c>
      <c r="K303" s="155"/>
      <c r="L303" s="156"/>
      <c r="M303" s="157" t="s">
        <v>1</v>
      </c>
      <c r="N303" s="158" t="s">
        <v>39</v>
      </c>
      <c r="P303" s="145">
        <f t="shared" si="71"/>
        <v>0</v>
      </c>
      <c r="Q303" s="145">
        <v>0</v>
      </c>
      <c r="R303" s="145">
        <f t="shared" si="72"/>
        <v>0</v>
      </c>
      <c r="S303" s="145">
        <v>0</v>
      </c>
      <c r="T303" s="146">
        <f t="shared" si="73"/>
        <v>0</v>
      </c>
      <c r="AR303" s="147" t="s">
        <v>194</v>
      </c>
      <c r="AT303" s="147" t="s">
        <v>180</v>
      </c>
      <c r="AU303" s="147" t="s">
        <v>141</v>
      </c>
      <c r="AY303" s="13" t="s">
        <v>134</v>
      </c>
      <c r="BE303" s="148">
        <f t="shared" si="74"/>
        <v>0</v>
      </c>
      <c r="BF303" s="148">
        <f t="shared" si="75"/>
        <v>0</v>
      </c>
      <c r="BG303" s="148">
        <f t="shared" si="76"/>
        <v>0</v>
      </c>
      <c r="BH303" s="148">
        <f t="shared" si="77"/>
        <v>0</v>
      </c>
      <c r="BI303" s="148">
        <f t="shared" si="78"/>
        <v>0</v>
      </c>
      <c r="BJ303" s="13" t="s">
        <v>141</v>
      </c>
      <c r="BK303" s="148">
        <f t="shared" si="79"/>
        <v>0</v>
      </c>
      <c r="BL303" s="13" t="s">
        <v>164</v>
      </c>
      <c r="BM303" s="147" t="s">
        <v>680</v>
      </c>
    </row>
    <row r="304" spans="2:65" s="1" customFormat="1" ht="24.2" customHeight="1">
      <c r="B304" s="135"/>
      <c r="C304" s="136" t="s">
        <v>432</v>
      </c>
      <c r="D304" s="136" t="s">
        <v>136</v>
      </c>
      <c r="E304" s="137" t="s">
        <v>681</v>
      </c>
      <c r="F304" s="138" t="s">
        <v>682</v>
      </c>
      <c r="G304" s="139" t="s">
        <v>281</v>
      </c>
      <c r="H304" s="140">
        <v>61.13</v>
      </c>
      <c r="I304" s="141"/>
      <c r="J304" s="140">
        <f t="shared" si="70"/>
        <v>0</v>
      </c>
      <c r="K304" s="142"/>
      <c r="L304" s="28"/>
      <c r="M304" s="143" t="s">
        <v>1</v>
      </c>
      <c r="N304" s="144" t="s">
        <v>39</v>
      </c>
      <c r="P304" s="145">
        <f t="shared" si="71"/>
        <v>0</v>
      </c>
      <c r="Q304" s="145">
        <v>0</v>
      </c>
      <c r="R304" s="145">
        <f t="shared" si="72"/>
        <v>0</v>
      </c>
      <c r="S304" s="145">
        <v>0</v>
      </c>
      <c r="T304" s="146">
        <f t="shared" si="73"/>
        <v>0</v>
      </c>
      <c r="AR304" s="147" t="s">
        <v>164</v>
      </c>
      <c r="AT304" s="147" t="s">
        <v>136</v>
      </c>
      <c r="AU304" s="147" t="s">
        <v>141</v>
      </c>
      <c r="AY304" s="13" t="s">
        <v>134</v>
      </c>
      <c r="BE304" s="148">
        <f t="shared" si="74"/>
        <v>0</v>
      </c>
      <c r="BF304" s="148">
        <f t="shared" si="75"/>
        <v>0</v>
      </c>
      <c r="BG304" s="148">
        <f t="shared" si="76"/>
        <v>0</v>
      </c>
      <c r="BH304" s="148">
        <f t="shared" si="77"/>
        <v>0</v>
      </c>
      <c r="BI304" s="148">
        <f t="shared" si="78"/>
        <v>0</v>
      </c>
      <c r="BJ304" s="13" t="s">
        <v>141</v>
      </c>
      <c r="BK304" s="148">
        <f t="shared" si="79"/>
        <v>0</v>
      </c>
      <c r="BL304" s="13" t="s">
        <v>164</v>
      </c>
      <c r="BM304" s="147" t="s">
        <v>683</v>
      </c>
    </row>
    <row r="305" spans="2:65" s="1" customFormat="1" ht="33" customHeight="1">
      <c r="B305" s="135"/>
      <c r="C305" s="149" t="s">
        <v>684</v>
      </c>
      <c r="D305" s="149" t="s">
        <v>180</v>
      </c>
      <c r="E305" s="150" t="s">
        <v>685</v>
      </c>
      <c r="F305" s="151" t="s">
        <v>686</v>
      </c>
      <c r="G305" s="152" t="s">
        <v>139</v>
      </c>
      <c r="H305" s="153">
        <v>0.01</v>
      </c>
      <c r="I305" s="154"/>
      <c r="J305" s="153">
        <f t="shared" si="70"/>
        <v>0</v>
      </c>
      <c r="K305" s="155"/>
      <c r="L305" s="156"/>
      <c r="M305" s="157" t="s">
        <v>1</v>
      </c>
      <c r="N305" s="158" t="s">
        <v>39</v>
      </c>
      <c r="P305" s="145">
        <f t="shared" si="71"/>
        <v>0</v>
      </c>
      <c r="Q305" s="145">
        <v>0</v>
      </c>
      <c r="R305" s="145">
        <f t="shared" si="72"/>
        <v>0</v>
      </c>
      <c r="S305" s="145">
        <v>0</v>
      </c>
      <c r="T305" s="146">
        <f t="shared" si="73"/>
        <v>0</v>
      </c>
      <c r="AR305" s="147" t="s">
        <v>194</v>
      </c>
      <c r="AT305" s="147" t="s">
        <v>180</v>
      </c>
      <c r="AU305" s="147" t="s">
        <v>141</v>
      </c>
      <c r="AY305" s="13" t="s">
        <v>134</v>
      </c>
      <c r="BE305" s="148">
        <f t="shared" si="74"/>
        <v>0</v>
      </c>
      <c r="BF305" s="148">
        <f t="shared" si="75"/>
        <v>0</v>
      </c>
      <c r="BG305" s="148">
        <f t="shared" si="76"/>
        <v>0</v>
      </c>
      <c r="BH305" s="148">
        <f t="shared" si="77"/>
        <v>0</v>
      </c>
      <c r="BI305" s="148">
        <f t="shared" si="78"/>
        <v>0</v>
      </c>
      <c r="BJ305" s="13" t="s">
        <v>141</v>
      </c>
      <c r="BK305" s="148">
        <f t="shared" si="79"/>
        <v>0</v>
      </c>
      <c r="BL305" s="13" t="s">
        <v>164</v>
      </c>
      <c r="BM305" s="147" t="s">
        <v>687</v>
      </c>
    </row>
    <row r="306" spans="2:65" s="1" customFormat="1" ht="24.2" customHeight="1">
      <c r="B306" s="135"/>
      <c r="C306" s="136" t="s">
        <v>436</v>
      </c>
      <c r="D306" s="136" t="s">
        <v>136</v>
      </c>
      <c r="E306" s="137" t="s">
        <v>688</v>
      </c>
      <c r="F306" s="138" t="s">
        <v>689</v>
      </c>
      <c r="G306" s="139" t="s">
        <v>570</v>
      </c>
      <c r="H306" s="141"/>
      <c r="I306" s="141"/>
      <c r="J306" s="140">
        <f t="shared" si="70"/>
        <v>0</v>
      </c>
      <c r="K306" s="142"/>
      <c r="L306" s="28"/>
      <c r="M306" s="143" t="s">
        <v>1</v>
      </c>
      <c r="N306" s="144" t="s">
        <v>39</v>
      </c>
      <c r="P306" s="145">
        <f t="shared" si="71"/>
        <v>0</v>
      </c>
      <c r="Q306" s="145">
        <v>0</v>
      </c>
      <c r="R306" s="145">
        <f t="shared" si="72"/>
        <v>0</v>
      </c>
      <c r="S306" s="145">
        <v>0</v>
      </c>
      <c r="T306" s="146">
        <f t="shared" si="73"/>
        <v>0</v>
      </c>
      <c r="AR306" s="147" t="s">
        <v>164</v>
      </c>
      <c r="AT306" s="147" t="s">
        <v>136</v>
      </c>
      <c r="AU306" s="147" t="s">
        <v>141</v>
      </c>
      <c r="AY306" s="13" t="s">
        <v>134</v>
      </c>
      <c r="BE306" s="148">
        <f t="shared" si="74"/>
        <v>0</v>
      </c>
      <c r="BF306" s="148">
        <f t="shared" si="75"/>
        <v>0</v>
      </c>
      <c r="BG306" s="148">
        <f t="shared" si="76"/>
        <v>0</v>
      </c>
      <c r="BH306" s="148">
        <f t="shared" si="77"/>
        <v>0</v>
      </c>
      <c r="BI306" s="148">
        <f t="shared" si="78"/>
        <v>0</v>
      </c>
      <c r="BJ306" s="13" t="s">
        <v>141</v>
      </c>
      <c r="BK306" s="148">
        <f t="shared" si="79"/>
        <v>0</v>
      </c>
      <c r="BL306" s="13" t="s">
        <v>164</v>
      </c>
      <c r="BM306" s="147" t="s">
        <v>690</v>
      </c>
    </row>
    <row r="307" spans="2:65" s="11" customFormat="1" ht="22.9" customHeight="1">
      <c r="B307" s="123"/>
      <c r="D307" s="124" t="s">
        <v>72</v>
      </c>
      <c r="E307" s="133" t="s">
        <v>691</v>
      </c>
      <c r="F307" s="133" t="s">
        <v>692</v>
      </c>
      <c r="I307" s="126"/>
      <c r="J307" s="134">
        <f>BK307</f>
        <v>0</v>
      </c>
      <c r="L307" s="123"/>
      <c r="M307" s="128"/>
      <c r="P307" s="129">
        <f>SUM(P308:P316)</f>
        <v>0</v>
      </c>
      <c r="R307" s="129">
        <f>SUM(R308:R316)</f>
        <v>0</v>
      </c>
      <c r="T307" s="130">
        <f>SUM(T308:T316)</f>
        <v>0</v>
      </c>
      <c r="AR307" s="124" t="s">
        <v>141</v>
      </c>
      <c r="AT307" s="131" t="s">
        <v>72</v>
      </c>
      <c r="AU307" s="131" t="s">
        <v>81</v>
      </c>
      <c r="AY307" s="124" t="s">
        <v>134</v>
      </c>
      <c r="BK307" s="132">
        <f>SUM(BK308:BK316)</f>
        <v>0</v>
      </c>
    </row>
    <row r="308" spans="2:65" s="1" customFormat="1" ht="24.2" customHeight="1">
      <c r="B308" s="135"/>
      <c r="C308" s="136" t="s">
        <v>693</v>
      </c>
      <c r="D308" s="136" t="s">
        <v>136</v>
      </c>
      <c r="E308" s="137" t="s">
        <v>694</v>
      </c>
      <c r="F308" s="138" t="s">
        <v>695</v>
      </c>
      <c r="G308" s="139" t="s">
        <v>177</v>
      </c>
      <c r="H308" s="140">
        <v>412.99</v>
      </c>
      <c r="I308" s="141"/>
      <c r="J308" s="140">
        <f t="shared" ref="J308:J316" si="80">ROUND(I308*H308,2)</f>
        <v>0</v>
      </c>
      <c r="K308" s="142"/>
      <c r="L308" s="28"/>
      <c r="M308" s="143" t="s">
        <v>1</v>
      </c>
      <c r="N308" s="144" t="s">
        <v>39</v>
      </c>
      <c r="P308" s="145">
        <f t="shared" ref="P308:P316" si="81">O308*H308</f>
        <v>0</v>
      </c>
      <c r="Q308" s="145">
        <v>0</v>
      </c>
      <c r="R308" s="145">
        <f t="shared" ref="R308:R316" si="82">Q308*H308</f>
        <v>0</v>
      </c>
      <c r="S308" s="145">
        <v>0</v>
      </c>
      <c r="T308" s="146">
        <f t="shared" ref="T308:T316" si="83">S308*H308</f>
        <v>0</v>
      </c>
      <c r="AR308" s="147" t="s">
        <v>164</v>
      </c>
      <c r="AT308" s="147" t="s">
        <v>136</v>
      </c>
      <c r="AU308" s="147" t="s">
        <v>141</v>
      </c>
      <c r="AY308" s="13" t="s">
        <v>134</v>
      </c>
      <c r="BE308" s="148">
        <f t="shared" ref="BE308:BE316" si="84">IF(N308="základná",J308,0)</f>
        <v>0</v>
      </c>
      <c r="BF308" s="148">
        <f t="shared" ref="BF308:BF316" si="85">IF(N308="znížená",J308,0)</f>
        <v>0</v>
      </c>
      <c r="BG308" s="148">
        <f t="shared" ref="BG308:BG316" si="86">IF(N308="zákl. prenesená",J308,0)</f>
        <v>0</v>
      </c>
      <c r="BH308" s="148">
        <f t="shared" ref="BH308:BH316" si="87">IF(N308="zníž. prenesená",J308,0)</f>
        <v>0</v>
      </c>
      <c r="BI308" s="148">
        <f t="shared" ref="BI308:BI316" si="88">IF(N308="nulová",J308,0)</f>
        <v>0</v>
      </c>
      <c r="BJ308" s="13" t="s">
        <v>141</v>
      </c>
      <c r="BK308" s="148">
        <f t="shared" ref="BK308:BK316" si="89">ROUND(I308*H308,2)</f>
        <v>0</v>
      </c>
      <c r="BL308" s="13" t="s">
        <v>164</v>
      </c>
      <c r="BM308" s="147" t="s">
        <v>696</v>
      </c>
    </row>
    <row r="309" spans="2:65" s="1" customFormat="1" ht="24.2" customHeight="1">
      <c r="B309" s="135"/>
      <c r="C309" s="149" t="s">
        <v>440</v>
      </c>
      <c r="D309" s="149" t="s">
        <v>180</v>
      </c>
      <c r="E309" s="150" t="s">
        <v>697</v>
      </c>
      <c r="F309" s="151" t="s">
        <v>698</v>
      </c>
      <c r="G309" s="152" t="s">
        <v>177</v>
      </c>
      <c r="H309" s="153">
        <v>421.25</v>
      </c>
      <c r="I309" s="154"/>
      <c r="J309" s="153">
        <f t="shared" si="80"/>
        <v>0</v>
      </c>
      <c r="K309" s="155"/>
      <c r="L309" s="156"/>
      <c r="M309" s="157" t="s">
        <v>1</v>
      </c>
      <c r="N309" s="158" t="s">
        <v>39</v>
      </c>
      <c r="P309" s="145">
        <f t="shared" si="81"/>
        <v>0</v>
      </c>
      <c r="Q309" s="145">
        <v>0</v>
      </c>
      <c r="R309" s="145">
        <f t="shared" si="82"/>
        <v>0</v>
      </c>
      <c r="S309" s="145">
        <v>0</v>
      </c>
      <c r="T309" s="146">
        <f t="shared" si="83"/>
        <v>0</v>
      </c>
      <c r="AR309" s="147" t="s">
        <v>194</v>
      </c>
      <c r="AT309" s="147" t="s">
        <v>180</v>
      </c>
      <c r="AU309" s="147" t="s">
        <v>141</v>
      </c>
      <c r="AY309" s="13" t="s">
        <v>134</v>
      </c>
      <c r="BE309" s="148">
        <f t="shared" si="84"/>
        <v>0</v>
      </c>
      <c r="BF309" s="148">
        <f t="shared" si="85"/>
        <v>0</v>
      </c>
      <c r="BG309" s="148">
        <f t="shared" si="86"/>
        <v>0</v>
      </c>
      <c r="BH309" s="148">
        <f t="shared" si="87"/>
        <v>0</v>
      </c>
      <c r="BI309" s="148">
        <f t="shared" si="88"/>
        <v>0</v>
      </c>
      <c r="BJ309" s="13" t="s">
        <v>141</v>
      </c>
      <c r="BK309" s="148">
        <f t="shared" si="89"/>
        <v>0</v>
      </c>
      <c r="BL309" s="13" t="s">
        <v>164</v>
      </c>
      <c r="BM309" s="147" t="s">
        <v>699</v>
      </c>
    </row>
    <row r="310" spans="2:65" s="1" customFormat="1" ht="33" customHeight="1">
      <c r="B310" s="135"/>
      <c r="C310" s="136" t="s">
        <v>700</v>
      </c>
      <c r="D310" s="136" t="s">
        <v>136</v>
      </c>
      <c r="E310" s="137" t="s">
        <v>701</v>
      </c>
      <c r="F310" s="138" t="s">
        <v>702</v>
      </c>
      <c r="G310" s="139" t="s">
        <v>177</v>
      </c>
      <c r="H310" s="140">
        <v>429</v>
      </c>
      <c r="I310" s="141"/>
      <c r="J310" s="140">
        <f t="shared" si="80"/>
        <v>0</v>
      </c>
      <c r="K310" s="142"/>
      <c r="L310" s="28"/>
      <c r="M310" s="143" t="s">
        <v>1</v>
      </c>
      <c r="N310" s="144" t="s">
        <v>39</v>
      </c>
      <c r="P310" s="145">
        <f t="shared" si="81"/>
        <v>0</v>
      </c>
      <c r="Q310" s="145">
        <v>0</v>
      </c>
      <c r="R310" s="145">
        <f t="shared" si="82"/>
        <v>0</v>
      </c>
      <c r="S310" s="145">
        <v>0</v>
      </c>
      <c r="T310" s="146">
        <f t="shared" si="83"/>
        <v>0</v>
      </c>
      <c r="AR310" s="147" t="s">
        <v>164</v>
      </c>
      <c r="AT310" s="147" t="s">
        <v>136</v>
      </c>
      <c r="AU310" s="147" t="s">
        <v>141</v>
      </c>
      <c r="AY310" s="13" t="s">
        <v>134</v>
      </c>
      <c r="BE310" s="148">
        <f t="shared" si="84"/>
        <v>0</v>
      </c>
      <c r="BF310" s="148">
        <f t="shared" si="85"/>
        <v>0</v>
      </c>
      <c r="BG310" s="148">
        <f t="shared" si="86"/>
        <v>0</v>
      </c>
      <c r="BH310" s="148">
        <f t="shared" si="87"/>
        <v>0</v>
      </c>
      <c r="BI310" s="148">
        <f t="shared" si="88"/>
        <v>0</v>
      </c>
      <c r="BJ310" s="13" t="s">
        <v>141</v>
      </c>
      <c r="BK310" s="148">
        <f t="shared" si="89"/>
        <v>0</v>
      </c>
      <c r="BL310" s="13" t="s">
        <v>164</v>
      </c>
      <c r="BM310" s="147" t="s">
        <v>703</v>
      </c>
    </row>
    <row r="311" spans="2:65" s="1" customFormat="1" ht="33" customHeight="1">
      <c r="B311" s="135"/>
      <c r="C311" s="149" t="s">
        <v>443</v>
      </c>
      <c r="D311" s="149" t="s">
        <v>180</v>
      </c>
      <c r="E311" s="150" t="s">
        <v>685</v>
      </c>
      <c r="F311" s="151" t="s">
        <v>686</v>
      </c>
      <c r="G311" s="152" t="s">
        <v>139</v>
      </c>
      <c r="H311" s="153">
        <v>30.03</v>
      </c>
      <c r="I311" s="154"/>
      <c r="J311" s="153">
        <f t="shared" si="80"/>
        <v>0</v>
      </c>
      <c r="K311" s="155"/>
      <c r="L311" s="156"/>
      <c r="M311" s="157" t="s">
        <v>1</v>
      </c>
      <c r="N311" s="158" t="s">
        <v>39</v>
      </c>
      <c r="P311" s="145">
        <f t="shared" si="81"/>
        <v>0</v>
      </c>
      <c r="Q311" s="145">
        <v>0</v>
      </c>
      <c r="R311" s="145">
        <f t="shared" si="82"/>
        <v>0</v>
      </c>
      <c r="S311" s="145">
        <v>0</v>
      </c>
      <c r="T311" s="146">
        <f t="shared" si="83"/>
        <v>0</v>
      </c>
      <c r="AR311" s="147" t="s">
        <v>194</v>
      </c>
      <c r="AT311" s="147" t="s">
        <v>180</v>
      </c>
      <c r="AU311" s="147" t="s">
        <v>141</v>
      </c>
      <c r="AY311" s="13" t="s">
        <v>134</v>
      </c>
      <c r="BE311" s="148">
        <f t="shared" si="84"/>
        <v>0</v>
      </c>
      <c r="BF311" s="148">
        <f t="shared" si="85"/>
        <v>0</v>
      </c>
      <c r="BG311" s="148">
        <f t="shared" si="86"/>
        <v>0</v>
      </c>
      <c r="BH311" s="148">
        <f t="shared" si="87"/>
        <v>0</v>
      </c>
      <c r="BI311" s="148">
        <f t="shared" si="88"/>
        <v>0</v>
      </c>
      <c r="BJ311" s="13" t="s">
        <v>141</v>
      </c>
      <c r="BK311" s="148">
        <f t="shared" si="89"/>
        <v>0</v>
      </c>
      <c r="BL311" s="13" t="s">
        <v>164</v>
      </c>
      <c r="BM311" s="147" t="s">
        <v>704</v>
      </c>
    </row>
    <row r="312" spans="2:65" s="1" customFormat="1" ht="24.2" customHeight="1">
      <c r="B312" s="135"/>
      <c r="C312" s="136" t="s">
        <v>705</v>
      </c>
      <c r="D312" s="136" t="s">
        <v>136</v>
      </c>
      <c r="E312" s="137" t="s">
        <v>706</v>
      </c>
      <c r="F312" s="138" t="s">
        <v>707</v>
      </c>
      <c r="G312" s="139" t="s">
        <v>177</v>
      </c>
      <c r="H312" s="140">
        <v>433.49</v>
      </c>
      <c r="I312" s="141"/>
      <c r="J312" s="140">
        <f t="shared" si="80"/>
        <v>0</v>
      </c>
      <c r="K312" s="142"/>
      <c r="L312" s="28"/>
      <c r="M312" s="143" t="s">
        <v>1</v>
      </c>
      <c r="N312" s="144" t="s">
        <v>39</v>
      </c>
      <c r="P312" s="145">
        <f t="shared" si="81"/>
        <v>0</v>
      </c>
      <c r="Q312" s="145">
        <v>0</v>
      </c>
      <c r="R312" s="145">
        <f t="shared" si="82"/>
        <v>0</v>
      </c>
      <c r="S312" s="145">
        <v>0</v>
      </c>
      <c r="T312" s="146">
        <f t="shared" si="83"/>
        <v>0</v>
      </c>
      <c r="AR312" s="147" t="s">
        <v>164</v>
      </c>
      <c r="AT312" s="147" t="s">
        <v>136</v>
      </c>
      <c r="AU312" s="147" t="s">
        <v>141</v>
      </c>
      <c r="AY312" s="13" t="s">
        <v>134</v>
      </c>
      <c r="BE312" s="148">
        <f t="shared" si="84"/>
        <v>0</v>
      </c>
      <c r="BF312" s="148">
        <f t="shared" si="85"/>
        <v>0</v>
      </c>
      <c r="BG312" s="148">
        <f t="shared" si="86"/>
        <v>0</v>
      </c>
      <c r="BH312" s="148">
        <f t="shared" si="87"/>
        <v>0</v>
      </c>
      <c r="BI312" s="148">
        <f t="shared" si="88"/>
        <v>0</v>
      </c>
      <c r="BJ312" s="13" t="s">
        <v>141</v>
      </c>
      <c r="BK312" s="148">
        <f t="shared" si="89"/>
        <v>0</v>
      </c>
      <c r="BL312" s="13" t="s">
        <v>164</v>
      </c>
      <c r="BM312" s="147" t="s">
        <v>708</v>
      </c>
    </row>
    <row r="313" spans="2:65" s="1" customFormat="1" ht="24.2" customHeight="1">
      <c r="B313" s="135"/>
      <c r="C313" s="149" t="s">
        <v>458</v>
      </c>
      <c r="D313" s="149" t="s">
        <v>180</v>
      </c>
      <c r="E313" s="150" t="s">
        <v>709</v>
      </c>
      <c r="F313" s="151" t="s">
        <v>710</v>
      </c>
      <c r="G313" s="152" t="s">
        <v>177</v>
      </c>
      <c r="H313" s="153">
        <v>884.32</v>
      </c>
      <c r="I313" s="154"/>
      <c r="J313" s="153">
        <f t="shared" si="80"/>
        <v>0</v>
      </c>
      <c r="K313" s="155"/>
      <c r="L313" s="156"/>
      <c r="M313" s="157" t="s">
        <v>1</v>
      </c>
      <c r="N313" s="158" t="s">
        <v>39</v>
      </c>
      <c r="P313" s="145">
        <f t="shared" si="81"/>
        <v>0</v>
      </c>
      <c r="Q313" s="145">
        <v>0</v>
      </c>
      <c r="R313" s="145">
        <f t="shared" si="82"/>
        <v>0</v>
      </c>
      <c r="S313" s="145">
        <v>0</v>
      </c>
      <c r="T313" s="146">
        <f t="shared" si="83"/>
        <v>0</v>
      </c>
      <c r="AR313" s="147" t="s">
        <v>194</v>
      </c>
      <c r="AT313" s="147" t="s">
        <v>180</v>
      </c>
      <c r="AU313" s="147" t="s">
        <v>141</v>
      </c>
      <c r="AY313" s="13" t="s">
        <v>134</v>
      </c>
      <c r="BE313" s="148">
        <f t="shared" si="84"/>
        <v>0</v>
      </c>
      <c r="BF313" s="148">
        <f t="shared" si="85"/>
        <v>0</v>
      </c>
      <c r="BG313" s="148">
        <f t="shared" si="86"/>
        <v>0</v>
      </c>
      <c r="BH313" s="148">
        <f t="shared" si="87"/>
        <v>0</v>
      </c>
      <c r="BI313" s="148">
        <f t="shared" si="88"/>
        <v>0</v>
      </c>
      <c r="BJ313" s="13" t="s">
        <v>141</v>
      </c>
      <c r="BK313" s="148">
        <f t="shared" si="89"/>
        <v>0</v>
      </c>
      <c r="BL313" s="13" t="s">
        <v>164</v>
      </c>
      <c r="BM313" s="147" t="s">
        <v>711</v>
      </c>
    </row>
    <row r="314" spans="2:65" s="1" customFormat="1" ht="21.75" customHeight="1">
      <c r="B314" s="135"/>
      <c r="C314" s="136" t="s">
        <v>712</v>
      </c>
      <c r="D314" s="136" t="s">
        <v>136</v>
      </c>
      <c r="E314" s="137" t="s">
        <v>713</v>
      </c>
      <c r="F314" s="138" t="s">
        <v>714</v>
      </c>
      <c r="G314" s="139" t="s">
        <v>177</v>
      </c>
      <c r="H314" s="140">
        <v>104.8</v>
      </c>
      <c r="I314" s="141"/>
      <c r="J314" s="140">
        <f t="shared" si="80"/>
        <v>0</v>
      </c>
      <c r="K314" s="142"/>
      <c r="L314" s="28"/>
      <c r="M314" s="143" t="s">
        <v>1</v>
      </c>
      <c r="N314" s="144" t="s">
        <v>39</v>
      </c>
      <c r="P314" s="145">
        <f t="shared" si="81"/>
        <v>0</v>
      </c>
      <c r="Q314" s="145">
        <v>0</v>
      </c>
      <c r="R314" s="145">
        <f t="shared" si="82"/>
        <v>0</v>
      </c>
      <c r="S314" s="145">
        <v>0</v>
      </c>
      <c r="T314" s="146">
        <f t="shared" si="83"/>
        <v>0</v>
      </c>
      <c r="AR314" s="147" t="s">
        <v>164</v>
      </c>
      <c r="AT314" s="147" t="s">
        <v>136</v>
      </c>
      <c r="AU314" s="147" t="s">
        <v>141</v>
      </c>
      <c r="AY314" s="13" t="s">
        <v>134</v>
      </c>
      <c r="BE314" s="148">
        <f t="shared" si="84"/>
        <v>0</v>
      </c>
      <c r="BF314" s="148">
        <f t="shared" si="85"/>
        <v>0</v>
      </c>
      <c r="BG314" s="148">
        <f t="shared" si="86"/>
        <v>0</v>
      </c>
      <c r="BH314" s="148">
        <f t="shared" si="87"/>
        <v>0</v>
      </c>
      <c r="BI314" s="148">
        <f t="shared" si="88"/>
        <v>0</v>
      </c>
      <c r="BJ314" s="13" t="s">
        <v>141</v>
      </c>
      <c r="BK314" s="148">
        <f t="shared" si="89"/>
        <v>0</v>
      </c>
      <c r="BL314" s="13" t="s">
        <v>164</v>
      </c>
      <c r="BM314" s="147" t="s">
        <v>715</v>
      </c>
    </row>
    <row r="315" spans="2:65" s="1" customFormat="1" ht="33" customHeight="1">
      <c r="B315" s="135"/>
      <c r="C315" s="136" t="s">
        <v>461</v>
      </c>
      <c r="D315" s="136" t="s">
        <v>136</v>
      </c>
      <c r="E315" s="137" t="s">
        <v>716</v>
      </c>
      <c r="F315" s="138" t="s">
        <v>717</v>
      </c>
      <c r="G315" s="139" t="s">
        <v>177</v>
      </c>
      <c r="H315" s="140">
        <v>412.99</v>
      </c>
      <c r="I315" s="141"/>
      <c r="J315" s="140">
        <f t="shared" si="80"/>
        <v>0</v>
      </c>
      <c r="K315" s="142"/>
      <c r="L315" s="28"/>
      <c r="M315" s="143" t="s">
        <v>1</v>
      </c>
      <c r="N315" s="144" t="s">
        <v>39</v>
      </c>
      <c r="P315" s="145">
        <f t="shared" si="81"/>
        <v>0</v>
      </c>
      <c r="Q315" s="145">
        <v>0</v>
      </c>
      <c r="R315" s="145">
        <f t="shared" si="82"/>
        <v>0</v>
      </c>
      <c r="S315" s="145">
        <v>0</v>
      </c>
      <c r="T315" s="146">
        <f t="shared" si="83"/>
        <v>0</v>
      </c>
      <c r="AR315" s="147" t="s">
        <v>164</v>
      </c>
      <c r="AT315" s="147" t="s">
        <v>136</v>
      </c>
      <c r="AU315" s="147" t="s">
        <v>141</v>
      </c>
      <c r="AY315" s="13" t="s">
        <v>134</v>
      </c>
      <c r="BE315" s="148">
        <f t="shared" si="84"/>
        <v>0</v>
      </c>
      <c r="BF315" s="148">
        <f t="shared" si="85"/>
        <v>0</v>
      </c>
      <c r="BG315" s="148">
        <f t="shared" si="86"/>
        <v>0</v>
      </c>
      <c r="BH315" s="148">
        <f t="shared" si="87"/>
        <v>0</v>
      </c>
      <c r="BI315" s="148">
        <f t="shared" si="88"/>
        <v>0</v>
      </c>
      <c r="BJ315" s="13" t="s">
        <v>141</v>
      </c>
      <c r="BK315" s="148">
        <f t="shared" si="89"/>
        <v>0</v>
      </c>
      <c r="BL315" s="13" t="s">
        <v>164</v>
      </c>
      <c r="BM315" s="147" t="s">
        <v>718</v>
      </c>
    </row>
    <row r="316" spans="2:65" s="1" customFormat="1" ht="24.2" customHeight="1">
      <c r="B316" s="135"/>
      <c r="C316" s="136" t="s">
        <v>719</v>
      </c>
      <c r="D316" s="136" t="s">
        <v>136</v>
      </c>
      <c r="E316" s="137" t="s">
        <v>720</v>
      </c>
      <c r="F316" s="138" t="s">
        <v>721</v>
      </c>
      <c r="G316" s="139" t="s">
        <v>570</v>
      </c>
      <c r="H316" s="141"/>
      <c r="I316" s="141"/>
      <c r="J316" s="140">
        <f t="shared" si="80"/>
        <v>0</v>
      </c>
      <c r="K316" s="142"/>
      <c r="L316" s="28"/>
      <c r="M316" s="143" t="s">
        <v>1</v>
      </c>
      <c r="N316" s="144" t="s">
        <v>39</v>
      </c>
      <c r="P316" s="145">
        <f t="shared" si="81"/>
        <v>0</v>
      </c>
      <c r="Q316" s="145">
        <v>0</v>
      </c>
      <c r="R316" s="145">
        <f t="shared" si="82"/>
        <v>0</v>
      </c>
      <c r="S316" s="145">
        <v>0</v>
      </c>
      <c r="T316" s="146">
        <f t="shared" si="83"/>
        <v>0</v>
      </c>
      <c r="AR316" s="147" t="s">
        <v>164</v>
      </c>
      <c r="AT316" s="147" t="s">
        <v>136</v>
      </c>
      <c r="AU316" s="147" t="s">
        <v>141</v>
      </c>
      <c r="AY316" s="13" t="s">
        <v>134</v>
      </c>
      <c r="BE316" s="148">
        <f t="shared" si="84"/>
        <v>0</v>
      </c>
      <c r="BF316" s="148">
        <f t="shared" si="85"/>
        <v>0</v>
      </c>
      <c r="BG316" s="148">
        <f t="shared" si="86"/>
        <v>0</v>
      </c>
      <c r="BH316" s="148">
        <f t="shared" si="87"/>
        <v>0</v>
      </c>
      <c r="BI316" s="148">
        <f t="shared" si="88"/>
        <v>0</v>
      </c>
      <c r="BJ316" s="13" t="s">
        <v>141</v>
      </c>
      <c r="BK316" s="148">
        <f t="shared" si="89"/>
        <v>0</v>
      </c>
      <c r="BL316" s="13" t="s">
        <v>164</v>
      </c>
      <c r="BM316" s="147" t="s">
        <v>722</v>
      </c>
    </row>
    <row r="317" spans="2:65" s="11" customFormat="1" ht="22.9" customHeight="1">
      <c r="B317" s="123"/>
      <c r="D317" s="124" t="s">
        <v>72</v>
      </c>
      <c r="E317" s="133" t="s">
        <v>723</v>
      </c>
      <c r="F317" s="133" t="s">
        <v>724</v>
      </c>
      <c r="I317" s="126"/>
      <c r="J317" s="134">
        <f>BK317</f>
        <v>0</v>
      </c>
      <c r="L317" s="123"/>
      <c r="M317" s="128"/>
      <c r="P317" s="129">
        <f>SUM(P318:P322)</f>
        <v>0</v>
      </c>
      <c r="R317" s="129">
        <f>SUM(R318:R322)</f>
        <v>0</v>
      </c>
      <c r="T317" s="130">
        <f>SUM(T318:T322)</f>
        <v>0</v>
      </c>
      <c r="AR317" s="124" t="s">
        <v>141</v>
      </c>
      <c r="AT317" s="131" t="s">
        <v>72</v>
      </c>
      <c r="AU317" s="131" t="s">
        <v>81</v>
      </c>
      <c r="AY317" s="124" t="s">
        <v>134</v>
      </c>
      <c r="BK317" s="132">
        <f>SUM(BK318:BK322)</f>
        <v>0</v>
      </c>
    </row>
    <row r="318" spans="2:65" s="1" customFormat="1" ht="24.2" customHeight="1">
      <c r="B318" s="135"/>
      <c r="C318" s="136" t="s">
        <v>465</v>
      </c>
      <c r="D318" s="136" t="s">
        <v>136</v>
      </c>
      <c r="E318" s="137" t="s">
        <v>725</v>
      </c>
      <c r="F318" s="138" t="s">
        <v>726</v>
      </c>
      <c r="G318" s="139" t="s">
        <v>227</v>
      </c>
      <c r="H318" s="140">
        <v>4</v>
      </c>
      <c r="I318" s="141"/>
      <c r="J318" s="140">
        <f>ROUND(I318*H318,2)</f>
        <v>0</v>
      </c>
      <c r="K318" s="142"/>
      <c r="L318" s="28"/>
      <c r="M318" s="143" t="s">
        <v>1</v>
      </c>
      <c r="N318" s="144" t="s">
        <v>39</v>
      </c>
      <c r="P318" s="145">
        <f>O318*H318</f>
        <v>0</v>
      </c>
      <c r="Q318" s="145">
        <v>0</v>
      </c>
      <c r="R318" s="145">
        <f>Q318*H318</f>
        <v>0</v>
      </c>
      <c r="S318" s="145">
        <v>0</v>
      </c>
      <c r="T318" s="146">
        <f>S318*H318</f>
        <v>0</v>
      </c>
      <c r="AR318" s="147" t="s">
        <v>164</v>
      </c>
      <c r="AT318" s="147" t="s">
        <v>136</v>
      </c>
      <c r="AU318" s="147" t="s">
        <v>141</v>
      </c>
      <c r="AY318" s="13" t="s">
        <v>134</v>
      </c>
      <c r="BE318" s="148">
        <f>IF(N318="základná",J318,0)</f>
        <v>0</v>
      </c>
      <c r="BF318" s="148">
        <f>IF(N318="znížená",J318,0)</f>
        <v>0</v>
      </c>
      <c r="BG318" s="148">
        <f>IF(N318="zákl. prenesená",J318,0)</f>
        <v>0</v>
      </c>
      <c r="BH318" s="148">
        <f>IF(N318="zníž. prenesená",J318,0)</f>
        <v>0</v>
      </c>
      <c r="BI318" s="148">
        <f>IF(N318="nulová",J318,0)</f>
        <v>0</v>
      </c>
      <c r="BJ318" s="13" t="s">
        <v>141</v>
      </c>
      <c r="BK318" s="148">
        <f>ROUND(I318*H318,2)</f>
        <v>0</v>
      </c>
      <c r="BL318" s="13" t="s">
        <v>164</v>
      </c>
      <c r="BM318" s="147" t="s">
        <v>727</v>
      </c>
    </row>
    <row r="319" spans="2:65" s="1" customFormat="1" ht="24.2" customHeight="1">
      <c r="B319" s="135"/>
      <c r="C319" s="136" t="s">
        <v>728</v>
      </c>
      <c r="D319" s="136" t="s">
        <v>136</v>
      </c>
      <c r="E319" s="137" t="s">
        <v>729</v>
      </c>
      <c r="F319" s="138" t="s">
        <v>730</v>
      </c>
      <c r="G319" s="139" t="s">
        <v>281</v>
      </c>
      <c r="H319" s="140">
        <v>84.05</v>
      </c>
      <c r="I319" s="141"/>
      <c r="J319" s="140">
        <f>ROUND(I319*H319,2)</f>
        <v>0</v>
      </c>
      <c r="K319" s="142"/>
      <c r="L319" s="28"/>
      <c r="M319" s="143" t="s">
        <v>1</v>
      </c>
      <c r="N319" s="144" t="s">
        <v>39</v>
      </c>
      <c r="P319" s="145">
        <f>O319*H319</f>
        <v>0</v>
      </c>
      <c r="Q319" s="145">
        <v>0</v>
      </c>
      <c r="R319" s="145">
        <f>Q319*H319</f>
        <v>0</v>
      </c>
      <c r="S319" s="145">
        <v>0</v>
      </c>
      <c r="T319" s="146">
        <f>S319*H319</f>
        <v>0</v>
      </c>
      <c r="AR319" s="147" t="s">
        <v>164</v>
      </c>
      <c r="AT319" s="147" t="s">
        <v>136</v>
      </c>
      <c r="AU319" s="147" t="s">
        <v>141</v>
      </c>
      <c r="AY319" s="13" t="s">
        <v>134</v>
      </c>
      <c r="BE319" s="148">
        <f>IF(N319="základná",J319,0)</f>
        <v>0</v>
      </c>
      <c r="BF319" s="148">
        <f>IF(N319="znížená",J319,0)</f>
        <v>0</v>
      </c>
      <c r="BG319" s="148">
        <f>IF(N319="zákl. prenesená",J319,0)</f>
        <v>0</v>
      </c>
      <c r="BH319" s="148">
        <f>IF(N319="zníž. prenesená",J319,0)</f>
        <v>0</v>
      </c>
      <c r="BI319" s="148">
        <f>IF(N319="nulová",J319,0)</f>
        <v>0</v>
      </c>
      <c r="BJ319" s="13" t="s">
        <v>141</v>
      </c>
      <c r="BK319" s="148">
        <f>ROUND(I319*H319,2)</f>
        <v>0</v>
      </c>
      <c r="BL319" s="13" t="s">
        <v>164</v>
      </c>
      <c r="BM319" s="147" t="s">
        <v>731</v>
      </c>
    </row>
    <row r="320" spans="2:65" s="1" customFormat="1" ht="24.2" customHeight="1">
      <c r="B320" s="135"/>
      <c r="C320" s="136" t="s">
        <v>468</v>
      </c>
      <c r="D320" s="136" t="s">
        <v>136</v>
      </c>
      <c r="E320" s="137" t="s">
        <v>732</v>
      </c>
      <c r="F320" s="138" t="s">
        <v>733</v>
      </c>
      <c r="G320" s="139" t="s">
        <v>281</v>
      </c>
      <c r="H320" s="140">
        <v>21.3</v>
      </c>
      <c r="I320" s="141"/>
      <c r="J320" s="140">
        <f>ROUND(I320*H320,2)</f>
        <v>0</v>
      </c>
      <c r="K320" s="142"/>
      <c r="L320" s="28"/>
      <c r="M320" s="143" t="s">
        <v>1</v>
      </c>
      <c r="N320" s="144" t="s">
        <v>39</v>
      </c>
      <c r="P320" s="145">
        <f>O320*H320</f>
        <v>0</v>
      </c>
      <c r="Q320" s="145">
        <v>0</v>
      </c>
      <c r="R320" s="145">
        <f>Q320*H320</f>
        <v>0</v>
      </c>
      <c r="S320" s="145">
        <v>0</v>
      </c>
      <c r="T320" s="146">
        <f>S320*H320</f>
        <v>0</v>
      </c>
      <c r="AR320" s="147" t="s">
        <v>164</v>
      </c>
      <c r="AT320" s="147" t="s">
        <v>136</v>
      </c>
      <c r="AU320" s="147" t="s">
        <v>141</v>
      </c>
      <c r="AY320" s="13" t="s">
        <v>134</v>
      </c>
      <c r="BE320" s="148">
        <f>IF(N320="základná",J320,0)</f>
        <v>0</v>
      </c>
      <c r="BF320" s="148">
        <f>IF(N320="znížená",J320,0)</f>
        <v>0</v>
      </c>
      <c r="BG320" s="148">
        <f>IF(N320="zákl. prenesená",J320,0)</f>
        <v>0</v>
      </c>
      <c r="BH320" s="148">
        <f>IF(N320="zníž. prenesená",J320,0)</f>
        <v>0</v>
      </c>
      <c r="BI320" s="148">
        <f>IF(N320="nulová",J320,0)</f>
        <v>0</v>
      </c>
      <c r="BJ320" s="13" t="s">
        <v>141</v>
      </c>
      <c r="BK320" s="148">
        <f>ROUND(I320*H320,2)</f>
        <v>0</v>
      </c>
      <c r="BL320" s="13" t="s">
        <v>164</v>
      </c>
      <c r="BM320" s="147" t="s">
        <v>734</v>
      </c>
    </row>
    <row r="321" spans="2:65" s="1" customFormat="1" ht="24.2" customHeight="1">
      <c r="B321" s="135"/>
      <c r="C321" s="136" t="s">
        <v>735</v>
      </c>
      <c r="D321" s="136" t="s">
        <v>136</v>
      </c>
      <c r="E321" s="137" t="s">
        <v>736</v>
      </c>
      <c r="F321" s="138" t="s">
        <v>737</v>
      </c>
      <c r="G321" s="139" t="s">
        <v>281</v>
      </c>
      <c r="H321" s="140">
        <v>16.8</v>
      </c>
      <c r="I321" s="141"/>
      <c r="J321" s="140">
        <f>ROUND(I321*H321,2)</f>
        <v>0</v>
      </c>
      <c r="K321" s="142"/>
      <c r="L321" s="28"/>
      <c r="M321" s="143" t="s">
        <v>1</v>
      </c>
      <c r="N321" s="144" t="s">
        <v>39</v>
      </c>
      <c r="P321" s="145">
        <f>O321*H321</f>
        <v>0</v>
      </c>
      <c r="Q321" s="145">
        <v>0</v>
      </c>
      <c r="R321" s="145">
        <f>Q321*H321</f>
        <v>0</v>
      </c>
      <c r="S321" s="145">
        <v>0</v>
      </c>
      <c r="T321" s="146">
        <f>S321*H321</f>
        <v>0</v>
      </c>
      <c r="AR321" s="147" t="s">
        <v>164</v>
      </c>
      <c r="AT321" s="147" t="s">
        <v>136</v>
      </c>
      <c r="AU321" s="147" t="s">
        <v>141</v>
      </c>
      <c r="AY321" s="13" t="s">
        <v>134</v>
      </c>
      <c r="BE321" s="148">
        <f>IF(N321="základná",J321,0)</f>
        <v>0</v>
      </c>
      <c r="BF321" s="148">
        <f>IF(N321="znížená",J321,0)</f>
        <v>0</v>
      </c>
      <c r="BG321" s="148">
        <f>IF(N321="zákl. prenesená",J321,0)</f>
        <v>0</v>
      </c>
      <c r="BH321" s="148">
        <f>IF(N321="zníž. prenesená",J321,0)</f>
        <v>0</v>
      </c>
      <c r="BI321" s="148">
        <f>IF(N321="nulová",J321,0)</f>
        <v>0</v>
      </c>
      <c r="BJ321" s="13" t="s">
        <v>141</v>
      </c>
      <c r="BK321" s="148">
        <f>ROUND(I321*H321,2)</f>
        <v>0</v>
      </c>
      <c r="BL321" s="13" t="s">
        <v>164</v>
      </c>
      <c r="BM321" s="147" t="s">
        <v>738</v>
      </c>
    </row>
    <row r="322" spans="2:65" s="1" customFormat="1" ht="24.2" customHeight="1">
      <c r="B322" s="135"/>
      <c r="C322" s="136" t="s">
        <v>472</v>
      </c>
      <c r="D322" s="136" t="s">
        <v>136</v>
      </c>
      <c r="E322" s="137" t="s">
        <v>739</v>
      </c>
      <c r="F322" s="138" t="s">
        <v>740</v>
      </c>
      <c r="G322" s="139" t="s">
        <v>570</v>
      </c>
      <c r="H322" s="141"/>
      <c r="I322" s="141"/>
      <c r="J322" s="140">
        <f>ROUND(I322*H322,2)</f>
        <v>0</v>
      </c>
      <c r="K322" s="142"/>
      <c r="L322" s="28"/>
      <c r="M322" s="143" t="s">
        <v>1</v>
      </c>
      <c r="N322" s="144" t="s">
        <v>39</v>
      </c>
      <c r="P322" s="145">
        <f>O322*H322</f>
        <v>0</v>
      </c>
      <c r="Q322" s="145">
        <v>0</v>
      </c>
      <c r="R322" s="145">
        <f>Q322*H322</f>
        <v>0</v>
      </c>
      <c r="S322" s="145">
        <v>0</v>
      </c>
      <c r="T322" s="146">
        <f>S322*H322</f>
        <v>0</v>
      </c>
      <c r="AR322" s="147" t="s">
        <v>164</v>
      </c>
      <c r="AT322" s="147" t="s">
        <v>136</v>
      </c>
      <c r="AU322" s="147" t="s">
        <v>141</v>
      </c>
      <c r="AY322" s="13" t="s">
        <v>134</v>
      </c>
      <c r="BE322" s="148">
        <f>IF(N322="základná",J322,0)</f>
        <v>0</v>
      </c>
      <c r="BF322" s="148">
        <f>IF(N322="znížená",J322,0)</f>
        <v>0</v>
      </c>
      <c r="BG322" s="148">
        <f>IF(N322="zákl. prenesená",J322,0)</f>
        <v>0</v>
      </c>
      <c r="BH322" s="148">
        <f>IF(N322="zníž. prenesená",J322,0)</f>
        <v>0</v>
      </c>
      <c r="BI322" s="148">
        <f>IF(N322="nulová",J322,0)</f>
        <v>0</v>
      </c>
      <c r="BJ322" s="13" t="s">
        <v>141</v>
      </c>
      <c r="BK322" s="148">
        <f>ROUND(I322*H322,2)</f>
        <v>0</v>
      </c>
      <c r="BL322" s="13" t="s">
        <v>164</v>
      </c>
      <c r="BM322" s="147" t="s">
        <v>741</v>
      </c>
    </row>
    <row r="323" spans="2:65" s="11" customFormat="1" ht="22.9" customHeight="1">
      <c r="B323" s="123"/>
      <c r="D323" s="124" t="s">
        <v>72</v>
      </c>
      <c r="E323" s="133" t="s">
        <v>742</v>
      </c>
      <c r="F323" s="133" t="s">
        <v>743</v>
      </c>
      <c r="I323" s="126"/>
      <c r="J323" s="134">
        <f>BK323</f>
        <v>0</v>
      </c>
      <c r="L323" s="123"/>
      <c r="M323" s="128"/>
      <c r="P323" s="129">
        <f>SUM(P324:P346)</f>
        <v>0</v>
      </c>
      <c r="R323" s="129">
        <f>SUM(R324:R346)</f>
        <v>1.01051</v>
      </c>
      <c r="T323" s="130">
        <f>SUM(T324:T346)</f>
        <v>0</v>
      </c>
      <c r="AR323" s="124" t="s">
        <v>141</v>
      </c>
      <c r="AT323" s="131" t="s">
        <v>72</v>
      </c>
      <c r="AU323" s="131" t="s">
        <v>81</v>
      </c>
      <c r="AY323" s="124" t="s">
        <v>134</v>
      </c>
      <c r="BK323" s="132">
        <f>SUM(BK324:BK346)</f>
        <v>0</v>
      </c>
    </row>
    <row r="324" spans="2:65" s="1" customFormat="1" ht="24.2" customHeight="1">
      <c r="B324" s="135"/>
      <c r="C324" s="136" t="s">
        <v>744</v>
      </c>
      <c r="D324" s="136" t="s">
        <v>136</v>
      </c>
      <c r="E324" s="137" t="s">
        <v>745</v>
      </c>
      <c r="F324" s="138" t="s">
        <v>746</v>
      </c>
      <c r="G324" s="139" t="s">
        <v>281</v>
      </c>
      <c r="H324" s="140">
        <v>107</v>
      </c>
      <c r="I324" s="141"/>
      <c r="J324" s="140">
        <f t="shared" ref="J324:J346" si="90">ROUND(I324*H324,2)</f>
        <v>0</v>
      </c>
      <c r="K324" s="142"/>
      <c r="L324" s="28"/>
      <c r="M324" s="143" t="s">
        <v>1</v>
      </c>
      <c r="N324" s="144" t="s">
        <v>39</v>
      </c>
      <c r="P324" s="145">
        <f t="shared" ref="P324:P346" si="91">O324*H324</f>
        <v>0</v>
      </c>
      <c r="Q324" s="145">
        <v>2.2000000000000001E-4</v>
      </c>
      <c r="R324" s="145">
        <f t="shared" ref="R324:R346" si="92">Q324*H324</f>
        <v>2.3540000000000002E-2</v>
      </c>
      <c r="S324" s="145">
        <v>0</v>
      </c>
      <c r="T324" s="146">
        <f t="shared" ref="T324:T346" si="93">S324*H324</f>
        <v>0</v>
      </c>
      <c r="AR324" s="147" t="s">
        <v>164</v>
      </c>
      <c r="AT324" s="147" t="s">
        <v>136</v>
      </c>
      <c r="AU324" s="147" t="s">
        <v>141</v>
      </c>
      <c r="AY324" s="13" t="s">
        <v>134</v>
      </c>
      <c r="BE324" s="148">
        <f t="shared" ref="BE324:BE346" si="94">IF(N324="základná",J324,0)</f>
        <v>0</v>
      </c>
      <c r="BF324" s="148">
        <f t="shared" ref="BF324:BF346" si="95">IF(N324="znížená",J324,0)</f>
        <v>0</v>
      </c>
      <c r="BG324" s="148">
        <f t="shared" ref="BG324:BG346" si="96">IF(N324="zákl. prenesená",J324,0)</f>
        <v>0</v>
      </c>
      <c r="BH324" s="148">
        <f t="shared" ref="BH324:BH346" si="97">IF(N324="zníž. prenesená",J324,0)</f>
        <v>0</v>
      </c>
      <c r="BI324" s="148">
        <f t="shared" ref="BI324:BI346" si="98">IF(N324="nulová",J324,0)</f>
        <v>0</v>
      </c>
      <c r="BJ324" s="13" t="s">
        <v>141</v>
      </c>
      <c r="BK324" s="148">
        <f t="shared" ref="BK324:BK346" si="99">ROUND(I324*H324,2)</f>
        <v>0</v>
      </c>
      <c r="BL324" s="13" t="s">
        <v>164</v>
      </c>
      <c r="BM324" s="147" t="s">
        <v>747</v>
      </c>
    </row>
    <row r="325" spans="2:65" s="1" customFormat="1" ht="37.9" customHeight="1">
      <c r="B325" s="135"/>
      <c r="C325" s="149" t="s">
        <v>475</v>
      </c>
      <c r="D325" s="149" t="s">
        <v>180</v>
      </c>
      <c r="E325" s="150" t="s">
        <v>748</v>
      </c>
      <c r="F325" s="151" t="s">
        <v>749</v>
      </c>
      <c r="G325" s="152" t="s">
        <v>281</v>
      </c>
      <c r="H325" s="153">
        <v>112.35</v>
      </c>
      <c r="I325" s="154"/>
      <c r="J325" s="153">
        <f t="shared" si="90"/>
        <v>0</v>
      </c>
      <c r="K325" s="155"/>
      <c r="L325" s="156"/>
      <c r="M325" s="157" t="s">
        <v>1</v>
      </c>
      <c r="N325" s="158" t="s">
        <v>39</v>
      </c>
      <c r="P325" s="145">
        <f t="shared" si="91"/>
        <v>0</v>
      </c>
      <c r="Q325" s="145">
        <v>1E-4</v>
      </c>
      <c r="R325" s="145">
        <f t="shared" si="92"/>
        <v>1.1235E-2</v>
      </c>
      <c r="S325" s="145">
        <v>0</v>
      </c>
      <c r="T325" s="146">
        <f t="shared" si="93"/>
        <v>0</v>
      </c>
      <c r="AR325" s="147" t="s">
        <v>194</v>
      </c>
      <c r="AT325" s="147" t="s">
        <v>180</v>
      </c>
      <c r="AU325" s="147" t="s">
        <v>141</v>
      </c>
      <c r="AY325" s="13" t="s">
        <v>134</v>
      </c>
      <c r="BE325" s="148">
        <f t="shared" si="94"/>
        <v>0</v>
      </c>
      <c r="BF325" s="148">
        <f t="shared" si="95"/>
        <v>0</v>
      </c>
      <c r="BG325" s="148">
        <f t="shared" si="96"/>
        <v>0</v>
      </c>
      <c r="BH325" s="148">
        <f t="shared" si="97"/>
        <v>0</v>
      </c>
      <c r="BI325" s="148">
        <f t="shared" si="98"/>
        <v>0</v>
      </c>
      <c r="BJ325" s="13" t="s">
        <v>141</v>
      </c>
      <c r="BK325" s="148">
        <f t="shared" si="99"/>
        <v>0</v>
      </c>
      <c r="BL325" s="13" t="s">
        <v>164</v>
      </c>
      <c r="BM325" s="147" t="s">
        <v>750</v>
      </c>
    </row>
    <row r="326" spans="2:65" s="1" customFormat="1" ht="37.9" customHeight="1">
      <c r="B326" s="135"/>
      <c r="C326" s="149" t="s">
        <v>751</v>
      </c>
      <c r="D326" s="149" t="s">
        <v>180</v>
      </c>
      <c r="E326" s="150" t="s">
        <v>752</v>
      </c>
      <c r="F326" s="151" t="s">
        <v>753</v>
      </c>
      <c r="G326" s="152" t="s">
        <v>281</v>
      </c>
      <c r="H326" s="153">
        <v>112.35</v>
      </c>
      <c r="I326" s="154"/>
      <c r="J326" s="153">
        <f t="shared" si="90"/>
        <v>0</v>
      </c>
      <c r="K326" s="155"/>
      <c r="L326" s="156"/>
      <c r="M326" s="157" t="s">
        <v>1</v>
      </c>
      <c r="N326" s="158" t="s">
        <v>39</v>
      </c>
      <c r="P326" s="145">
        <f t="shared" si="91"/>
        <v>0</v>
      </c>
      <c r="Q326" s="145">
        <v>1E-4</v>
      </c>
      <c r="R326" s="145">
        <f t="shared" si="92"/>
        <v>1.1235E-2</v>
      </c>
      <c r="S326" s="145">
        <v>0</v>
      </c>
      <c r="T326" s="146">
        <f t="shared" si="93"/>
        <v>0</v>
      </c>
      <c r="AR326" s="147" t="s">
        <v>194</v>
      </c>
      <c r="AT326" s="147" t="s">
        <v>180</v>
      </c>
      <c r="AU326" s="147" t="s">
        <v>141</v>
      </c>
      <c r="AY326" s="13" t="s">
        <v>134</v>
      </c>
      <c r="BE326" s="148">
        <f t="shared" si="94"/>
        <v>0</v>
      </c>
      <c r="BF326" s="148">
        <f t="shared" si="95"/>
        <v>0</v>
      </c>
      <c r="BG326" s="148">
        <f t="shared" si="96"/>
        <v>0</v>
      </c>
      <c r="BH326" s="148">
        <f t="shared" si="97"/>
        <v>0</v>
      </c>
      <c r="BI326" s="148">
        <f t="shared" si="98"/>
        <v>0</v>
      </c>
      <c r="BJ326" s="13" t="s">
        <v>141</v>
      </c>
      <c r="BK326" s="148">
        <f t="shared" si="99"/>
        <v>0</v>
      </c>
      <c r="BL326" s="13" t="s">
        <v>164</v>
      </c>
      <c r="BM326" s="147" t="s">
        <v>754</v>
      </c>
    </row>
    <row r="327" spans="2:65" s="1" customFormat="1" ht="37.9" customHeight="1">
      <c r="B327" s="135"/>
      <c r="C327" s="149" t="s">
        <v>479</v>
      </c>
      <c r="D327" s="149" t="s">
        <v>180</v>
      </c>
      <c r="E327" s="150" t="s">
        <v>755</v>
      </c>
      <c r="F327" s="151" t="s">
        <v>756</v>
      </c>
      <c r="G327" s="152" t="s">
        <v>227</v>
      </c>
      <c r="H327" s="153">
        <v>1</v>
      </c>
      <c r="I327" s="154"/>
      <c r="J327" s="153">
        <f t="shared" si="90"/>
        <v>0</v>
      </c>
      <c r="K327" s="155"/>
      <c r="L327" s="156"/>
      <c r="M327" s="157" t="s">
        <v>1</v>
      </c>
      <c r="N327" s="158" t="s">
        <v>39</v>
      </c>
      <c r="P327" s="145">
        <f t="shared" si="91"/>
        <v>0</v>
      </c>
      <c r="Q327" s="145">
        <v>1.29E-2</v>
      </c>
      <c r="R327" s="145">
        <f t="shared" si="92"/>
        <v>1.29E-2</v>
      </c>
      <c r="S327" s="145">
        <v>0</v>
      </c>
      <c r="T327" s="146">
        <f t="shared" si="93"/>
        <v>0</v>
      </c>
      <c r="AR327" s="147" t="s">
        <v>194</v>
      </c>
      <c r="AT327" s="147" t="s">
        <v>180</v>
      </c>
      <c r="AU327" s="147" t="s">
        <v>141</v>
      </c>
      <c r="AY327" s="13" t="s">
        <v>134</v>
      </c>
      <c r="BE327" s="148">
        <f t="shared" si="94"/>
        <v>0</v>
      </c>
      <c r="BF327" s="148">
        <f t="shared" si="95"/>
        <v>0</v>
      </c>
      <c r="BG327" s="148">
        <f t="shared" si="96"/>
        <v>0</v>
      </c>
      <c r="BH327" s="148">
        <f t="shared" si="97"/>
        <v>0</v>
      </c>
      <c r="BI327" s="148">
        <f t="shared" si="98"/>
        <v>0</v>
      </c>
      <c r="BJ327" s="13" t="s">
        <v>141</v>
      </c>
      <c r="BK327" s="148">
        <f t="shared" si="99"/>
        <v>0</v>
      </c>
      <c r="BL327" s="13" t="s">
        <v>164</v>
      </c>
      <c r="BM327" s="147" t="s">
        <v>757</v>
      </c>
    </row>
    <row r="328" spans="2:65" s="1" customFormat="1" ht="37.9" customHeight="1">
      <c r="B328" s="135"/>
      <c r="C328" s="149" t="s">
        <v>758</v>
      </c>
      <c r="D328" s="149" t="s">
        <v>180</v>
      </c>
      <c r="E328" s="150" t="s">
        <v>759</v>
      </c>
      <c r="F328" s="151" t="s">
        <v>760</v>
      </c>
      <c r="G328" s="152" t="s">
        <v>227</v>
      </c>
      <c r="H328" s="153">
        <v>2</v>
      </c>
      <c r="I328" s="154"/>
      <c r="J328" s="153">
        <f t="shared" si="90"/>
        <v>0</v>
      </c>
      <c r="K328" s="155"/>
      <c r="L328" s="156"/>
      <c r="M328" s="157" t="s">
        <v>1</v>
      </c>
      <c r="N328" s="158" t="s">
        <v>39</v>
      </c>
      <c r="P328" s="145">
        <f t="shared" si="91"/>
        <v>0</v>
      </c>
      <c r="Q328" s="145">
        <v>1.29E-2</v>
      </c>
      <c r="R328" s="145">
        <f t="shared" si="92"/>
        <v>2.58E-2</v>
      </c>
      <c r="S328" s="145">
        <v>0</v>
      </c>
      <c r="T328" s="146">
        <f t="shared" si="93"/>
        <v>0</v>
      </c>
      <c r="AR328" s="147" t="s">
        <v>194</v>
      </c>
      <c r="AT328" s="147" t="s">
        <v>180</v>
      </c>
      <c r="AU328" s="147" t="s">
        <v>141</v>
      </c>
      <c r="AY328" s="13" t="s">
        <v>134</v>
      </c>
      <c r="BE328" s="148">
        <f t="shared" si="94"/>
        <v>0</v>
      </c>
      <c r="BF328" s="148">
        <f t="shared" si="95"/>
        <v>0</v>
      </c>
      <c r="BG328" s="148">
        <f t="shared" si="96"/>
        <v>0</v>
      </c>
      <c r="BH328" s="148">
        <f t="shared" si="97"/>
        <v>0</v>
      </c>
      <c r="BI328" s="148">
        <f t="shared" si="98"/>
        <v>0</v>
      </c>
      <c r="BJ328" s="13" t="s">
        <v>141</v>
      </c>
      <c r="BK328" s="148">
        <f t="shared" si="99"/>
        <v>0</v>
      </c>
      <c r="BL328" s="13" t="s">
        <v>164</v>
      </c>
      <c r="BM328" s="147" t="s">
        <v>761</v>
      </c>
    </row>
    <row r="329" spans="2:65" s="1" customFormat="1" ht="37.9" customHeight="1">
      <c r="B329" s="135"/>
      <c r="C329" s="149" t="s">
        <v>482</v>
      </c>
      <c r="D329" s="149" t="s">
        <v>180</v>
      </c>
      <c r="E329" s="150" t="s">
        <v>762</v>
      </c>
      <c r="F329" s="151" t="s">
        <v>763</v>
      </c>
      <c r="G329" s="152" t="s">
        <v>227</v>
      </c>
      <c r="H329" s="153">
        <v>2</v>
      </c>
      <c r="I329" s="154"/>
      <c r="J329" s="153">
        <f t="shared" si="90"/>
        <v>0</v>
      </c>
      <c r="K329" s="155"/>
      <c r="L329" s="156"/>
      <c r="M329" s="157" t="s">
        <v>1</v>
      </c>
      <c r="N329" s="158" t="s">
        <v>39</v>
      </c>
      <c r="P329" s="145">
        <f t="shared" si="91"/>
        <v>0</v>
      </c>
      <c r="Q329" s="145">
        <v>1.29E-2</v>
      </c>
      <c r="R329" s="145">
        <f t="shared" si="92"/>
        <v>2.58E-2</v>
      </c>
      <c r="S329" s="145">
        <v>0</v>
      </c>
      <c r="T329" s="146">
        <f t="shared" si="93"/>
        <v>0</v>
      </c>
      <c r="AR329" s="147" t="s">
        <v>194</v>
      </c>
      <c r="AT329" s="147" t="s">
        <v>180</v>
      </c>
      <c r="AU329" s="147" t="s">
        <v>141</v>
      </c>
      <c r="AY329" s="13" t="s">
        <v>134</v>
      </c>
      <c r="BE329" s="148">
        <f t="shared" si="94"/>
        <v>0</v>
      </c>
      <c r="BF329" s="148">
        <f t="shared" si="95"/>
        <v>0</v>
      </c>
      <c r="BG329" s="148">
        <f t="shared" si="96"/>
        <v>0</v>
      </c>
      <c r="BH329" s="148">
        <f t="shared" si="97"/>
        <v>0</v>
      </c>
      <c r="BI329" s="148">
        <f t="shared" si="98"/>
        <v>0</v>
      </c>
      <c r="BJ329" s="13" t="s">
        <v>141</v>
      </c>
      <c r="BK329" s="148">
        <f t="shared" si="99"/>
        <v>0</v>
      </c>
      <c r="BL329" s="13" t="s">
        <v>164</v>
      </c>
      <c r="BM329" s="147" t="s">
        <v>764</v>
      </c>
    </row>
    <row r="330" spans="2:65" s="1" customFormat="1" ht="21.75" customHeight="1">
      <c r="B330" s="135"/>
      <c r="C330" s="136" t="s">
        <v>765</v>
      </c>
      <c r="D330" s="136" t="s">
        <v>136</v>
      </c>
      <c r="E330" s="137" t="s">
        <v>766</v>
      </c>
      <c r="F330" s="138" t="s">
        <v>767</v>
      </c>
      <c r="G330" s="139" t="s">
        <v>281</v>
      </c>
      <c r="H330" s="140">
        <v>49.8</v>
      </c>
      <c r="I330" s="141"/>
      <c r="J330" s="140">
        <f t="shared" si="90"/>
        <v>0</v>
      </c>
      <c r="K330" s="142"/>
      <c r="L330" s="28"/>
      <c r="M330" s="143" t="s">
        <v>1</v>
      </c>
      <c r="N330" s="144" t="s">
        <v>39</v>
      </c>
      <c r="P330" s="145">
        <f t="shared" si="91"/>
        <v>0</v>
      </c>
      <c r="Q330" s="145">
        <v>0</v>
      </c>
      <c r="R330" s="145">
        <f t="shared" si="92"/>
        <v>0</v>
      </c>
      <c r="S330" s="145">
        <v>0</v>
      </c>
      <c r="T330" s="146">
        <f t="shared" si="93"/>
        <v>0</v>
      </c>
      <c r="AR330" s="147" t="s">
        <v>164</v>
      </c>
      <c r="AT330" s="147" t="s">
        <v>136</v>
      </c>
      <c r="AU330" s="147" t="s">
        <v>141</v>
      </c>
      <c r="AY330" s="13" t="s">
        <v>134</v>
      </c>
      <c r="BE330" s="148">
        <f t="shared" si="94"/>
        <v>0</v>
      </c>
      <c r="BF330" s="148">
        <f t="shared" si="95"/>
        <v>0</v>
      </c>
      <c r="BG330" s="148">
        <f t="shared" si="96"/>
        <v>0</v>
      </c>
      <c r="BH330" s="148">
        <f t="shared" si="97"/>
        <v>0</v>
      </c>
      <c r="BI330" s="148">
        <f t="shared" si="98"/>
        <v>0</v>
      </c>
      <c r="BJ330" s="13" t="s">
        <v>141</v>
      </c>
      <c r="BK330" s="148">
        <f t="shared" si="99"/>
        <v>0</v>
      </c>
      <c r="BL330" s="13" t="s">
        <v>164</v>
      </c>
      <c r="BM330" s="147" t="s">
        <v>768</v>
      </c>
    </row>
    <row r="331" spans="2:65" s="1" customFormat="1" ht="24.2" customHeight="1">
      <c r="B331" s="135"/>
      <c r="C331" s="149" t="s">
        <v>486</v>
      </c>
      <c r="D331" s="149" t="s">
        <v>180</v>
      </c>
      <c r="E331" s="150" t="s">
        <v>769</v>
      </c>
      <c r="F331" s="151" t="s">
        <v>770</v>
      </c>
      <c r="G331" s="152" t="s">
        <v>227</v>
      </c>
      <c r="H331" s="153">
        <v>1</v>
      </c>
      <c r="I331" s="154"/>
      <c r="J331" s="153">
        <f t="shared" si="90"/>
        <v>0</v>
      </c>
      <c r="K331" s="155"/>
      <c r="L331" s="156"/>
      <c r="M331" s="157" t="s">
        <v>1</v>
      </c>
      <c r="N331" s="158" t="s">
        <v>39</v>
      </c>
      <c r="P331" s="145">
        <f t="shared" si="91"/>
        <v>0</v>
      </c>
      <c r="Q331" s="145">
        <v>0</v>
      </c>
      <c r="R331" s="145">
        <f t="shared" si="92"/>
        <v>0</v>
      </c>
      <c r="S331" s="145">
        <v>0</v>
      </c>
      <c r="T331" s="146">
        <f t="shared" si="93"/>
        <v>0</v>
      </c>
      <c r="AR331" s="147" t="s">
        <v>194</v>
      </c>
      <c r="AT331" s="147" t="s">
        <v>180</v>
      </c>
      <c r="AU331" s="147" t="s">
        <v>141</v>
      </c>
      <c r="AY331" s="13" t="s">
        <v>134</v>
      </c>
      <c r="BE331" s="148">
        <f t="shared" si="94"/>
        <v>0</v>
      </c>
      <c r="BF331" s="148">
        <f t="shared" si="95"/>
        <v>0</v>
      </c>
      <c r="BG331" s="148">
        <f t="shared" si="96"/>
        <v>0</v>
      </c>
      <c r="BH331" s="148">
        <f t="shared" si="97"/>
        <v>0</v>
      </c>
      <c r="BI331" s="148">
        <f t="shared" si="98"/>
        <v>0</v>
      </c>
      <c r="BJ331" s="13" t="s">
        <v>141</v>
      </c>
      <c r="BK331" s="148">
        <f t="shared" si="99"/>
        <v>0</v>
      </c>
      <c r="BL331" s="13" t="s">
        <v>164</v>
      </c>
      <c r="BM331" s="147" t="s">
        <v>771</v>
      </c>
    </row>
    <row r="332" spans="2:65" s="1" customFormat="1" ht="24.2" customHeight="1">
      <c r="B332" s="135"/>
      <c r="C332" s="149" t="s">
        <v>772</v>
      </c>
      <c r="D332" s="149" t="s">
        <v>180</v>
      </c>
      <c r="E332" s="150" t="s">
        <v>773</v>
      </c>
      <c r="F332" s="151" t="s">
        <v>774</v>
      </c>
      <c r="G332" s="152" t="s">
        <v>227</v>
      </c>
      <c r="H332" s="153">
        <v>1</v>
      </c>
      <c r="I332" s="154"/>
      <c r="J332" s="153">
        <f t="shared" si="90"/>
        <v>0</v>
      </c>
      <c r="K332" s="155"/>
      <c r="L332" s="156"/>
      <c r="M332" s="157" t="s">
        <v>1</v>
      </c>
      <c r="N332" s="158" t="s">
        <v>39</v>
      </c>
      <c r="P332" s="145">
        <f t="shared" si="91"/>
        <v>0</v>
      </c>
      <c r="Q332" s="145">
        <v>0</v>
      </c>
      <c r="R332" s="145">
        <f t="shared" si="92"/>
        <v>0</v>
      </c>
      <c r="S332" s="145">
        <v>0</v>
      </c>
      <c r="T332" s="146">
        <f t="shared" si="93"/>
        <v>0</v>
      </c>
      <c r="AR332" s="147" t="s">
        <v>194</v>
      </c>
      <c r="AT332" s="147" t="s">
        <v>180</v>
      </c>
      <c r="AU332" s="147" t="s">
        <v>141</v>
      </c>
      <c r="AY332" s="13" t="s">
        <v>134</v>
      </c>
      <c r="BE332" s="148">
        <f t="shared" si="94"/>
        <v>0</v>
      </c>
      <c r="BF332" s="148">
        <f t="shared" si="95"/>
        <v>0</v>
      </c>
      <c r="BG332" s="148">
        <f t="shared" si="96"/>
        <v>0</v>
      </c>
      <c r="BH332" s="148">
        <f t="shared" si="97"/>
        <v>0</v>
      </c>
      <c r="BI332" s="148">
        <f t="shared" si="98"/>
        <v>0</v>
      </c>
      <c r="BJ332" s="13" t="s">
        <v>141</v>
      </c>
      <c r="BK332" s="148">
        <f t="shared" si="99"/>
        <v>0</v>
      </c>
      <c r="BL332" s="13" t="s">
        <v>164</v>
      </c>
      <c r="BM332" s="147" t="s">
        <v>775</v>
      </c>
    </row>
    <row r="333" spans="2:65" s="1" customFormat="1" ht="24.2" customHeight="1">
      <c r="B333" s="135"/>
      <c r="C333" s="149" t="s">
        <v>489</v>
      </c>
      <c r="D333" s="149" t="s">
        <v>180</v>
      </c>
      <c r="E333" s="150" t="s">
        <v>776</v>
      </c>
      <c r="F333" s="151" t="s">
        <v>777</v>
      </c>
      <c r="G333" s="152" t="s">
        <v>227</v>
      </c>
      <c r="H333" s="153">
        <v>5</v>
      </c>
      <c r="I333" s="154"/>
      <c r="J333" s="153">
        <f t="shared" si="90"/>
        <v>0</v>
      </c>
      <c r="K333" s="155"/>
      <c r="L333" s="156"/>
      <c r="M333" s="157" t="s">
        <v>1</v>
      </c>
      <c r="N333" s="158" t="s">
        <v>39</v>
      </c>
      <c r="P333" s="145">
        <f t="shared" si="91"/>
        <v>0</v>
      </c>
      <c r="Q333" s="145">
        <v>0</v>
      </c>
      <c r="R333" s="145">
        <f t="shared" si="92"/>
        <v>0</v>
      </c>
      <c r="S333" s="145">
        <v>0</v>
      </c>
      <c r="T333" s="146">
        <f t="shared" si="93"/>
        <v>0</v>
      </c>
      <c r="AR333" s="147" t="s">
        <v>194</v>
      </c>
      <c r="AT333" s="147" t="s">
        <v>180</v>
      </c>
      <c r="AU333" s="147" t="s">
        <v>141</v>
      </c>
      <c r="AY333" s="13" t="s">
        <v>134</v>
      </c>
      <c r="BE333" s="148">
        <f t="shared" si="94"/>
        <v>0</v>
      </c>
      <c r="BF333" s="148">
        <f t="shared" si="95"/>
        <v>0</v>
      </c>
      <c r="BG333" s="148">
        <f t="shared" si="96"/>
        <v>0</v>
      </c>
      <c r="BH333" s="148">
        <f t="shared" si="97"/>
        <v>0</v>
      </c>
      <c r="BI333" s="148">
        <f t="shared" si="98"/>
        <v>0</v>
      </c>
      <c r="BJ333" s="13" t="s">
        <v>141</v>
      </c>
      <c r="BK333" s="148">
        <f t="shared" si="99"/>
        <v>0</v>
      </c>
      <c r="BL333" s="13" t="s">
        <v>164</v>
      </c>
      <c r="BM333" s="147" t="s">
        <v>778</v>
      </c>
    </row>
    <row r="334" spans="2:65" s="1" customFormat="1" ht="24.2" customHeight="1">
      <c r="B334" s="135"/>
      <c r="C334" s="149" t="s">
        <v>779</v>
      </c>
      <c r="D334" s="149" t="s">
        <v>180</v>
      </c>
      <c r="E334" s="150" t="s">
        <v>780</v>
      </c>
      <c r="F334" s="151" t="s">
        <v>781</v>
      </c>
      <c r="G334" s="152" t="s">
        <v>227</v>
      </c>
      <c r="H334" s="153">
        <v>2</v>
      </c>
      <c r="I334" s="154"/>
      <c r="J334" s="153">
        <f t="shared" si="90"/>
        <v>0</v>
      </c>
      <c r="K334" s="155"/>
      <c r="L334" s="156"/>
      <c r="M334" s="157" t="s">
        <v>1</v>
      </c>
      <c r="N334" s="158" t="s">
        <v>39</v>
      </c>
      <c r="P334" s="145">
        <f t="shared" si="91"/>
        <v>0</v>
      </c>
      <c r="Q334" s="145">
        <v>0</v>
      </c>
      <c r="R334" s="145">
        <f t="shared" si="92"/>
        <v>0</v>
      </c>
      <c r="S334" s="145">
        <v>0</v>
      </c>
      <c r="T334" s="146">
        <f t="shared" si="93"/>
        <v>0</v>
      </c>
      <c r="AR334" s="147" t="s">
        <v>194</v>
      </c>
      <c r="AT334" s="147" t="s">
        <v>180</v>
      </c>
      <c r="AU334" s="147" t="s">
        <v>141</v>
      </c>
      <c r="AY334" s="13" t="s">
        <v>134</v>
      </c>
      <c r="BE334" s="148">
        <f t="shared" si="94"/>
        <v>0</v>
      </c>
      <c r="BF334" s="148">
        <f t="shared" si="95"/>
        <v>0</v>
      </c>
      <c r="BG334" s="148">
        <f t="shared" si="96"/>
        <v>0</v>
      </c>
      <c r="BH334" s="148">
        <f t="shared" si="97"/>
        <v>0</v>
      </c>
      <c r="BI334" s="148">
        <f t="shared" si="98"/>
        <v>0</v>
      </c>
      <c r="BJ334" s="13" t="s">
        <v>141</v>
      </c>
      <c r="BK334" s="148">
        <f t="shared" si="99"/>
        <v>0</v>
      </c>
      <c r="BL334" s="13" t="s">
        <v>164</v>
      </c>
      <c r="BM334" s="147" t="s">
        <v>782</v>
      </c>
    </row>
    <row r="335" spans="2:65" s="1" customFormat="1" ht="21.75" customHeight="1">
      <c r="B335" s="135"/>
      <c r="C335" s="136" t="s">
        <v>493</v>
      </c>
      <c r="D335" s="136" t="s">
        <v>136</v>
      </c>
      <c r="E335" s="137" t="s">
        <v>783</v>
      </c>
      <c r="F335" s="138" t="s">
        <v>784</v>
      </c>
      <c r="G335" s="139" t="s">
        <v>227</v>
      </c>
      <c r="H335" s="140">
        <v>1</v>
      </c>
      <c r="I335" s="141"/>
      <c r="J335" s="140">
        <f t="shared" si="90"/>
        <v>0</v>
      </c>
      <c r="K335" s="142"/>
      <c r="L335" s="28"/>
      <c r="M335" s="143" t="s">
        <v>1</v>
      </c>
      <c r="N335" s="144" t="s">
        <v>39</v>
      </c>
      <c r="P335" s="145">
        <f t="shared" si="91"/>
        <v>0</v>
      </c>
      <c r="Q335" s="145">
        <v>0</v>
      </c>
      <c r="R335" s="145">
        <f t="shared" si="92"/>
        <v>0</v>
      </c>
      <c r="S335" s="145">
        <v>0</v>
      </c>
      <c r="T335" s="146">
        <f t="shared" si="93"/>
        <v>0</v>
      </c>
      <c r="AR335" s="147" t="s">
        <v>164</v>
      </c>
      <c r="AT335" s="147" t="s">
        <v>136</v>
      </c>
      <c r="AU335" s="147" t="s">
        <v>141</v>
      </c>
      <c r="AY335" s="13" t="s">
        <v>134</v>
      </c>
      <c r="BE335" s="148">
        <f t="shared" si="94"/>
        <v>0</v>
      </c>
      <c r="BF335" s="148">
        <f t="shared" si="95"/>
        <v>0</v>
      </c>
      <c r="BG335" s="148">
        <f t="shared" si="96"/>
        <v>0</v>
      </c>
      <c r="BH335" s="148">
        <f t="shared" si="97"/>
        <v>0</v>
      </c>
      <c r="BI335" s="148">
        <f t="shared" si="98"/>
        <v>0</v>
      </c>
      <c r="BJ335" s="13" t="s">
        <v>141</v>
      </c>
      <c r="BK335" s="148">
        <f t="shared" si="99"/>
        <v>0</v>
      </c>
      <c r="BL335" s="13" t="s">
        <v>164</v>
      </c>
      <c r="BM335" s="147" t="s">
        <v>785</v>
      </c>
    </row>
    <row r="336" spans="2:65" s="1" customFormat="1" ht="21.75" customHeight="1">
      <c r="B336" s="135"/>
      <c r="C336" s="149" t="s">
        <v>786</v>
      </c>
      <c r="D336" s="149" t="s">
        <v>180</v>
      </c>
      <c r="E336" s="150" t="s">
        <v>787</v>
      </c>
      <c r="F336" s="151" t="s">
        <v>788</v>
      </c>
      <c r="G336" s="152" t="s">
        <v>227</v>
      </c>
      <c r="H336" s="153">
        <v>2</v>
      </c>
      <c r="I336" s="154"/>
      <c r="J336" s="153">
        <f t="shared" si="90"/>
        <v>0</v>
      </c>
      <c r="K336" s="155"/>
      <c r="L336" s="156"/>
      <c r="M336" s="157" t="s">
        <v>1</v>
      </c>
      <c r="N336" s="158" t="s">
        <v>39</v>
      </c>
      <c r="P336" s="145">
        <f t="shared" si="91"/>
        <v>0</v>
      </c>
      <c r="Q336" s="145">
        <v>0</v>
      </c>
      <c r="R336" s="145">
        <f t="shared" si="92"/>
        <v>0</v>
      </c>
      <c r="S336" s="145">
        <v>0</v>
      </c>
      <c r="T336" s="146">
        <f t="shared" si="93"/>
        <v>0</v>
      </c>
      <c r="AR336" s="147" t="s">
        <v>194</v>
      </c>
      <c r="AT336" s="147" t="s">
        <v>180</v>
      </c>
      <c r="AU336" s="147" t="s">
        <v>141</v>
      </c>
      <c r="AY336" s="13" t="s">
        <v>134</v>
      </c>
      <c r="BE336" s="148">
        <f t="shared" si="94"/>
        <v>0</v>
      </c>
      <c r="BF336" s="148">
        <f t="shared" si="95"/>
        <v>0</v>
      </c>
      <c r="BG336" s="148">
        <f t="shared" si="96"/>
        <v>0</v>
      </c>
      <c r="BH336" s="148">
        <f t="shared" si="97"/>
        <v>0</v>
      </c>
      <c r="BI336" s="148">
        <f t="shared" si="98"/>
        <v>0</v>
      </c>
      <c r="BJ336" s="13" t="s">
        <v>141</v>
      </c>
      <c r="BK336" s="148">
        <f t="shared" si="99"/>
        <v>0</v>
      </c>
      <c r="BL336" s="13" t="s">
        <v>164</v>
      </c>
      <c r="BM336" s="147" t="s">
        <v>789</v>
      </c>
    </row>
    <row r="337" spans="2:65" s="1" customFormat="1" ht="16.5" customHeight="1">
      <c r="B337" s="135"/>
      <c r="C337" s="149" t="s">
        <v>496</v>
      </c>
      <c r="D337" s="149" t="s">
        <v>180</v>
      </c>
      <c r="E337" s="150" t="s">
        <v>790</v>
      </c>
      <c r="F337" s="151" t="s">
        <v>791</v>
      </c>
      <c r="G337" s="152" t="s">
        <v>792</v>
      </c>
      <c r="H337" s="153">
        <v>115</v>
      </c>
      <c r="I337" s="154"/>
      <c r="J337" s="153">
        <f t="shared" si="90"/>
        <v>0</v>
      </c>
      <c r="K337" s="155"/>
      <c r="L337" s="156"/>
      <c r="M337" s="157" t="s">
        <v>1</v>
      </c>
      <c r="N337" s="158" t="s">
        <v>39</v>
      </c>
      <c r="P337" s="145">
        <f t="shared" si="91"/>
        <v>0</v>
      </c>
      <c r="Q337" s="145">
        <v>0</v>
      </c>
      <c r="R337" s="145">
        <f t="shared" si="92"/>
        <v>0</v>
      </c>
      <c r="S337" s="145">
        <v>0</v>
      </c>
      <c r="T337" s="146">
        <f t="shared" si="93"/>
        <v>0</v>
      </c>
      <c r="AR337" s="147" t="s">
        <v>194</v>
      </c>
      <c r="AT337" s="147" t="s">
        <v>180</v>
      </c>
      <c r="AU337" s="147" t="s">
        <v>141</v>
      </c>
      <c r="AY337" s="13" t="s">
        <v>134</v>
      </c>
      <c r="BE337" s="148">
        <f t="shared" si="94"/>
        <v>0</v>
      </c>
      <c r="BF337" s="148">
        <f t="shared" si="95"/>
        <v>0</v>
      </c>
      <c r="BG337" s="148">
        <f t="shared" si="96"/>
        <v>0</v>
      </c>
      <c r="BH337" s="148">
        <f t="shared" si="97"/>
        <v>0</v>
      </c>
      <c r="BI337" s="148">
        <f t="shared" si="98"/>
        <v>0</v>
      </c>
      <c r="BJ337" s="13" t="s">
        <v>141</v>
      </c>
      <c r="BK337" s="148">
        <f t="shared" si="99"/>
        <v>0</v>
      </c>
      <c r="BL337" s="13" t="s">
        <v>164</v>
      </c>
      <c r="BM337" s="147" t="s">
        <v>793</v>
      </c>
    </row>
    <row r="338" spans="2:65" s="1" customFormat="1" ht="33" customHeight="1">
      <c r="B338" s="135"/>
      <c r="C338" s="136" t="s">
        <v>794</v>
      </c>
      <c r="D338" s="136" t="s">
        <v>136</v>
      </c>
      <c r="E338" s="137" t="s">
        <v>795</v>
      </c>
      <c r="F338" s="138" t="s">
        <v>796</v>
      </c>
      <c r="G338" s="139" t="s">
        <v>227</v>
      </c>
      <c r="H338" s="140">
        <v>1</v>
      </c>
      <c r="I338" s="141"/>
      <c r="J338" s="140">
        <f t="shared" si="90"/>
        <v>0</v>
      </c>
      <c r="K338" s="142"/>
      <c r="L338" s="28"/>
      <c r="M338" s="143" t="s">
        <v>1</v>
      </c>
      <c r="N338" s="144" t="s">
        <v>39</v>
      </c>
      <c r="P338" s="145">
        <f t="shared" si="91"/>
        <v>0</v>
      </c>
      <c r="Q338" s="145">
        <v>0</v>
      </c>
      <c r="R338" s="145">
        <f t="shared" si="92"/>
        <v>0</v>
      </c>
      <c r="S338" s="145">
        <v>0</v>
      </c>
      <c r="T338" s="146">
        <f t="shared" si="93"/>
        <v>0</v>
      </c>
      <c r="AR338" s="147" t="s">
        <v>164</v>
      </c>
      <c r="AT338" s="147" t="s">
        <v>136</v>
      </c>
      <c r="AU338" s="147" t="s">
        <v>141</v>
      </c>
      <c r="AY338" s="13" t="s">
        <v>134</v>
      </c>
      <c r="BE338" s="148">
        <f t="shared" si="94"/>
        <v>0</v>
      </c>
      <c r="BF338" s="148">
        <f t="shared" si="95"/>
        <v>0</v>
      </c>
      <c r="BG338" s="148">
        <f t="shared" si="96"/>
        <v>0</v>
      </c>
      <c r="BH338" s="148">
        <f t="shared" si="97"/>
        <v>0</v>
      </c>
      <c r="BI338" s="148">
        <f t="shared" si="98"/>
        <v>0</v>
      </c>
      <c r="BJ338" s="13" t="s">
        <v>141</v>
      </c>
      <c r="BK338" s="148">
        <f t="shared" si="99"/>
        <v>0</v>
      </c>
      <c r="BL338" s="13" t="s">
        <v>164</v>
      </c>
      <c r="BM338" s="147" t="s">
        <v>797</v>
      </c>
    </row>
    <row r="339" spans="2:65" s="1" customFormat="1" ht="24.2" customHeight="1">
      <c r="B339" s="135"/>
      <c r="C339" s="149" t="s">
        <v>500</v>
      </c>
      <c r="D339" s="149" t="s">
        <v>180</v>
      </c>
      <c r="E339" s="150" t="s">
        <v>798</v>
      </c>
      <c r="F339" s="151" t="s">
        <v>799</v>
      </c>
      <c r="G339" s="152" t="s">
        <v>227</v>
      </c>
      <c r="H339" s="153">
        <v>1</v>
      </c>
      <c r="I339" s="154"/>
      <c r="J339" s="153">
        <f t="shared" si="90"/>
        <v>0</v>
      </c>
      <c r="K339" s="155"/>
      <c r="L339" s="156"/>
      <c r="M339" s="157" t="s">
        <v>1</v>
      </c>
      <c r="N339" s="158" t="s">
        <v>39</v>
      </c>
      <c r="P339" s="145">
        <f t="shared" si="91"/>
        <v>0</v>
      </c>
      <c r="Q339" s="145">
        <v>0</v>
      </c>
      <c r="R339" s="145">
        <f t="shared" si="92"/>
        <v>0</v>
      </c>
      <c r="S339" s="145">
        <v>0</v>
      </c>
      <c r="T339" s="146">
        <f t="shared" si="93"/>
        <v>0</v>
      </c>
      <c r="AR339" s="147" t="s">
        <v>194</v>
      </c>
      <c r="AT339" s="147" t="s">
        <v>180</v>
      </c>
      <c r="AU339" s="147" t="s">
        <v>141</v>
      </c>
      <c r="AY339" s="13" t="s">
        <v>134</v>
      </c>
      <c r="BE339" s="148">
        <f t="shared" si="94"/>
        <v>0</v>
      </c>
      <c r="BF339" s="148">
        <f t="shared" si="95"/>
        <v>0</v>
      </c>
      <c r="BG339" s="148">
        <f t="shared" si="96"/>
        <v>0</v>
      </c>
      <c r="BH339" s="148">
        <f t="shared" si="97"/>
        <v>0</v>
      </c>
      <c r="BI339" s="148">
        <f t="shared" si="98"/>
        <v>0</v>
      </c>
      <c r="BJ339" s="13" t="s">
        <v>141</v>
      </c>
      <c r="BK339" s="148">
        <f t="shared" si="99"/>
        <v>0</v>
      </c>
      <c r="BL339" s="13" t="s">
        <v>164</v>
      </c>
      <c r="BM339" s="147" t="s">
        <v>800</v>
      </c>
    </row>
    <row r="340" spans="2:65" s="1" customFormat="1" ht="37.9" customHeight="1">
      <c r="B340" s="135"/>
      <c r="C340" s="136" t="s">
        <v>801</v>
      </c>
      <c r="D340" s="136" t="s">
        <v>136</v>
      </c>
      <c r="E340" s="137" t="s">
        <v>802</v>
      </c>
      <c r="F340" s="138" t="s">
        <v>803</v>
      </c>
      <c r="G340" s="139" t="s">
        <v>227</v>
      </c>
      <c r="H340" s="140">
        <v>36</v>
      </c>
      <c r="I340" s="141"/>
      <c r="J340" s="140">
        <f t="shared" si="90"/>
        <v>0</v>
      </c>
      <c r="K340" s="142"/>
      <c r="L340" s="28"/>
      <c r="M340" s="143" t="s">
        <v>1</v>
      </c>
      <c r="N340" s="144" t="s">
        <v>39</v>
      </c>
      <c r="P340" s="145">
        <f t="shared" si="91"/>
        <v>0</v>
      </c>
      <c r="Q340" s="145">
        <v>0</v>
      </c>
      <c r="R340" s="145">
        <f t="shared" si="92"/>
        <v>0</v>
      </c>
      <c r="S340" s="145">
        <v>0</v>
      </c>
      <c r="T340" s="146">
        <f t="shared" si="93"/>
        <v>0</v>
      </c>
      <c r="AR340" s="147" t="s">
        <v>164</v>
      </c>
      <c r="AT340" s="147" t="s">
        <v>136</v>
      </c>
      <c r="AU340" s="147" t="s">
        <v>141</v>
      </c>
      <c r="AY340" s="13" t="s">
        <v>134</v>
      </c>
      <c r="BE340" s="148">
        <f t="shared" si="94"/>
        <v>0</v>
      </c>
      <c r="BF340" s="148">
        <f t="shared" si="95"/>
        <v>0</v>
      </c>
      <c r="BG340" s="148">
        <f t="shared" si="96"/>
        <v>0</v>
      </c>
      <c r="BH340" s="148">
        <f t="shared" si="97"/>
        <v>0</v>
      </c>
      <c r="BI340" s="148">
        <f t="shared" si="98"/>
        <v>0</v>
      </c>
      <c r="BJ340" s="13" t="s">
        <v>141</v>
      </c>
      <c r="BK340" s="148">
        <f t="shared" si="99"/>
        <v>0</v>
      </c>
      <c r="BL340" s="13" t="s">
        <v>164</v>
      </c>
      <c r="BM340" s="147" t="s">
        <v>804</v>
      </c>
    </row>
    <row r="341" spans="2:65" s="1" customFormat="1" ht="24.2" customHeight="1">
      <c r="B341" s="135"/>
      <c r="C341" s="149" t="s">
        <v>503</v>
      </c>
      <c r="D341" s="149" t="s">
        <v>180</v>
      </c>
      <c r="E341" s="150" t="s">
        <v>805</v>
      </c>
      <c r="F341" s="151" t="s">
        <v>806</v>
      </c>
      <c r="G341" s="152" t="s">
        <v>227</v>
      </c>
      <c r="H341" s="153">
        <v>36</v>
      </c>
      <c r="I341" s="154"/>
      <c r="J341" s="153">
        <f t="shared" si="90"/>
        <v>0</v>
      </c>
      <c r="K341" s="155"/>
      <c r="L341" s="156"/>
      <c r="M341" s="157" t="s">
        <v>1</v>
      </c>
      <c r="N341" s="158" t="s">
        <v>39</v>
      </c>
      <c r="P341" s="145">
        <f t="shared" si="91"/>
        <v>0</v>
      </c>
      <c r="Q341" s="145">
        <v>0</v>
      </c>
      <c r="R341" s="145">
        <f t="shared" si="92"/>
        <v>0</v>
      </c>
      <c r="S341" s="145">
        <v>0</v>
      </c>
      <c r="T341" s="146">
        <f t="shared" si="93"/>
        <v>0</v>
      </c>
      <c r="AR341" s="147" t="s">
        <v>194</v>
      </c>
      <c r="AT341" s="147" t="s">
        <v>180</v>
      </c>
      <c r="AU341" s="147" t="s">
        <v>141</v>
      </c>
      <c r="AY341" s="13" t="s">
        <v>134</v>
      </c>
      <c r="BE341" s="148">
        <f t="shared" si="94"/>
        <v>0</v>
      </c>
      <c r="BF341" s="148">
        <f t="shared" si="95"/>
        <v>0</v>
      </c>
      <c r="BG341" s="148">
        <f t="shared" si="96"/>
        <v>0</v>
      </c>
      <c r="BH341" s="148">
        <f t="shared" si="97"/>
        <v>0</v>
      </c>
      <c r="BI341" s="148">
        <f t="shared" si="98"/>
        <v>0</v>
      </c>
      <c r="BJ341" s="13" t="s">
        <v>141</v>
      </c>
      <c r="BK341" s="148">
        <f t="shared" si="99"/>
        <v>0</v>
      </c>
      <c r="BL341" s="13" t="s">
        <v>164</v>
      </c>
      <c r="BM341" s="147" t="s">
        <v>807</v>
      </c>
    </row>
    <row r="342" spans="2:65" s="1" customFormat="1" ht="24.2" customHeight="1">
      <c r="B342" s="135"/>
      <c r="C342" s="149" t="s">
        <v>808</v>
      </c>
      <c r="D342" s="149" t="s">
        <v>180</v>
      </c>
      <c r="E342" s="150" t="s">
        <v>809</v>
      </c>
      <c r="F342" s="151" t="s">
        <v>788</v>
      </c>
      <c r="G342" s="152" t="s">
        <v>227</v>
      </c>
      <c r="H342" s="153">
        <v>36</v>
      </c>
      <c r="I342" s="154"/>
      <c r="J342" s="153">
        <f t="shared" si="90"/>
        <v>0</v>
      </c>
      <c r="K342" s="155"/>
      <c r="L342" s="156"/>
      <c r="M342" s="157" t="s">
        <v>1</v>
      </c>
      <c r="N342" s="158" t="s">
        <v>39</v>
      </c>
      <c r="P342" s="145">
        <f t="shared" si="91"/>
        <v>0</v>
      </c>
      <c r="Q342" s="145">
        <v>2.5000000000000001E-2</v>
      </c>
      <c r="R342" s="145">
        <f t="shared" si="92"/>
        <v>0.9</v>
      </c>
      <c r="S342" s="145">
        <v>0</v>
      </c>
      <c r="T342" s="146">
        <f t="shared" si="93"/>
        <v>0</v>
      </c>
      <c r="AR342" s="147" t="s">
        <v>194</v>
      </c>
      <c r="AT342" s="147" t="s">
        <v>180</v>
      </c>
      <c r="AU342" s="147" t="s">
        <v>141</v>
      </c>
      <c r="AY342" s="13" t="s">
        <v>134</v>
      </c>
      <c r="BE342" s="148">
        <f t="shared" si="94"/>
        <v>0</v>
      </c>
      <c r="BF342" s="148">
        <f t="shared" si="95"/>
        <v>0</v>
      </c>
      <c r="BG342" s="148">
        <f t="shared" si="96"/>
        <v>0</v>
      </c>
      <c r="BH342" s="148">
        <f t="shared" si="97"/>
        <v>0</v>
      </c>
      <c r="BI342" s="148">
        <f t="shared" si="98"/>
        <v>0</v>
      </c>
      <c r="BJ342" s="13" t="s">
        <v>141</v>
      </c>
      <c r="BK342" s="148">
        <f t="shared" si="99"/>
        <v>0</v>
      </c>
      <c r="BL342" s="13" t="s">
        <v>164</v>
      </c>
      <c r="BM342" s="147" t="s">
        <v>810</v>
      </c>
    </row>
    <row r="343" spans="2:65" s="1" customFormat="1" ht="24.2" customHeight="1">
      <c r="B343" s="135"/>
      <c r="C343" s="136" t="s">
        <v>507</v>
      </c>
      <c r="D343" s="136" t="s">
        <v>136</v>
      </c>
      <c r="E343" s="137" t="s">
        <v>811</v>
      </c>
      <c r="F343" s="138" t="s">
        <v>812</v>
      </c>
      <c r="G343" s="139" t="s">
        <v>227</v>
      </c>
      <c r="H343" s="140">
        <v>1</v>
      </c>
      <c r="I343" s="141"/>
      <c r="J343" s="140">
        <f t="shared" si="90"/>
        <v>0</v>
      </c>
      <c r="K343" s="142"/>
      <c r="L343" s="28"/>
      <c r="M343" s="143" t="s">
        <v>1</v>
      </c>
      <c r="N343" s="144" t="s">
        <v>39</v>
      </c>
      <c r="P343" s="145">
        <f t="shared" si="91"/>
        <v>0</v>
      </c>
      <c r="Q343" s="145">
        <v>0</v>
      </c>
      <c r="R343" s="145">
        <f t="shared" si="92"/>
        <v>0</v>
      </c>
      <c r="S343" s="145">
        <v>0</v>
      </c>
      <c r="T343" s="146">
        <f t="shared" si="93"/>
        <v>0</v>
      </c>
      <c r="AR343" s="147" t="s">
        <v>164</v>
      </c>
      <c r="AT343" s="147" t="s">
        <v>136</v>
      </c>
      <c r="AU343" s="147" t="s">
        <v>141</v>
      </c>
      <c r="AY343" s="13" t="s">
        <v>134</v>
      </c>
      <c r="BE343" s="148">
        <f t="shared" si="94"/>
        <v>0</v>
      </c>
      <c r="BF343" s="148">
        <f t="shared" si="95"/>
        <v>0</v>
      </c>
      <c r="BG343" s="148">
        <f t="shared" si="96"/>
        <v>0</v>
      </c>
      <c r="BH343" s="148">
        <f t="shared" si="97"/>
        <v>0</v>
      </c>
      <c r="BI343" s="148">
        <f t="shared" si="98"/>
        <v>0</v>
      </c>
      <c r="BJ343" s="13" t="s">
        <v>141</v>
      </c>
      <c r="BK343" s="148">
        <f t="shared" si="99"/>
        <v>0</v>
      </c>
      <c r="BL343" s="13" t="s">
        <v>164</v>
      </c>
      <c r="BM343" s="147" t="s">
        <v>813</v>
      </c>
    </row>
    <row r="344" spans="2:65" s="1" customFormat="1" ht="24.2" customHeight="1">
      <c r="B344" s="135"/>
      <c r="C344" s="149" t="s">
        <v>814</v>
      </c>
      <c r="D344" s="149" t="s">
        <v>180</v>
      </c>
      <c r="E344" s="150" t="s">
        <v>805</v>
      </c>
      <c r="F344" s="151" t="s">
        <v>806</v>
      </c>
      <c r="G344" s="152" t="s">
        <v>227</v>
      </c>
      <c r="H344" s="153">
        <v>2</v>
      </c>
      <c r="I344" s="154"/>
      <c r="J344" s="153">
        <f t="shared" si="90"/>
        <v>0</v>
      </c>
      <c r="K344" s="155"/>
      <c r="L344" s="156"/>
      <c r="M344" s="157" t="s">
        <v>1</v>
      </c>
      <c r="N344" s="158" t="s">
        <v>39</v>
      </c>
      <c r="P344" s="145">
        <f t="shared" si="91"/>
        <v>0</v>
      </c>
      <c r="Q344" s="145">
        <v>0</v>
      </c>
      <c r="R344" s="145">
        <f t="shared" si="92"/>
        <v>0</v>
      </c>
      <c r="S344" s="145">
        <v>0</v>
      </c>
      <c r="T344" s="146">
        <f t="shared" si="93"/>
        <v>0</v>
      </c>
      <c r="AR344" s="147" t="s">
        <v>194</v>
      </c>
      <c r="AT344" s="147" t="s">
        <v>180</v>
      </c>
      <c r="AU344" s="147" t="s">
        <v>141</v>
      </c>
      <c r="AY344" s="13" t="s">
        <v>134</v>
      </c>
      <c r="BE344" s="148">
        <f t="shared" si="94"/>
        <v>0</v>
      </c>
      <c r="BF344" s="148">
        <f t="shared" si="95"/>
        <v>0</v>
      </c>
      <c r="BG344" s="148">
        <f t="shared" si="96"/>
        <v>0</v>
      </c>
      <c r="BH344" s="148">
        <f t="shared" si="97"/>
        <v>0</v>
      </c>
      <c r="BI344" s="148">
        <f t="shared" si="98"/>
        <v>0</v>
      </c>
      <c r="BJ344" s="13" t="s">
        <v>141</v>
      </c>
      <c r="BK344" s="148">
        <f t="shared" si="99"/>
        <v>0</v>
      </c>
      <c r="BL344" s="13" t="s">
        <v>164</v>
      </c>
      <c r="BM344" s="147" t="s">
        <v>815</v>
      </c>
    </row>
    <row r="345" spans="2:65" s="1" customFormat="1" ht="24.2" customHeight="1">
      <c r="B345" s="135"/>
      <c r="C345" s="149" t="s">
        <v>510</v>
      </c>
      <c r="D345" s="149" t="s">
        <v>180</v>
      </c>
      <c r="E345" s="150" t="s">
        <v>816</v>
      </c>
      <c r="F345" s="151" t="s">
        <v>817</v>
      </c>
      <c r="G345" s="152" t="s">
        <v>227</v>
      </c>
      <c r="H345" s="153">
        <v>2</v>
      </c>
      <c r="I345" s="154"/>
      <c r="J345" s="153">
        <f t="shared" si="90"/>
        <v>0</v>
      </c>
      <c r="K345" s="155"/>
      <c r="L345" s="156"/>
      <c r="M345" s="157" t="s">
        <v>1</v>
      </c>
      <c r="N345" s="158" t="s">
        <v>39</v>
      </c>
      <c r="P345" s="145">
        <f t="shared" si="91"/>
        <v>0</v>
      </c>
      <c r="Q345" s="145">
        <v>0</v>
      </c>
      <c r="R345" s="145">
        <f t="shared" si="92"/>
        <v>0</v>
      </c>
      <c r="S345" s="145">
        <v>0</v>
      </c>
      <c r="T345" s="146">
        <f t="shared" si="93"/>
        <v>0</v>
      </c>
      <c r="AR345" s="147" t="s">
        <v>194</v>
      </c>
      <c r="AT345" s="147" t="s">
        <v>180</v>
      </c>
      <c r="AU345" s="147" t="s">
        <v>141</v>
      </c>
      <c r="AY345" s="13" t="s">
        <v>134</v>
      </c>
      <c r="BE345" s="148">
        <f t="shared" si="94"/>
        <v>0</v>
      </c>
      <c r="BF345" s="148">
        <f t="shared" si="95"/>
        <v>0</v>
      </c>
      <c r="BG345" s="148">
        <f t="shared" si="96"/>
        <v>0</v>
      </c>
      <c r="BH345" s="148">
        <f t="shared" si="97"/>
        <v>0</v>
      </c>
      <c r="BI345" s="148">
        <f t="shared" si="98"/>
        <v>0</v>
      </c>
      <c r="BJ345" s="13" t="s">
        <v>141</v>
      </c>
      <c r="BK345" s="148">
        <f t="shared" si="99"/>
        <v>0</v>
      </c>
      <c r="BL345" s="13" t="s">
        <v>164</v>
      </c>
      <c r="BM345" s="147" t="s">
        <v>818</v>
      </c>
    </row>
    <row r="346" spans="2:65" s="1" customFormat="1" ht="24.2" customHeight="1">
      <c r="B346" s="135"/>
      <c r="C346" s="136" t="s">
        <v>819</v>
      </c>
      <c r="D346" s="136" t="s">
        <v>136</v>
      </c>
      <c r="E346" s="137" t="s">
        <v>820</v>
      </c>
      <c r="F346" s="138" t="s">
        <v>821</v>
      </c>
      <c r="G346" s="139" t="s">
        <v>570</v>
      </c>
      <c r="H346" s="141"/>
      <c r="I346" s="141"/>
      <c r="J346" s="140">
        <f t="shared" si="90"/>
        <v>0</v>
      </c>
      <c r="K346" s="142"/>
      <c r="L346" s="28"/>
      <c r="M346" s="143" t="s">
        <v>1</v>
      </c>
      <c r="N346" s="144" t="s">
        <v>39</v>
      </c>
      <c r="P346" s="145">
        <f t="shared" si="91"/>
        <v>0</v>
      </c>
      <c r="Q346" s="145">
        <v>0</v>
      </c>
      <c r="R346" s="145">
        <f t="shared" si="92"/>
        <v>0</v>
      </c>
      <c r="S346" s="145">
        <v>0</v>
      </c>
      <c r="T346" s="146">
        <f t="shared" si="93"/>
        <v>0</v>
      </c>
      <c r="AR346" s="147" t="s">
        <v>164</v>
      </c>
      <c r="AT346" s="147" t="s">
        <v>136</v>
      </c>
      <c r="AU346" s="147" t="s">
        <v>141</v>
      </c>
      <c r="AY346" s="13" t="s">
        <v>134</v>
      </c>
      <c r="BE346" s="148">
        <f t="shared" si="94"/>
        <v>0</v>
      </c>
      <c r="BF346" s="148">
        <f t="shared" si="95"/>
        <v>0</v>
      </c>
      <c r="BG346" s="148">
        <f t="shared" si="96"/>
        <v>0</v>
      </c>
      <c r="BH346" s="148">
        <f t="shared" si="97"/>
        <v>0</v>
      </c>
      <c r="BI346" s="148">
        <f t="shared" si="98"/>
        <v>0</v>
      </c>
      <c r="BJ346" s="13" t="s">
        <v>141</v>
      </c>
      <c r="BK346" s="148">
        <f t="shared" si="99"/>
        <v>0</v>
      </c>
      <c r="BL346" s="13" t="s">
        <v>164</v>
      </c>
      <c r="BM346" s="147" t="s">
        <v>822</v>
      </c>
    </row>
    <row r="347" spans="2:65" s="11" customFormat="1" ht="22.9" customHeight="1">
      <c r="B347" s="123"/>
      <c r="D347" s="124" t="s">
        <v>72</v>
      </c>
      <c r="E347" s="133" t="s">
        <v>823</v>
      </c>
      <c r="F347" s="133" t="s">
        <v>824</v>
      </c>
      <c r="I347" s="126"/>
      <c r="J347" s="134">
        <f>BK347</f>
        <v>0</v>
      </c>
      <c r="L347" s="123"/>
      <c r="M347" s="128"/>
      <c r="P347" s="129">
        <f>SUM(P348:P355)</f>
        <v>0</v>
      </c>
      <c r="R347" s="129">
        <f>SUM(R348:R355)</f>
        <v>5.0000000000000002E-5</v>
      </c>
      <c r="T347" s="130">
        <f>SUM(T348:T355)</f>
        <v>0</v>
      </c>
      <c r="AR347" s="124" t="s">
        <v>141</v>
      </c>
      <c r="AT347" s="131" t="s">
        <v>72</v>
      </c>
      <c r="AU347" s="131" t="s">
        <v>81</v>
      </c>
      <c r="AY347" s="124" t="s">
        <v>134</v>
      </c>
      <c r="BK347" s="132">
        <f>SUM(BK348:BK355)</f>
        <v>0</v>
      </c>
    </row>
    <row r="348" spans="2:65" s="1" customFormat="1" ht="24.2" customHeight="1">
      <c r="B348" s="135"/>
      <c r="C348" s="136" t="s">
        <v>514</v>
      </c>
      <c r="D348" s="136" t="s">
        <v>136</v>
      </c>
      <c r="E348" s="137" t="s">
        <v>825</v>
      </c>
      <c r="F348" s="138" t="s">
        <v>826</v>
      </c>
      <c r="G348" s="139" t="s">
        <v>227</v>
      </c>
      <c r="H348" s="140">
        <v>16</v>
      </c>
      <c r="I348" s="141"/>
      <c r="J348" s="140">
        <f t="shared" ref="J348:J355" si="100">ROUND(I348*H348,2)</f>
        <v>0</v>
      </c>
      <c r="K348" s="142"/>
      <c r="L348" s="28"/>
      <c r="M348" s="143" t="s">
        <v>1</v>
      </c>
      <c r="N348" s="144" t="s">
        <v>39</v>
      </c>
      <c r="P348" s="145">
        <f t="shared" ref="P348:P355" si="101">O348*H348</f>
        <v>0</v>
      </c>
      <c r="Q348" s="145">
        <v>0</v>
      </c>
      <c r="R348" s="145">
        <f t="shared" ref="R348:R355" si="102">Q348*H348</f>
        <v>0</v>
      </c>
      <c r="S348" s="145">
        <v>0</v>
      </c>
      <c r="T348" s="146">
        <f t="shared" ref="T348:T355" si="103">S348*H348</f>
        <v>0</v>
      </c>
      <c r="AR348" s="147" t="s">
        <v>164</v>
      </c>
      <c r="AT348" s="147" t="s">
        <v>136</v>
      </c>
      <c r="AU348" s="147" t="s">
        <v>141</v>
      </c>
      <c r="AY348" s="13" t="s">
        <v>134</v>
      </c>
      <c r="BE348" s="148">
        <f t="shared" ref="BE348:BE355" si="104">IF(N348="základná",J348,0)</f>
        <v>0</v>
      </c>
      <c r="BF348" s="148">
        <f t="shared" ref="BF348:BF355" si="105">IF(N348="znížená",J348,0)</f>
        <v>0</v>
      </c>
      <c r="BG348" s="148">
        <f t="shared" ref="BG348:BG355" si="106">IF(N348="zákl. prenesená",J348,0)</f>
        <v>0</v>
      </c>
      <c r="BH348" s="148">
        <f t="shared" ref="BH348:BH355" si="107">IF(N348="zníž. prenesená",J348,0)</f>
        <v>0</v>
      </c>
      <c r="BI348" s="148">
        <f t="shared" ref="BI348:BI355" si="108">IF(N348="nulová",J348,0)</f>
        <v>0</v>
      </c>
      <c r="BJ348" s="13" t="s">
        <v>141</v>
      </c>
      <c r="BK348" s="148">
        <f t="shared" ref="BK348:BK355" si="109">ROUND(I348*H348,2)</f>
        <v>0</v>
      </c>
      <c r="BL348" s="13" t="s">
        <v>164</v>
      </c>
      <c r="BM348" s="147" t="s">
        <v>827</v>
      </c>
    </row>
    <row r="349" spans="2:65" s="1" customFormat="1" ht="24.2" customHeight="1">
      <c r="B349" s="135"/>
      <c r="C349" s="149" t="s">
        <v>828</v>
      </c>
      <c r="D349" s="149" t="s">
        <v>180</v>
      </c>
      <c r="E349" s="150" t="s">
        <v>829</v>
      </c>
      <c r="F349" s="151" t="s">
        <v>830</v>
      </c>
      <c r="G349" s="152" t="s">
        <v>227</v>
      </c>
      <c r="H349" s="153">
        <v>2</v>
      </c>
      <c r="I349" s="154"/>
      <c r="J349" s="153">
        <f t="shared" si="100"/>
        <v>0</v>
      </c>
      <c r="K349" s="155"/>
      <c r="L349" s="156"/>
      <c r="M349" s="157" t="s">
        <v>1</v>
      </c>
      <c r="N349" s="158" t="s">
        <v>39</v>
      </c>
      <c r="P349" s="145">
        <f t="shared" si="101"/>
        <v>0</v>
      </c>
      <c r="Q349" s="145">
        <v>0</v>
      </c>
      <c r="R349" s="145">
        <f t="shared" si="102"/>
        <v>0</v>
      </c>
      <c r="S349" s="145">
        <v>0</v>
      </c>
      <c r="T349" s="146">
        <f t="shared" si="103"/>
        <v>0</v>
      </c>
      <c r="AR349" s="147" t="s">
        <v>194</v>
      </c>
      <c r="AT349" s="147" t="s">
        <v>180</v>
      </c>
      <c r="AU349" s="147" t="s">
        <v>141</v>
      </c>
      <c r="AY349" s="13" t="s">
        <v>134</v>
      </c>
      <c r="BE349" s="148">
        <f t="shared" si="104"/>
        <v>0</v>
      </c>
      <c r="BF349" s="148">
        <f t="shared" si="105"/>
        <v>0</v>
      </c>
      <c r="BG349" s="148">
        <f t="shared" si="106"/>
        <v>0</v>
      </c>
      <c r="BH349" s="148">
        <f t="shared" si="107"/>
        <v>0</v>
      </c>
      <c r="BI349" s="148">
        <f t="shared" si="108"/>
        <v>0</v>
      </c>
      <c r="BJ349" s="13" t="s">
        <v>141</v>
      </c>
      <c r="BK349" s="148">
        <f t="shared" si="109"/>
        <v>0</v>
      </c>
      <c r="BL349" s="13" t="s">
        <v>164</v>
      </c>
      <c r="BM349" s="147" t="s">
        <v>831</v>
      </c>
    </row>
    <row r="350" spans="2:65" s="1" customFormat="1" ht="24.2" customHeight="1">
      <c r="B350" s="135"/>
      <c r="C350" s="149" t="s">
        <v>517</v>
      </c>
      <c r="D350" s="149" t="s">
        <v>180</v>
      </c>
      <c r="E350" s="150" t="s">
        <v>832</v>
      </c>
      <c r="F350" s="151" t="s">
        <v>833</v>
      </c>
      <c r="G350" s="152" t="s">
        <v>227</v>
      </c>
      <c r="H350" s="153">
        <v>14</v>
      </c>
      <c r="I350" s="154"/>
      <c r="J350" s="153">
        <f t="shared" si="100"/>
        <v>0</v>
      </c>
      <c r="K350" s="155"/>
      <c r="L350" s="156"/>
      <c r="M350" s="157" t="s">
        <v>1</v>
      </c>
      <c r="N350" s="158" t="s">
        <v>39</v>
      </c>
      <c r="P350" s="145">
        <f t="shared" si="101"/>
        <v>0</v>
      </c>
      <c r="Q350" s="145">
        <v>0</v>
      </c>
      <c r="R350" s="145">
        <f t="shared" si="102"/>
        <v>0</v>
      </c>
      <c r="S350" s="145">
        <v>0</v>
      </c>
      <c r="T350" s="146">
        <f t="shared" si="103"/>
        <v>0</v>
      </c>
      <c r="AR350" s="147" t="s">
        <v>194</v>
      </c>
      <c r="AT350" s="147" t="s">
        <v>180</v>
      </c>
      <c r="AU350" s="147" t="s">
        <v>141</v>
      </c>
      <c r="AY350" s="13" t="s">
        <v>134</v>
      </c>
      <c r="BE350" s="148">
        <f t="shared" si="104"/>
        <v>0</v>
      </c>
      <c r="BF350" s="148">
        <f t="shared" si="105"/>
        <v>0</v>
      </c>
      <c r="BG350" s="148">
        <f t="shared" si="106"/>
        <v>0</v>
      </c>
      <c r="BH350" s="148">
        <f t="shared" si="107"/>
        <v>0</v>
      </c>
      <c r="BI350" s="148">
        <f t="shared" si="108"/>
        <v>0</v>
      </c>
      <c r="BJ350" s="13" t="s">
        <v>141</v>
      </c>
      <c r="BK350" s="148">
        <f t="shared" si="109"/>
        <v>0</v>
      </c>
      <c r="BL350" s="13" t="s">
        <v>164</v>
      </c>
      <c r="BM350" s="147" t="s">
        <v>834</v>
      </c>
    </row>
    <row r="351" spans="2:65" s="1" customFormat="1" ht="24.2" customHeight="1">
      <c r="B351" s="135"/>
      <c r="C351" s="136" t="s">
        <v>835</v>
      </c>
      <c r="D351" s="136" t="s">
        <v>136</v>
      </c>
      <c r="E351" s="137" t="s">
        <v>836</v>
      </c>
      <c r="F351" s="138" t="s">
        <v>837</v>
      </c>
      <c r="G351" s="139" t="s">
        <v>838</v>
      </c>
      <c r="H351" s="140">
        <v>1156</v>
      </c>
      <c r="I351" s="141"/>
      <c r="J351" s="140">
        <f t="shared" si="100"/>
        <v>0</v>
      </c>
      <c r="K351" s="142"/>
      <c r="L351" s="28"/>
      <c r="M351" s="143" t="s">
        <v>1</v>
      </c>
      <c r="N351" s="144" t="s">
        <v>39</v>
      </c>
      <c r="P351" s="145">
        <f t="shared" si="101"/>
        <v>0</v>
      </c>
      <c r="Q351" s="145">
        <v>0</v>
      </c>
      <c r="R351" s="145">
        <f t="shared" si="102"/>
        <v>0</v>
      </c>
      <c r="S351" s="145">
        <v>0</v>
      </c>
      <c r="T351" s="146">
        <f t="shared" si="103"/>
        <v>0</v>
      </c>
      <c r="AR351" s="147" t="s">
        <v>164</v>
      </c>
      <c r="AT351" s="147" t="s">
        <v>136</v>
      </c>
      <c r="AU351" s="147" t="s">
        <v>141</v>
      </c>
      <c r="AY351" s="13" t="s">
        <v>134</v>
      </c>
      <c r="BE351" s="148">
        <f t="shared" si="104"/>
        <v>0</v>
      </c>
      <c r="BF351" s="148">
        <f t="shared" si="105"/>
        <v>0</v>
      </c>
      <c r="BG351" s="148">
        <f t="shared" si="106"/>
        <v>0</v>
      </c>
      <c r="BH351" s="148">
        <f t="shared" si="107"/>
        <v>0</v>
      </c>
      <c r="BI351" s="148">
        <f t="shared" si="108"/>
        <v>0</v>
      </c>
      <c r="BJ351" s="13" t="s">
        <v>141</v>
      </c>
      <c r="BK351" s="148">
        <f t="shared" si="109"/>
        <v>0</v>
      </c>
      <c r="BL351" s="13" t="s">
        <v>164</v>
      </c>
      <c r="BM351" s="147" t="s">
        <v>839</v>
      </c>
    </row>
    <row r="352" spans="2:65" s="1" customFormat="1" ht="24.2" customHeight="1">
      <c r="B352" s="135"/>
      <c r="C352" s="149" t="s">
        <v>521</v>
      </c>
      <c r="D352" s="149" t="s">
        <v>180</v>
      </c>
      <c r="E352" s="150" t="s">
        <v>840</v>
      </c>
      <c r="F352" s="151" t="s">
        <v>841</v>
      </c>
      <c r="G352" s="152" t="s">
        <v>227</v>
      </c>
      <c r="H352" s="153">
        <v>17</v>
      </c>
      <c r="I352" s="154"/>
      <c r="J352" s="153">
        <f t="shared" si="100"/>
        <v>0</v>
      </c>
      <c r="K352" s="155"/>
      <c r="L352" s="156"/>
      <c r="M352" s="157" t="s">
        <v>1</v>
      </c>
      <c r="N352" s="158" t="s">
        <v>39</v>
      </c>
      <c r="P352" s="145">
        <f t="shared" si="101"/>
        <v>0</v>
      </c>
      <c r="Q352" s="145">
        <v>0</v>
      </c>
      <c r="R352" s="145">
        <f t="shared" si="102"/>
        <v>0</v>
      </c>
      <c r="S352" s="145">
        <v>0</v>
      </c>
      <c r="T352" s="146">
        <f t="shared" si="103"/>
        <v>0</v>
      </c>
      <c r="AR352" s="147" t="s">
        <v>194</v>
      </c>
      <c r="AT352" s="147" t="s">
        <v>180</v>
      </c>
      <c r="AU352" s="147" t="s">
        <v>141</v>
      </c>
      <c r="AY352" s="13" t="s">
        <v>134</v>
      </c>
      <c r="BE352" s="148">
        <f t="shared" si="104"/>
        <v>0</v>
      </c>
      <c r="BF352" s="148">
        <f t="shared" si="105"/>
        <v>0</v>
      </c>
      <c r="BG352" s="148">
        <f t="shared" si="106"/>
        <v>0</v>
      </c>
      <c r="BH352" s="148">
        <f t="shared" si="107"/>
        <v>0</v>
      </c>
      <c r="BI352" s="148">
        <f t="shared" si="108"/>
        <v>0</v>
      </c>
      <c r="BJ352" s="13" t="s">
        <v>141</v>
      </c>
      <c r="BK352" s="148">
        <f t="shared" si="109"/>
        <v>0</v>
      </c>
      <c r="BL352" s="13" t="s">
        <v>164</v>
      </c>
      <c r="BM352" s="147" t="s">
        <v>842</v>
      </c>
    </row>
    <row r="353" spans="2:65" s="1" customFormat="1" ht="24.2" customHeight="1">
      <c r="B353" s="135"/>
      <c r="C353" s="136" t="s">
        <v>843</v>
      </c>
      <c r="D353" s="136" t="s">
        <v>136</v>
      </c>
      <c r="E353" s="137" t="s">
        <v>844</v>
      </c>
      <c r="F353" s="138" t="s">
        <v>845</v>
      </c>
      <c r="G353" s="139" t="s">
        <v>838</v>
      </c>
      <c r="H353" s="140">
        <v>20.07</v>
      </c>
      <c r="I353" s="141"/>
      <c r="J353" s="140">
        <f t="shared" si="100"/>
        <v>0</v>
      </c>
      <c r="K353" s="142"/>
      <c r="L353" s="28"/>
      <c r="M353" s="143" t="s">
        <v>1</v>
      </c>
      <c r="N353" s="144" t="s">
        <v>39</v>
      </c>
      <c r="P353" s="145">
        <f t="shared" si="101"/>
        <v>0</v>
      </c>
      <c r="Q353" s="145">
        <v>0</v>
      </c>
      <c r="R353" s="145">
        <f t="shared" si="102"/>
        <v>0</v>
      </c>
      <c r="S353" s="145">
        <v>0</v>
      </c>
      <c r="T353" s="146">
        <f t="shared" si="103"/>
        <v>0</v>
      </c>
      <c r="AR353" s="147" t="s">
        <v>164</v>
      </c>
      <c r="AT353" s="147" t="s">
        <v>136</v>
      </c>
      <c r="AU353" s="147" t="s">
        <v>141</v>
      </c>
      <c r="AY353" s="13" t="s">
        <v>134</v>
      </c>
      <c r="BE353" s="148">
        <f t="shared" si="104"/>
        <v>0</v>
      </c>
      <c r="BF353" s="148">
        <f t="shared" si="105"/>
        <v>0</v>
      </c>
      <c r="BG353" s="148">
        <f t="shared" si="106"/>
        <v>0</v>
      </c>
      <c r="BH353" s="148">
        <f t="shared" si="107"/>
        <v>0</v>
      </c>
      <c r="BI353" s="148">
        <f t="shared" si="108"/>
        <v>0</v>
      </c>
      <c r="BJ353" s="13" t="s">
        <v>141</v>
      </c>
      <c r="BK353" s="148">
        <f t="shared" si="109"/>
        <v>0</v>
      </c>
      <c r="BL353" s="13" t="s">
        <v>164</v>
      </c>
      <c r="BM353" s="147" t="s">
        <v>846</v>
      </c>
    </row>
    <row r="354" spans="2:65" s="1" customFormat="1" ht="21.75" customHeight="1">
      <c r="B354" s="135"/>
      <c r="C354" s="136" t="s">
        <v>524</v>
      </c>
      <c r="D354" s="136" t="s">
        <v>136</v>
      </c>
      <c r="E354" s="137" t="s">
        <v>847</v>
      </c>
      <c r="F354" s="138" t="s">
        <v>848</v>
      </c>
      <c r="G354" s="139" t="s">
        <v>849</v>
      </c>
      <c r="H354" s="140">
        <v>1</v>
      </c>
      <c r="I354" s="141"/>
      <c r="J354" s="140">
        <f t="shared" si="100"/>
        <v>0</v>
      </c>
      <c r="K354" s="142"/>
      <c r="L354" s="28"/>
      <c r="M354" s="143" t="s">
        <v>1</v>
      </c>
      <c r="N354" s="144" t="s">
        <v>39</v>
      </c>
      <c r="P354" s="145">
        <f t="shared" si="101"/>
        <v>0</v>
      </c>
      <c r="Q354" s="145">
        <v>5.0000000000000002E-5</v>
      </c>
      <c r="R354" s="145">
        <f t="shared" si="102"/>
        <v>5.0000000000000002E-5</v>
      </c>
      <c r="S354" s="145">
        <v>0</v>
      </c>
      <c r="T354" s="146">
        <f t="shared" si="103"/>
        <v>0</v>
      </c>
      <c r="AR354" s="147" t="s">
        <v>164</v>
      </c>
      <c r="AT354" s="147" t="s">
        <v>136</v>
      </c>
      <c r="AU354" s="147" t="s">
        <v>141</v>
      </c>
      <c r="AY354" s="13" t="s">
        <v>134</v>
      </c>
      <c r="BE354" s="148">
        <f t="shared" si="104"/>
        <v>0</v>
      </c>
      <c r="BF354" s="148">
        <f t="shared" si="105"/>
        <v>0</v>
      </c>
      <c r="BG354" s="148">
        <f t="shared" si="106"/>
        <v>0</v>
      </c>
      <c r="BH354" s="148">
        <f t="shared" si="107"/>
        <v>0</v>
      </c>
      <c r="BI354" s="148">
        <f t="shared" si="108"/>
        <v>0</v>
      </c>
      <c r="BJ354" s="13" t="s">
        <v>141</v>
      </c>
      <c r="BK354" s="148">
        <f t="shared" si="109"/>
        <v>0</v>
      </c>
      <c r="BL354" s="13" t="s">
        <v>164</v>
      </c>
      <c r="BM354" s="147" t="s">
        <v>850</v>
      </c>
    </row>
    <row r="355" spans="2:65" s="1" customFormat="1" ht="24.2" customHeight="1">
      <c r="B355" s="135"/>
      <c r="C355" s="136" t="s">
        <v>851</v>
      </c>
      <c r="D355" s="136" t="s">
        <v>136</v>
      </c>
      <c r="E355" s="137" t="s">
        <v>852</v>
      </c>
      <c r="F355" s="138" t="s">
        <v>853</v>
      </c>
      <c r="G355" s="139" t="s">
        <v>570</v>
      </c>
      <c r="H355" s="141"/>
      <c r="I355" s="141"/>
      <c r="J355" s="140">
        <f t="shared" si="100"/>
        <v>0</v>
      </c>
      <c r="K355" s="142"/>
      <c r="L355" s="28"/>
      <c r="M355" s="143" t="s">
        <v>1</v>
      </c>
      <c r="N355" s="144" t="s">
        <v>39</v>
      </c>
      <c r="P355" s="145">
        <f t="shared" si="101"/>
        <v>0</v>
      </c>
      <c r="Q355" s="145">
        <v>0</v>
      </c>
      <c r="R355" s="145">
        <f t="shared" si="102"/>
        <v>0</v>
      </c>
      <c r="S355" s="145">
        <v>0</v>
      </c>
      <c r="T355" s="146">
        <f t="shared" si="103"/>
        <v>0</v>
      </c>
      <c r="AR355" s="147" t="s">
        <v>164</v>
      </c>
      <c r="AT355" s="147" t="s">
        <v>136</v>
      </c>
      <c r="AU355" s="147" t="s">
        <v>141</v>
      </c>
      <c r="AY355" s="13" t="s">
        <v>134</v>
      </c>
      <c r="BE355" s="148">
        <f t="shared" si="104"/>
        <v>0</v>
      </c>
      <c r="BF355" s="148">
        <f t="shared" si="105"/>
        <v>0</v>
      </c>
      <c r="BG355" s="148">
        <f t="shared" si="106"/>
        <v>0</v>
      </c>
      <c r="BH355" s="148">
        <f t="shared" si="107"/>
        <v>0</v>
      </c>
      <c r="BI355" s="148">
        <f t="shared" si="108"/>
        <v>0</v>
      </c>
      <c r="BJ355" s="13" t="s">
        <v>141</v>
      </c>
      <c r="BK355" s="148">
        <f t="shared" si="109"/>
        <v>0</v>
      </c>
      <c r="BL355" s="13" t="s">
        <v>164</v>
      </c>
      <c r="BM355" s="147" t="s">
        <v>854</v>
      </c>
    </row>
    <row r="356" spans="2:65" s="11" customFormat="1" ht="22.9" customHeight="1">
      <c r="B356" s="123"/>
      <c r="D356" s="124" t="s">
        <v>72</v>
      </c>
      <c r="E356" s="133" t="s">
        <v>855</v>
      </c>
      <c r="F356" s="133" t="s">
        <v>856</v>
      </c>
      <c r="I356" s="126"/>
      <c r="J356" s="134">
        <f>BK356</f>
        <v>0</v>
      </c>
      <c r="L356" s="123"/>
      <c r="M356" s="128"/>
      <c r="P356" s="129">
        <f>SUM(P357:P360)</f>
        <v>0</v>
      </c>
      <c r="R356" s="129">
        <f>SUM(R357:R360)</f>
        <v>0</v>
      </c>
      <c r="T356" s="130">
        <f>SUM(T357:T360)</f>
        <v>0</v>
      </c>
      <c r="AR356" s="124" t="s">
        <v>141</v>
      </c>
      <c r="AT356" s="131" t="s">
        <v>72</v>
      </c>
      <c r="AU356" s="131" t="s">
        <v>81</v>
      </c>
      <c r="AY356" s="124" t="s">
        <v>134</v>
      </c>
      <c r="BK356" s="132">
        <f>SUM(BK357:BK360)</f>
        <v>0</v>
      </c>
    </row>
    <row r="357" spans="2:65" s="1" customFormat="1" ht="24.2" customHeight="1">
      <c r="B357" s="135"/>
      <c r="C357" s="136" t="s">
        <v>528</v>
      </c>
      <c r="D357" s="136" t="s">
        <v>136</v>
      </c>
      <c r="E357" s="137" t="s">
        <v>857</v>
      </c>
      <c r="F357" s="138" t="s">
        <v>858</v>
      </c>
      <c r="G357" s="139" t="s">
        <v>177</v>
      </c>
      <c r="H357" s="140">
        <v>412.99</v>
      </c>
      <c r="I357" s="141"/>
      <c r="J357" s="140">
        <f>ROUND(I357*H357,2)</f>
        <v>0</v>
      </c>
      <c r="K357" s="142"/>
      <c r="L357" s="28"/>
      <c r="M357" s="143" t="s">
        <v>1</v>
      </c>
      <c r="N357" s="144" t="s">
        <v>39</v>
      </c>
      <c r="P357" s="145">
        <f>O357*H357</f>
        <v>0</v>
      </c>
      <c r="Q357" s="145">
        <v>0</v>
      </c>
      <c r="R357" s="145">
        <f>Q357*H357</f>
        <v>0</v>
      </c>
      <c r="S357" s="145">
        <v>0</v>
      </c>
      <c r="T357" s="146">
        <f>S357*H357</f>
        <v>0</v>
      </c>
      <c r="AR357" s="147" t="s">
        <v>164</v>
      </c>
      <c r="AT357" s="147" t="s">
        <v>136</v>
      </c>
      <c r="AU357" s="147" t="s">
        <v>141</v>
      </c>
      <c r="AY357" s="13" t="s">
        <v>134</v>
      </c>
      <c r="BE357" s="148">
        <f>IF(N357="základná",J357,0)</f>
        <v>0</v>
      </c>
      <c r="BF357" s="148">
        <f>IF(N357="znížená",J357,0)</f>
        <v>0</v>
      </c>
      <c r="BG357" s="148">
        <f>IF(N357="zákl. prenesená",J357,0)</f>
        <v>0</v>
      </c>
      <c r="BH357" s="148">
        <f>IF(N357="zníž. prenesená",J357,0)</f>
        <v>0</v>
      </c>
      <c r="BI357" s="148">
        <f>IF(N357="nulová",J357,0)</f>
        <v>0</v>
      </c>
      <c r="BJ357" s="13" t="s">
        <v>141</v>
      </c>
      <c r="BK357" s="148">
        <f>ROUND(I357*H357,2)</f>
        <v>0</v>
      </c>
      <c r="BL357" s="13" t="s">
        <v>164</v>
      </c>
      <c r="BM357" s="147" t="s">
        <v>859</v>
      </c>
    </row>
    <row r="358" spans="2:65" s="1" customFormat="1" ht="24.2" customHeight="1">
      <c r="B358" s="135"/>
      <c r="C358" s="149" t="s">
        <v>860</v>
      </c>
      <c r="D358" s="149" t="s">
        <v>180</v>
      </c>
      <c r="E358" s="150" t="s">
        <v>861</v>
      </c>
      <c r="F358" s="151" t="s">
        <v>862</v>
      </c>
      <c r="G358" s="152" t="s">
        <v>177</v>
      </c>
      <c r="H358" s="153">
        <v>437.77</v>
      </c>
      <c r="I358" s="154"/>
      <c r="J358" s="153">
        <f>ROUND(I358*H358,2)</f>
        <v>0</v>
      </c>
      <c r="K358" s="155"/>
      <c r="L358" s="156"/>
      <c r="M358" s="157" t="s">
        <v>1</v>
      </c>
      <c r="N358" s="158" t="s">
        <v>39</v>
      </c>
      <c r="P358" s="145">
        <f>O358*H358</f>
        <v>0</v>
      </c>
      <c r="Q358" s="145">
        <v>0</v>
      </c>
      <c r="R358" s="145">
        <f>Q358*H358</f>
        <v>0</v>
      </c>
      <c r="S358" s="145">
        <v>0</v>
      </c>
      <c r="T358" s="146">
        <f>S358*H358</f>
        <v>0</v>
      </c>
      <c r="AR358" s="147" t="s">
        <v>194</v>
      </c>
      <c r="AT358" s="147" t="s">
        <v>180</v>
      </c>
      <c r="AU358" s="147" t="s">
        <v>141</v>
      </c>
      <c r="AY358" s="13" t="s">
        <v>134</v>
      </c>
      <c r="BE358" s="148">
        <f>IF(N358="základná",J358,0)</f>
        <v>0</v>
      </c>
      <c r="BF358" s="148">
        <f>IF(N358="znížená",J358,0)</f>
        <v>0</v>
      </c>
      <c r="BG358" s="148">
        <f>IF(N358="zákl. prenesená",J358,0)</f>
        <v>0</v>
      </c>
      <c r="BH358" s="148">
        <f>IF(N358="zníž. prenesená",J358,0)</f>
        <v>0</v>
      </c>
      <c r="BI358" s="148">
        <f>IF(N358="nulová",J358,0)</f>
        <v>0</v>
      </c>
      <c r="BJ358" s="13" t="s">
        <v>141</v>
      </c>
      <c r="BK358" s="148">
        <f>ROUND(I358*H358,2)</f>
        <v>0</v>
      </c>
      <c r="BL358" s="13" t="s">
        <v>164</v>
      </c>
      <c r="BM358" s="147" t="s">
        <v>863</v>
      </c>
    </row>
    <row r="359" spans="2:65" s="1" customFormat="1" ht="24.2" customHeight="1">
      <c r="B359" s="135"/>
      <c r="C359" s="136" t="s">
        <v>531</v>
      </c>
      <c r="D359" s="136" t="s">
        <v>136</v>
      </c>
      <c r="E359" s="137" t="s">
        <v>864</v>
      </c>
      <c r="F359" s="138" t="s">
        <v>865</v>
      </c>
      <c r="G359" s="139" t="s">
        <v>227</v>
      </c>
      <c r="H359" s="140">
        <v>25.9</v>
      </c>
      <c r="I359" s="141"/>
      <c r="J359" s="140">
        <f>ROUND(I359*H359,2)</f>
        <v>0</v>
      </c>
      <c r="K359" s="142"/>
      <c r="L359" s="28"/>
      <c r="M359" s="143" t="s">
        <v>1</v>
      </c>
      <c r="N359" s="144" t="s">
        <v>39</v>
      </c>
      <c r="P359" s="145">
        <f>O359*H359</f>
        <v>0</v>
      </c>
      <c r="Q359" s="145">
        <v>0</v>
      </c>
      <c r="R359" s="145">
        <f>Q359*H359</f>
        <v>0</v>
      </c>
      <c r="S359" s="145">
        <v>0</v>
      </c>
      <c r="T359" s="146">
        <f>S359*H359</f>
        <v>0</v>
      </c>
      <c r="AR359" s="147" t="s">
        <v>164</v>
      </c>
      <c r="AT359" s="147" t="s">
        <v>136</v>
      </c>
      <c r="AU359" s="147" t="s">
        <v>141</v>
      </c>
      <c r="AY359" s="13" t="s">
        <v>134</v>
      </c>
      <c r="BE359" s="148">
        <f>IF(N359="základná",J359,0)</f>
        <v>0</v>
      </c>
      <c r="BF359" s="148">
        <f>IF(N359="znížená",J359,0)</f>
        <v>0</v>
      </c>
      <c r="BG359" s="148">
        <f>IF(N359="zákl. prenesená",J359,0)</f>
        <v>0</v>
      </c>
      <c r="BH359" s="148">
        <f>IF(N359="zníž. prenesená",J359,0)</f>
        <v>0</v>
      </c>
      <c r="BI359" s="148">
        <f>IF(N359="nulová",J359,0)</f>
        <v>0</v>
      </c>
      <c r="BJ359" s="13" t="s">
        <v>141</v>
      </c>
      <c r="BK359" s="148">
        <f>ROUND(I359*H359,2)</f>
        <v>0</v>
      </c>
      <c r="BL359" s="13" t="s">
        <v>164</v>
      </c>
      <c r="BM359" s="147" t="s">
        <v>866</v>
      </c>
    </row>
    <row r="360" spans="2:65" s="1" customFormat="1" ht="24.2" customHeight="1">
      <c r="B360" s="135"/>
      <c r="C360" s="136" t="s">
        <v>867</v>
      </c>
      <c r="D360" s="136" t="s">
        <v>136</v>
      </c>
      <c r="E360" s="137" t="s">
        <v>868</v>
      </c>
      <c r="F360" s="138" t="s">
        <v>869</v>
      </c>
      <c r="G360" s="139" t="s">
        <v>570</v>
      </c>
      <c r="H360" s="141"/>
      <c r="I360" s="141"/>
      <c r="J360" s="140">
        <f>ROUND(I360*H360,2)</f>
        <v>0</v>
      </c>
      <c r="K360" s="142"/>
      <c r="L360" s="28"/>
      <c r="M360" s="143" t="s">
        <v>1</v>
      </c>
      <c r="N360" s="144" t="s">
        <v>39</v>
      </c>
      <c r="P360" s="145">
        <f>O360*H360</f>
        <v>0</v>
      </c>
      <c r="Q360" s="145">
        <v>0</v>
      </c>
      <c r="R360" s="145">
        <f>Q360*H360</f>
        <v>0</v>
      </c>
      <c r="S360" s="145">
        <v>0</v>
      </c>
      <c r="T360" s="146">
        <f>S360*H360</f>
        <v>0</v>
      </c>
      <c r="AR360" s="147" t="s">
        <v>164</v>
      </c>
      <c r="AT360" s="147" t="s">
        <v>136</v>
      </c>
      <c r="AU360" s="147" t="s">
        <v>141</v>
      </c>
      <c r="AY360" s="13" t="s">
        <v>134</v>
      </c>
      <c r="BE360" s="148">
        <f>IF(N360="základná",J360,0)</f>
        <v>0</v>
      </c>
      <c r="BF360" s="148">
        <f>IF(N360="znížená",J360,0)</f>
        <v>0</v>
      </c>
      <c r="BG360" s="148">
        <f>IF(N360="zákl. prenesená",J360,0)</f>
        <v>0</v>
      </c>
      <c r="BH360" s="148">
        <f>IF(N360="zníž. prenesená",J360,0)</f>
        <v>0</v>
      </c>
      <c r="BI360" s="148">
        <f>IF(N360="nulová",J360,0)</f>
        <v>0</v>
      </c>
      <c r="BJ360" s="13" t="s">
        <v>141</v>
      </c>
      <c r="BK360" s="148">
        <f>ROUND(I360*H360,2)</f>
        <v>0</v>
      </c>
      <c r="BL360" s="13" t="s">
        <v>164</v>
      </c>
      <c r="BM360" s="147" t="s">
        <v>870</v>
      </c>
    </row>
    <row r="361" spans="2:65" s="11" customFormat="1" ht="22.9" customHeight="1">
      <c r="B361" s="123"/>
      <c r="D361" s="124" t="s">
        <v>72</v>
      </c>
      <c r="E361" s="133" t="s">
        <v>871</v>
      </c>
      <c r="F361" s="133" t="s">
        <v>872</v>
      </c>
      <c r="I361" s="126"/>
      <c r="J361" s="134">
        <f>BK361</f>
        <v>0</v>
      </c>
      <c r="L361" s="123"/>
      <c r="M361" s="128"/>
      <c r="P361" s="129">
        <f>SUM(P362:P364)</f>
        <v>0</v>
      </c>
      <c r="R361" s="129">
        <f>SUM(R362:R364)</f>
        <v>0</v>
      </c>
      <c r="T361" s="130">
        <f>SUM(T362:T364)</f>
        <v>0</v>
      </c>
      <c r="AR361" s="124" t="s">
        <v>141</v>
      </c>
      <c r="AT361" s="131" t="s">
        <v>72</v>
      </c>
      <c r="AU361" s="131" t="s">
        <v>81</v>
      </c>
      <c r="AY361" s="124" t="s">
        <v>134</v>
      </c>
      <c r="BK361" s="132">
        <f>SUM(BK362:BK364)</f>
        <v>0</v>
      </c>
    </row>
    <row r="362" spans="2:65" s="1" customFormat="1" ht="24.2" customHeight="1">
      <c r="B362" s="135"/>
      <c r="C362" s="136" t="s">
        <v>535</v>
      </c>
      <c r="D362" s="136" t="s">
        <v>136</v>
      </c>
      <c r="E362" s="137" t="s">
        <v>873</v>
      </c>
      <c r="F362" s="138" t="s">
        <v>874</v>
      </c>
      <c r="G362" s="139" t="s">
        <v>177</v>
      </c>
      <c r="H362" s="140">
        <v>1254.51</v>
      </c>
      <c r="I362" s="141"/>
      <c r="J362" s="140">
        <f>ROUND(I362*H362,2)</f>
        <v>0</v>
      </c>
      <c r="K362" s="142"/>
      <c r="L362" s="28"/>
      <c r="M362" s="143" t="s">
        <v>1</v>
      </c>
      <c r="N362" s="144" t="s">
        <v>39</v>
      </c>
      <c r="P362" s="145">
        <f>O362*H362</f>
        <v>0</v>
      </c>
      <c r="Q362" s="145">
        <v>0</v>
      </c>
      <c r="R362" s="145">
        <f>Q362*H362</f>
        <v>0</v>
      </c>
      <c r="S362" s="145">
        <v>0</v>
      </c>
      <c r="T362" s="146">
        <f>S362*H362</f>
        <v>0</v>
      </c>
      <c r="AR362" s="147" t="s">
        <v>164</v>
      </c>
      <c r="AT362" s="147" t="s">
        <v>136</v>
      </c>
      <c r="AU362" s="147" t="s">
        <v>141</v>
      </c>
      <c r="AY362" s="13" t="s">
        <v>134</v>
      </c>
      <c r="BE362" s="148">
        <f>IF(N362="základná",J362,0)</f>
        <v>0</v>
      </c>
      <c r="BF362" s="148">
        <f>IF(N362="znížená",J362,0)</f>
        <v>0</v>
      </c>
      <c r="BG362" s="148">
        <f>IF(N362="zákl. prenesená",J362,0)</f>
        <v>0</v>
      </c>
      <c r="BH362" s="148">
        <f>IF(N362="zníž. prenesená",J362,0)</f>
        <v>0</v>
      </c>
      <c r="BI362" s="148">
        <f>IF(N362="nulová",J362,0)</f>
        <v>0</v>
      </c>
      <c r="BJ362" s="13" t="s">
        <v>141</v>
      </c>
      <c r="BK362" s="148">
        <f>ROUND(I362*H362,2)</f>
        <v>0</v>
      </c>
      <c r="BL362" s="13" t="s">
        <v>164</v>
      </c>
      <c r="BM362" s="147" t="s">
        <v>875</v>
      </c>
    </row>
    <row r="363" spans="2:65" s="1" customFormat="1" ht="16.5" customHeight="1">
      <c r="B363" s="135"/>
      <c r="C363" s="149" t="s">
        <v>876</v>
      </c>
      <c r="D363" s="149" t="s">
        <v>180</v>
      </c>
      <c r="E363" s="150" t="s">
        <v>877</v>
      </c>
      <c r="F363" s="151" t="s">
        <v>878</v>
      </c>
      <c r="G363" s="152" t="s">
        <v>177</v>
      </c>
      <c r="H363" s="153">
        <v>1317.24</v>
      </c>
      <c r="I363" s="154"/>
      <c r="J363" s="153">
        <f>ROUND(I363*H363,2)</f>
        <v>0</v>
      </c>
      <c r="K363" s="155"/>
      <c r="L363" s="156"/>
      <c r="M363" s="157" t="s">
        <v>1</v>
      </c>
      <c r="N363" s="158" t="s">
        <v>39</v>
      </c>
      <c r="P363" s="145">
        <f>O363*H363</f>
        <v>0</v>
      </c>
      <c r="Q363" s="145">
        <v>0</v>
      </c>
      <c r="R363" s="145">
        <f>Q363*H363</f>
        <v>0</v>
      </c>
      <c r="S363" s="145">
        <v>0</v>
      </c>
      <c r="T363" s="146">
        <f>S363*H363</f>
        <v>0</v>
      </c>
      <c r="AR363" s="147" t="s">
        <v>194</v>
      </c>
      <c r="AT363" s="147" t="s">
        <v>180</v>
      </c>
      <c r="AU363" s="147" t="s">
        <v>141</v>
      </c>
      <c r="AY363" s="13" t="s">
        <v>134</v>
      </c>
      <c r="BE363" s="148">
        <f>IF(N363="základná",J363,0)</f>
        <v>0</v>
      </c>
      <c r="BF363" s="148">
        <f>IF(N363="znížená",J363,0)</f>
        <v>0</v>
      </c>
      <c r="BG363" s="148">
        <f>IF(N363="zákl. prenesená",J363,0)</f>
        <v>0</v>
      </c>
      <c r="BH363" s="148">
        <f>IF(N363="zníž. prenesená",J363,0)</f>
        <v>0</v>
      </c>
      <c r="BI363" s="148">
        <f>IF(N363="nulová",J363,0)</f>
        <v>0</v>
      </c>
      <c r="BJ363" s="13" t="s">
        <v>141</v>
      </c>
      <c r="BK363" s="148">
        <f>ROUND(I363*H363,2)</f>
        <v>0</v>
      </c>
      <c r="BL363" s="13" t="s">
        <v>164</v>
      </c>
      <c r="BM363" s="147" t="s">
        <v>879</v>
      </c>
    </row>
    <row r="364" spans="2:65" s="1" customFormat="1" ht="24.2" customHeight="1">
      <c r="B364" s="135"/>
      <c r="C364" s="136" t="s">
        <v>538</v>
      </c>
      <c r="D364" s="136" t="s">
        <v>136</v>
      </c>
      <c r="E364" s="137" t="s">
        <v>880</v>
      </c>
      <c r="F364" s="138" t="s">
        <v>881</v>
      </c>
      <c r="G364" s="139" t="s">
        <v>570</v>
      </c>
      <c r="H364" s="141"/>
      <c r="I364" s="141"/>
      <c r="J364" s="140">
        <f>ROUND(I364*H364,2)</f>
        <v>0</v>
      </c>
      <c r="K364" s="142"/>
      <c r="L364" s="28"/>
      <c r="M364" s="143" t="s">
        <v>1</v>
      </c>
      <c r="N364" s="144" t="s">
        <v>39</v>
      </c>
      <c r="P364" s="145">
        <f>O364*H364</f>
        <v>0</v>
      </c>
      <c r="Q364" s="145">
        <v>0</v>
      </c>
      <c r="R364" s="145">
        <f>Q364*H364</f>
        <v>0</v>
      </c>
      <c r="S364" s="145">
        <v>0</v>
      </c>
      <c r="T364" s="146">
        <f>S364*H364</f>
        <v>0</v>
      </c>
      <c r="AR364" s="147" t="s">
        <v>164</v>
      </c>
      <c r="AT364" s="147" t="s">
        <v>136</v>
      </c>
      <c r="AU364" s="147" t="s">
        <v>141</v>
      </c>
      <c r="AY364" s="13" t="s">
        <v>134</v>
      </c>
      <c r="BE364" s="148">
        <f>IF(N364="základná",J364,0)</f>
        <v>0</v>
      </c>
      <c r="BF364" s="148">
        <f>IF(N364="znížená",J364,0)</f>
        <v>0</v>
      </c>
      <c r="BG364" s="148">
        <f>IF(N364="zákl. prenesená",J364,0)</f>
        <v>0</v>
      </c>
      <c r="BH364" s="148">
        <f>IF(N364="zníž. prenesená",J364,0)</f>
        <v>0</v>
      </c>
      <c r="BI364" s="148">
        <f>IF(N364="nulová",J364,0)</f>
        <v>0</v>
      </c>
      <c r="BJ364" s="13" t="s">
        <v>141</v>
      </c>
      <c r="BK364" s="148">
        <f>ROUND(I364*H364,2)</f>
        <v>0</v>
      </c>
      <c r="BL364" s="13" t="s">
        <v>164</v>
      </c>
      <c r="BM364" s="147" t="s">
        <v>882</v>
      </c>
    </row>
    <row r="365" spans="2:65" s="11" customFormat="1" ht="22.9" customHeight="1">
      <c r="B365" s="123"/>
      <c r="D365" s="124" t="s">
        <v>72</v>
      </c>
      <c r="E365" s="133" t="s">
        <v>883</v>
      </c>
      <c r="F365" s="133" t="s">
        <v>884</v>
      </c>
      <c r="I365" s="126"/>
      <c r="J365" s="134">
        <f>BK365</f>
        <v>0</v>
      </c>
      <c r="L365" s="123"/>
      <c r="M365" s="128"/>
      <c r="P365" s="129">
        <f>P366</f>
        <v>0</v>
      </c>
      <c r="R365" s="129">
        <f>R366</f>
        <v>1.2959999999999999E-2</v>
      </c>
      <c r="T365" s="130">
        <f>T366</f>
        <v>0</v>
      </c>
      <c r="AR365" s="124" t="s">
        <v>141</v>
      </c>
      <c r="AT365" s="131" t="s">
        <v>72</v>
      </c>
      <c r="AU365" s="131" t="s">
        <v>81</v>
      </c>
      <c r="AY365" s="124" t="s">
        <v>134</v>
      </c>
      <c r="BK365" s="132">
        <f>BK366</f>
        <v>0</v>
      </c>
    </row>
    <row r="366" spans="2:65" s="1" customFormat="1" ht="24.2" customHeight="1">
      <c r="B366" s="135"/>
      <c r="C366" s="136" t="s">
        <v>885</v>
      </c>
      <c r="D366" s="136" t="s">
        <v>136</v>
      </c>
      <c r="E366" s="137" t="s">
        <v>886</v>
      </c>
      <c r="F366" s="138" t="s">
        <v>887</v>
      </c>
      <c r="G366" s="139" t="s">
        <v>177</v>
      </c>
      <c r="H366" s="140">
        <v>48</v>
      </c>
      <c r="I366" s="141"/>
      <c r="J366" s="140">
        <f>ROUND(I366*H366,2)</f>
        <v>0</v>
      </c>
      <c r="K366" s="142"/>
      <c r="L366" s="28"/>
      <c r="M366" s="143" t="s">
        <v>1</v>
      </c>
      <c r="N366" s="144" t="s">
        <v>39</v>
      </c>
      <c r="P366" s="145">
        <f>O366*H366</f>
        <v>0</v>
      </c>
      <c r="Q366" s="145">
        <v>2.7E-4</v>
      </c>
      <c r="R366" s="145">
        <f>Q366*H366</f>
        <v>1.2959999999999999E-2</v>
      </c>
      <c r="S366" s="145">
        <v>0</v>
      </c>
      <c r="T366" s="146">
        <f>S366*H366</f>
        <v>0</v>
      </c>
      <c r="AR366" s="147" t="s">
        <v>164</v>
      </c>
      <c r="AT366" s="147" t="s">
        <v>136</v>
      </c>
      <c r="AU366" s="147" t="s">
        <v>141</v>
      </c>
      <c r="AY366" s="13" t="s">
        <v>134</v>
      </c>
      <c r="BE366" s="148">
        <f>IF(N366="základná",J366,0)</f>
        <v>0</v>
      </c>
      <c r="BF366" s="148">
        <f>IF(N366="znížená",J366,0)</f>
        <v>0</v>
      </c>
      <c r="BG366" s="148">
        <f>IF(N366="zákl. prenesená",J366,0)</f>
        <v>0</v>
      </c>
      <c r="BH366" s="148">
        <f>IF(N366="zníž. prenesená",J366,0)</f>
        <v>0</v>
      </c>
      <c r="BI366" s="148">
        <f>IF(N366="nulová",J366,0)</f>
        <v>0</v>
      </c>
      <c r="BJ366" s="13" t="s">
        <v>141</v>
      </c>
      <c r="BK366" s="148">
        <f>ROUND(I366*H366,2)</f>
        <v>0</v>
      </c>
      <c r="BL366" s="13" t="s">
        <v>164</v>
      </c>
      <c r="BM366" s="147" t="s">
        <v>888</v>
      </c>
    </row>
    <row r="367" spans="2:65" s="11" customFormat="1" ht="22.9" customHeight="1">
      <c r="B367" s="123"/>
      <c r="D367" s="124" t="s">
        <v>72</v>
      </c>
      <c r="E367" s="133" t="s">
        <v>889</v>
      </c>
      <c r="F367" s="133" t="s">
        <v>890</v>
      </c>
      <c r="I367" s="126"/>
      <c r="J367" s="134">
        <f>BK367</f>
        <v>0</v>
      </c>
      <c r="L367" s="123"/>
      <c r="M367" s="128"/>
      <c r="P367" s="129">
        <f>SUM(P368:P371)</f>
        <v>0</v>
      </c>
      <c r="R367" s="129">
        <f>SUM(R368:R371)</f>
        <v>0</v>
      </c>
      <c r="T367" s="130">
        <f>SUM(T368:T371)</f>
        <v>0</v>
      </c>
      <c r="AR367" s="124" t="s">
        <v>141</v>
      </c>
      <c r="AT367" s="131" t="s">
        <v>72</v>
      </c>
      <c r="AU367" s="131" t="s">
        <v>81</v>
      </c>
      <c r="AY367" s="124" t="s">
        <v>134</v>
      </c>
      <c r="BK367" s="132">
        <f>SUM(BK368:BK371)</f>
        <v>0</v>
      </c>
    </row>
    <row r="368" spans="2:65" s="1" customFormat="1" ht="21.75" customHeight="1">
      <c r="B368" s="135"/>
      <c r="C368" s="136" t="s">
        <v>546</v>
      </c>
      <c r="D368" s="136" t="s">
        <v>136</v>
      </c>
      <c r="E368" s="137" t="s">
        <v>891</v>
      </c>
      <c r="F368" s="138" t="s">
        <v>892</v>
      </c>
      <c r="G368" s="139" t="s">
        <v>227</v>
      </c>
      <c r="H368" s="140">
        <v>80</v>
      </c>
      <c r="I368" s="141"/>
      <c r="J368" s="140">
        <f>ROUND(I368*H368,2)</f>
        <v>0</v>
      </c>
      <c r="K368" s="142"/>
      <c r="L368" s="28"/>
      <c r="M368" s="143" t="s">
        <v>1</v>
      </c>
      <c r="N368" s="144" t="s">
        <v>39</v>
      </c>
      <c r="P368" s="145">
        <f>O368*H368</f>
        <v>0</v>
      </c>
      <c r="Q368" s="145">
        <v>0</v>
      </c>
      <c r="R368" s="145">
        <f>Q368*H368</f>
        <v>0</v>
      </c>
      <c r="S368" s="145">
        <v>0</v>
      </c>
      <c r="T368" s="146">
        <f>S368*H368</f>
        <v>0</v>
      </c>
      <c r="AR368" s="147" t="s">
        <v>164</v>
      </c>
      <c r="AT368" s="147" t="s">
        <v>136</v>
      </c>
      <c r="AU368" s="147" t="s">
        <v>141</v>
      </c>
      <c r="AY368" s="13" t="s">
        <v>134</v>
      </c>
      <c r="BE368" s="148">
        <f>IF(N368="základná",J368,0)</f>
        <v>0</v>
      </c>
      <c r="BF368" s="148">
        <f>IF(N368="znížená",J368,0)</f>
        <v>0</v>
      </c>
      <c r="BG368" s="148">
        <f>IF(N368="zákl. prenesená",J368,0)</f>
        <v>0</v>
      </c>
      <c r="BH368" s="148">
        <f>IF(N368="zníž. prenesená",J368,0)</f>
        <v>0</v>
      </c>
      <c r="BI368" s="148">
        <f>IF(N368="nulová",J368,0)</f>
        <v>0</v>
      </c>
      <c r="BJ368" s="13" t="s">
        <v>141</v>
      </c>
      <c r="BK368" s="148">
        <f>ROUND(I368*H368,2)</f>
        <v>0</v>
      </c>
      <c r="BL368" s="13" t="s">
        <v>164</v>
      </c>
      <c r="BM368" s="147" t="s">
        <v>893</v>
      </c>
    </row>
    <row r="369" spans="2:65" s="1" customFormat="1" ht="24.2" customHeight="1">
      <c r="B369" s="135"/>
      <c r="C369" s="136" t="s">
        <v>894</v>
      </c>
      <c r="D369" s="136" t="s">
        <v>136</v>
      </c>
      <c r="E369" s="137" t="s">
        <v>895</v>
      </c>
      <c r="F369" s="138" t="s">
        <v>896</v>
      </c>
      <c r="G369" s="139" t="s">
        <v>177</v>
      </c>
      <c r="H369" s="140">
        <v>412.99</v>
      </c>
      <c r="I369" s="141"/>
      <c r="J369" s="140">
        <f>ROUND(I369*H369,2)</f>
        <v>0</v>
      </c>
      <c r="K369" s="142"/>
      <c r="L369" s="28"/>
      <c r="M369" s="143" t="s">
        <v>1</v>
      </c>
      <c r="N369" s="144" t="s">
        <v>39</v>
      </c>
      <c r="P369" s="145">
        <f>O369*H369</f>
        <v>0</v>
      </c>
      <c r="Q369" s="145">
        <v>0</v>
      </c>
      <c r="R369" s="145">
        <f>Q369*H369</f>
        <v>0</v>
      </c>
      <c r="S369" s="145">
        <v>0</v>
      </c>
      <c r="T369" s="146">
        <f>S369*H369</f>
        <v>0</v>
      </c>
      <c r="AR369" s="147" t="s">
        <v>164</v>
      </c>
      <c r="AT369" s="147" t="s">
        <v>136</v>
      </c>
      <c r="AU369" s="147" t="s">
        <v>141</v>
      </c>
      <c r="AY369" s="13" t="s">
        <v>134</v>
      </c>
      <c r="BE369" s="148">
        <f>IF(N369="základná",J369,0)</f>
        <v>0</v>
      </c>
      <c r="BF369" s="148">
        <f>IF(N369="znížená",J369,0)</f>
        <v>0</v>
      </c>
      <c r="BG369" s="148">
        <f>IF(N369="zákl. prenesená",J369,0)</f>
        <v>0</v>
      </c>
      <c r="BH369" s="148">
        <f>IF(N369="zníž. prenesená",J369,0)</f>
        <v>0</v>
      </c>
      <c r="BI369" s="148">
        <f>IF(N369="nulová",J369,0)</f>
        <v>0</v>
      </c>
      <c r="BJ369" s="13" t="s">
        <v>141</v>
      </c>
      <c r="BK369" s="148">
        <f>ROUND(I369*H369,2)</f>
        <v>0</v>
      </c>
      <c r="BL369" s="13" t="s">
        <v>164</v>
      </c>
      <c r="BM369" s="147" t="s">
        <v>897</v>
      </c>
    </row>
    <row r="370" spans="2:65" s="1" customFormat="1" ht="24.2" customHeight="1">
      <c r="B370" s="135"/>
      <c r="C370" s="136" t="s">
        <v>549</v>
      </c>
      <c r="D370" s="136" t="s">
        <v>136</v>
      </c>
      <c r="E370" s="137" t="s">
        <v>898</v>
      </c>
      <c r="F370" s="138" t="s">
        <v>899</v>
      </c>
      <c r="G370" s="139" t="s">
        <v>177</v>
      </c>
      <c r="H370" s="140">
        <v>412.99</v>
      </c>
      <c r="I370" s="141"/>
      <c r="J370" s="140">
        <f>ROUND(I370*H370,2)</f>
        <v>0</v>
      </c>
      <c r="K370" s="142"/>
      <c r="L370" s="28"/>
      <c r="M370" s="143" t="s">
        <v>1</v>
      </c>
      <c r="N370" s="144" t="s">
        <v>39</v>
      </c>
      <c r="P370" s="145">
        <f>O370*H370</f>
        <v>0</v>
      </c>
      <c r="Q370" s="145">
        <v>0</v>
      </c>
      <c r="R370" s="145">
        <f>Q370*H370</f>
        <v>0</v>
      </c>
      <c r="S370" s="145">
        <v>0</v>
      </c>
      <c r="T370" s="146">
        <f>S370*H370</f>
        <v>0</v>
      </c>
      <c r="AR370" s="147" t="s">
        <v>164</v>
      </c>
      <c r="AT370" s="147" t="s">
        <v>136</v>
      </c>
      <c r="AU370" s="147" t="s">
        <v>141</v>
      </c>
      <c r="AY370" s="13" t="s">
        <v>134</v>
      </c>
      <c r="BE370" s="148">
        <f>IF(N370="základná",J370,0)</f>
        <v>0</v>
      </c>
      <c r="BF370" s="148">
        <f>IF(N370="znížená",J370,0)</f>
        <v>0</v>
      </c>
      <c r="BG370" s="148">
        <f>IF(N370="zákl. prenesená",J370,0)</f>
        <v>0</v>
      </c>
      <c r="BH370" s="148">
        <f>IF(N370="zníž. prenesená",J370,0)</f>
        <v>0</v>
      </c>
      <c r="BI370" s="148">
        <f>IF(N370="nulová",J370,0)</f>
        <v>0</v>
      </c>
      <c r="BJ370" s="13" t="s">
        <v>141</v>
      </c>
      <c r="BK370" s="148">
        <f>ROUND(I370*H370,2)</f>
        <v>0</v>
      </c>
      <c r="BL370" s="13" t="s">
        <v>164</v>
      </c>
      <c r="BM370" s="147" t="s">
        <v>900</v>
      </c>
    </row>
    <row r="371" spans="2:65" s="1" customFormat="1" ht="33" customHeight="1">
      <c r="B371" s="135"/>
      <c r="C371" s="136" t="s">
        <v>901</v>
      </c>
      <c r="D371" s="136" t="s">
        <v>136</v>
      </c>
      <c r="E371" s="137" t="s">
        <v>902</v>
      </c>
      <c r="F371" s="138" t="s">
        <v>903</v>
      </c>
      <c r="G371" s="139" t="s">
        <v>177</v>
      </c>
      <c r="H371" s="140">
        <v>412.99</v>
      </c>
      <c r="I371" s="141"/>
      <c r="J371" s="140">
        <f>ROUND(I371*H371,2)</f>
        <v>0</v>
      </c>
      <c r="K371" s="142"/>
      <c r="L371" s="28"/>
      <c r="M371" s="159" t="s">
        <v>1</v>
      </c>
      <c r="N371" s="160" t="s">
        <v>39</v>
      </c>
      <c r="O371" s="161"/>
      <c r="P371" s="162">
        <f>O371*H371</f>
        <v>0</v>
      </c>
      <c r="Q371" s="162">
        <v>0</v>
      </c>
      <c r="R371" s="162">
        <f>Q371*H371</f>
        <v>0</v>
      </c>
      <c r="S371" s="162">
        <v>0</v>
      </c>
      <c r="T371" s="163">
        <f>S371*H371</f>
        <v>0</v>
      </c>
      <c r="AR371" s="147" t="s">
        <v>164</v>
      </c>
      <c r="AT371" s="147" t="s">
        <v>136</v>
      </c>
      <c r="AU371" s="147" t="s">
        <v>141</v>
      </c>
      <c r="AY371" s="13" t="s">
        <v>134</v>
      </c>
      <c r="BE371" s="148">
        <f>IF(N371="základná",J371,0)</f>
        <v>0</v>
      </c>
      <c r="BF371" s="148">
        <f>IF(N371="znížená",J371,0)</f>
        <v>0</v>
      </c>
      <c r="BG371" s="148">
        <f>IF(N371="zákl. prenesená",J371,0)</f>
        <v>0</v>
      </c>
      <c r="BH371" s="148">
        <f>IF(N371="zníž. prenesená",J371,0)</f>
        <v>0</v>
      </c>
      <c r="BI371" s="148">
        <f>IF(N371="nulová",J371,0)</f>
        <v>0</v>
      </c>
      <c r="BJ371" s="13" t="s">
        <v>141</v>
      </c>
      <c r="BK371" s="148">
        <f>ROUND(I371*H371,2)</f>
        <v>0</v>
      </c>
      <c r="BL371" s="13" t="s">
        <v>164</v>
      </c>
      <c r="BM371" s="147" t="s">
        <v>904</v>
      </c>
    </row>
    <row r="372" spans="2:65" s="1" customFormat="1" ht="6.95" customHeight="1">
      <c r="B372" s="43"/>
      <c r="C372" s="44"/>
      <c r="D372" s="44"/>
      <c r="E372" s="44"/>
      <c r="F372" s="44"/>
      <c r="G372" s="44"/>
      <c r="H372" s="44"/>
      <c r="I372" s="44"/>
      <c r="J372" s="44"/>
      <c r="K372" s="44"/>
      <c r="L372" s="28"/>
    </row>
  </sheetData>
  <autoFilter ref="C135:K371" xr:uid="{00000000-0009-0000-0000-000001000000}"/>
  <mergeCells count="9">
    <mergeCell ref="E87:H87"/>
    <mergeCell ref="E126:H126"/>
    <mergeCell ref="E128:H12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74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4" t="s">
        <v>5</v>
      </c>
      <c r="M2" s="165"/>
      <c r="N2" s="165"/>
      <c r="O2" s="165"/>
      <c r="P2" s="165"/>
      <c r="Q2" s="165"/>
      <c r="R2" s="165"/>
      <c r="S2" s="165"/>
      <c r="T2" s="165"/>
      <c r="U2" s="165"/>
      <c r="V2" s="165"/>
      <c r="AT2" s="13" t="s">
        <v>85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4.95" customHeight="1">
      <c r="B4" s="16"/>
      <c r="D4" s="17" t="s">
        <v>92</v>
      </c>
      <c r="L4" s="16"/>
      <c r="M4" s="86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07" t="str">
        <f>'Rekapitulácia stavby'!K6</f>
        <v>Revitalizácia experimentálneho centra výkrmnosti a výťažnosti</v>
      </c>
      <c r="F7" s="208"/>
      <c r="G7" s="208"/>
      <c r="H7" s="208"/>
      <c r="L7" s="16"/>
    </row>
    <row r="8" spans="2:46" s="1" customFormat="1" ht="12" customHeight="1">
      <c r="B8" s="28"/>
      <c r="D8" s="23" t="s">
        <v>93</v>
      </c>
      <c r="L8" s="28"/>
    </row>
    <row r="9" spans="2:46" s="1" customFormat="1" ht="16.5" customHeight="1">
      <c r="B9" s="28"/>
      <c r="E9" s="197" t="s">
        <v>905</v>
      </c>
      <c r="F9" s="206"/>
      <c r="G9" s="206"/>
      <c r="H9" s="206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 t="str">
        <f>'Rekapitulácia stavby'!AN8</f>
        <v>17. 10. 2024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">
        <v>1</v>
      </c>
      <c r="L14" s="28"/>
    </row>
    <row r="15" spans="2:46" s="1" customFormat="1" ht="18" customHeight="1">
      <c r="B15" s="28"/>
      <c r="E15" s="21" t="s">
        <v>24</v>
      </c>
      <c r="I15" s="23" t="s">
        <v>25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26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09" t="str">
        <f>'Rekapitulácia stavby'!E14</f>
        <v>Vyplň údaj</v>
      </c>
      <c r="F18" s="179"/>
      <c r="G18" s="179"/>
      <c r="H18" s="179"/>
      <c r="I18" s="23" t="s">
        <v>25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28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32</v>
      </c>
      <c r="L26" s="28"/>
    </row>
    <row r="27" spans="2:12" s="7" customFormat="1" ht="16.5" customHeight="1">
      <c r="B27" s="87"/>
      <c r="E27" s="183" t="s">
        <v>1</v>
      </c>
      <c r="F27" s="183"/>
      <c r="G27" s="183"/>
      <c r="H27" s="183"/>
      <c r="L27" s="87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8" t="s">
        <v>33</v>
      </c>
      <c r="J30" s="64">
        <f>ROUND(J127,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35</v>
      </c>
      <c r="I32" s="31" t="s">
        <v>34</v>
      </c>
      <c r="J32" s="31" t="s">
        <v>36</v>
      </c>
      <c r="L32" s="28"/>
    </row>
    <row r="33" spans="2:12" s="1" customFormat="1" ht="14.45" customHeight="1">
      <c r="B33" s="28"/>
      <c r="D33" s="89" t="s">
        <v>37</v>
      </c>
      <c r="E33" s="33" t="s">
        <v>38</v>
      </c>
      <c r="F33" s="90">
        <f>ROUND((SUM(BE127:BE273)),  2)</f>
        <v>0</v>
      </c>
      <c r="G33" s="91"/>
      <c r="H33" s="91"/>
      <c r="I33" s="92">
        <v>0.2</v>
      </c>
      <c r="J33" s="90">
        <f>ROUND(((SUM(BE127:BE273))*I33),  2)</f>
        <v>0</v>
      </c>
      <c r="L33" s="28"/>
    </row>
    <row r="34" spans="2:12" s="1" customFormat="1" ht="14.45" customHeight="1">
      <c r="B34" s="28"/>
      <c r="E34" s="33" t="s">
        <v>39</v>
      </c>
      <c r="F34" s="90">
        <f>ROUND((SUM(BF127:BF273)),  2)</f>
        <v>0</v>
      </c>
      <c r="G34" s="91"/>
      <c r="H34" s="91"/>
      <c r="I34" s="92">
        <v>0.2</v>
      </c>
      <c r="J34" s="90">
        <f>ROUND(((SUM(BF127:BF273))*I34),  2)</f>
        <v>0</v>
      </c>
      <c r="L34" s="28"/>
    </row>
    <row r="35" spans="2:12" s="1" customFormat="1" ht="14.45" hidden="1" customHeight="1">
      <c r="B35" s="28"/>
      <c r="E35" s="23" t="s">
        <v>40</v>
      </c>
      <c r="F35" s="93">
        <f>ROUND((SUM(BG127:BG273)),  2)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41</v>
      </c>
      <c r="F36" s="93">
        <f>ROUND((SUM(BH127:BH273)),  2)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42</v>
      </c>
      <c r="F37" s="90">
        <f>ROUND((SUM(BI127:BI273)),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43</v>
      </c>
      <c r="E39" s="55"/>
      <c r="F39" s="55"/>
      <c r="G39" s="97" t="s">
        <v>44</v>
      </c>
      <c r="H39" s="98" t="s">
        <v>45</v>
      </c>
      <c r="I39" s="55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48</v>
      </c>
      <c r="E61" s="30"/>
      <c r="F61" s="101" t="s">
        <v>49</v>
      </c>
      <c r="G61" s="42" t="s">
        <v>48</v>
      </c>
      <c r="H61" s="30"/>
      <c r="I61" s="30"/>
      <c r="J61" s="102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48</v>
      </c>
      <c r="E76" s="30"/>
      <c r="F76" s="101" t="s">
        <v>49</v>
      </c>
      <c r="G76" s="42" t="s">
        <v>48</v>
      </c>
      <c r="H76" s="30"/>
      <c r="I76" s="30"/>
      <c r="J76" s="102" t="s">
        <v>49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95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207" t="str">
        <f>E7</f>
        <v>Revitalizácia experimentálneho centra výkrmnosti a výťažnosti</v>
      </c>
      <c r="F85" s="208"/>
      <c r="G85" s="208"/>
      <c r="H85" s="208"/>
      <c r="L85" s="28"/>
    </row>
    <row r="86" spans="2:47" s="1" customFormat="1" ht="12" customHeight="1">
      <c r="B86" s="28"/>
      <c r="C86" s="23" t="s">
        <v>93</v>
      </c>
      <c r="L86" s="28"/>
    </row>
    <row r="87" spans="2:47" s="1" customFormat="1" ht="16.5" customHeight="1">
      <c r="B87" s="28"/>
      <c r="E87" s="197" t="str">
        <f>E9</f>
        <v>02 - Zdravotechnika</v>
      </c>
      <c r="F87" s="206"/>
      <c r="G87" s="206"/>
      <c r="H87" s="206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Nitra</v>
      </c>
      <c r="I89" s="23" t="s">
        <v>20</v>
      </c>
      <c r="J89" s="51" t="str">
        <f>IF(J12="","",J12)</f>
        <v>17. 10. 2024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22</v>
      </c>
      <c r="F91" s="21" t="str">
        <f>E15</f>
        <v xml:space="preserve">Slovenská poľnohospodárska univerzita v Nitre </v>
      </c>
      <c r="I91" s="23" t="s">
        <v>28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3" t="s">
        <v>26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96</v>
      </c>
      <c r="D94" s="95"/>
      <c r="E94" s="95"/>
      <c r="F94" s="95"/>
      <c r="G94" s="95"/>
      <c r="H94" s="95"/>
      <c r="I94" s="95"/>
      <c r="J94" s="104" t="s">
        <v>97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98</v>
      </c>
      <c r="J96" s="64">
        <f>J127</f>
        <v>0</v>
      </c>
      <c r="L96" s="28"/>
      <c r="AU96" s="13" t="s">
        <v>99</v>
      </c>
    </row>
    <row r="97" spans="2:12" s="8" customFormat="1" ht="24.95" customHeight="1">
      <c r="B97" s="106"/>
      <c r="D97" s="107" t="s">
        <v>100</v>
      </c>
      <c r="E97" s="108"/>
      <c r="F97" s="108"/>
      <c r="G97" s="108"/>
      <c r="H97" s="108"/>
      <c r="I97" s="108"/>
      <c r="J97" s="109">
        <f>J128</f>
        <v>0</v>
      </c>
      <c r="L97" s="106"/>
    </row>
    <row r="98" spans="2:12" s="9" customFormat="1" ht="19.899999999999999" customHeight="1">
      <c r="B98" s="110"/>
      <c r="D98" s="111" t="s">
        <v>101</v>
      </c>
      <c r="E98" s="112"/>
      <c r="F98" s="112"/>
      <c r="G98" s="112"/>
      <c r="H98" s="112"/>
      <c r="I98" s="112"/>
      <c r="J98" s="113">
        <f>J129</f>
        <v>0</v>
      </c>
      <c r="L98" s="110"/>
    </row>
    <row r="99" spans="2:12" s="9" customFormat="1" ht="19.899999999999999" customHeight="1">
      <c r="B99" s="110"/>
      <c r="D99" s="111" t="s">
        <v>103</v>
      </c>
      <c r="E99" s="112"/>
      <c r="F99" s="112"/>
      <c r="G99" s="112"/>
      <c r="H99" s="112"/>
      <c r="I99" s="112"/>
      <c r="J99" s="113">
        <f>J135</f>
        <v>0</v>
      </c>
      <c r="L99" s="110"/>
    </row>
    <row r="100" spans="2:12" s="9" customFormat="1" ht="19.899999999999999" customHeight="1">
      <c r="B100" s="110"/>
      <c r="D100" s="111" t="s">
        <v>104</v>
      </c>
      <c r="E100" s="112"/>
      <c r="F100" s="112"/>
      <c r="G100" s="112"/>
      <c r="H100" s="112"/>
      <c r="I100" s="112"/>
      <c r="J100" s="113">
        <f>J137</f>
        <v>0</v>
      </c>
      <c r="L100" s="110"/>
    </row>
    <row r="101" spans="2:12" s="8" customFormat="1" ht="24.95" customHeight="1">
      <c r="B101" s="106"/>
      <c r="D101" s="107" t="s">
        <v>109</v>
      </c>
      <c r="E101" s="108"/>
      <c r="F101" s="108"/>
      <c r="G101" s="108"/>
      <c r="H101" s="108"/>
      <c r="I101" s="108"/>
      <c r="J101" s="109">
        <f>J139</f>
        <v>0</v>
      </c>
      <c r="L101" s="106"/>
    </row>
    <row r="102" spans="2:12" s="9" customFormat="1" ht="19.899999999999999" customHeight="1">
      <c r="B102" s="110"/>
      <c r="D102" s="111" t="s">
        <v>112</v>
      </c>
      <c r="E102" s="112"/>
      <c r="F102" s="112"/>
      <c r="G102" s="112"/>
      <c r="H102" s="112"/>
      <c r="I102" s="112"/>
      <c r="J102" s="113">
        <f>J140</f>
        <v>0</v>
      </c>
      <c r="L102" s="110"/>
    </row>
    <row r="103" spans="2:12" s="9" customFormat="1" ht="19.899999999999999" customHeight="1">
      <c r="B103" s="110"/>
      <c r="D103" s="111" t="s">
        <v>906</v>
      </c>
      <c r="E103" s="112"/>
      <c r="F103" s="112"/>
      <c r="G103" s="112"/>
      <c r="H103" s="112"/>
      <c r="I103" s="112"/>
      <c r="J103" s="113">
        <f>J148</f>
        <v>0</v>
      </c>
      <c r="L103" s="110"/>
    </row>
    <row r="104" spans="2:12" s="9" customFormat="1" ht="19.899999999999999" customHeight="1">
      <c r="B104" s="110"/>
      <c r="D104" s="111" t="s">
        <v>907</v>
      </c>
      <c r="E104" s="112"/>
      <c r="F104" s="112"/>
      <c r="G104" s="112"/>
      <c r="H104" s="112"/>
      <c r="I104" s="112"/>
      <c r="J104" s="113">
        <f>J192</f>
        <v>0</v>
      </c>
      <c r="L104" s="110"/>
    </row>
    <row r="105" spans="2:12" s="9" customFormat="1" ht="19.899999999999999" customHeight="1">
      <c r="B105" s="110"/>
      <c r="D105" s="111" t="s">
        <v>908</v>
      </c>
      <c r="E105" s="112"/>
      <c r="F105" s="112"/>
      <c r="G105" s="112"/>
      <c r="H105" s="112"/>
      <c r="I105" s="112"/>
      <c r="J105" s="113">
        <f>J218</f>
        <v>0</v>
      </c>
      <c r="L105" s="110"/>
    </row>
    <row r="106" spans="2:12" s="9" customFormat="1" ht="19.899999999999999" customHeight="1">
      <c r="B106" s="110"/>
      <c r="D106" s="111" t="s">
        <v>909</v>
      </c>
      <c r="E106" s="112"/>
      <c r="F106" s="112"/>
      <c r="G106" s="112"/>
      <c r="H106" s="112"/>
      <c r="I106" s="112"/>
      <c r="J106" s="113">
        <f>J231</f>
        <v>0</v>
      </c>
      <c r="L106" s="110"/>
    </row>
    <row r="107" spans="2:12" s="9" customFormat="1" ht="19.899999999999999" customHeight="1">
      <c r="B107" s="110"/>
      <c r="D107" s="111" t="s">
        <v>910</v>
      </c>
      <c r="E107" s="112"/>
      <c r="F107" s="112"/>
      <c r="G107" s="112"/>
      <c r="H107" s="112"/>
      <c r="I107" s="112"/>
      <c r="J107" s="113">
        <f>J266</f>
        <v>0</v>
      </c>
      <c r="L107" s="110"/>
    </row>
    <row r="108" spans="2:12" s="1" customFormat="1" ht="21.75" customHeight="1">
      <c r="B108" s="28"/>
      <c r="L108" s="28"/>
    </row>
    <row r="109" spans="2:12" s="1" customFormat="1" ht="6.95" customHeight="1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28"/>
    </row>
    <row r="113" spans="2:63" s="1" customFormat="1" ht="6.95" customHeight="1"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28"/>
    </row>
    <row r="114" spans="2:63" s="1" customFormat="1" ht="24.95" customHeight="1">
      <c r="B114" s="28"/>
      <c r="C114" s="17" t="s">
        <v>120</v>
      </c>
      <c r="L114" s="28"/>
    </row>
    <row r="115" spans="2:63" s="1" customFormat="1" ht="6.95" customHeight="1">
      <c r="B115" s="28"/>
      <c r="L115" s="28"/>
    </row>
    <row r="116" spans="2:63" s="1" customFormat="1" ht="12" customHeight="1">
      <c r="B116" s="28"/>
      <c r="C116" s="23" t="s">
        <v>14</v>
      </c>
      <c r="L116" s="28"/>
    </row>
    <row r="117" spans="2:63" s="1" customFormat="1" ht="16.5" customHeight="1">
      <c r="B117" s="28"/>
      <c r="E117" s="207" t="str">
        <f>E7</f>
        <v>Revitalizácia experimentálneho centra výkrmnosti a výťažnosti</v>
      </c>
      <c r="F117" s="208"/>
      <c r="G117" s="208"/>
      <c r="H117" s="208"/>
      <c r="L117" s="28"/>
    </row>
    <row r="118" spans="2:63" s="1" customFormat="1" ht="12" customHeight="1">
      <c r="B118" s="28"/>
      <c r="C118" s="23" t="s">
        <v>93</v>
      </c>
      <c r="L118" s="28"/>
    </row>
    <row r="119" spans="2:63" s="1" customFormat="1" ht="16.5" customHeight="1">
      <c r="B119" s="28"/>
      <c r="E119" s="197" t="str">
        <f>E9</f>
        <v>02 - Zdravotechnika</v>
      </c>
      <c r="F119" s="206"/>
      <c r="G119" s="206"/>
      <c r="H119" s="206"/>
      <c r="L119" s="28"/>
    </row>
    <row r="120" spans="2:63" s="1" customFormat="1" ht="6.95" customHeight="1">
      <c r="B120" s="28"/>
      <c r="L120" s="28"/>
    </row>
    <row r="121" spans="2:63" s="1" customFormat="1" ht="12" customHeight="1">
      <c r="B121" s="28"/>
      <c r="C121" s="23" t="s">
        <v>18</v>
      </c>
      <c r="F121" s="21" t="str">
        <f>F12</f>
        <v>Nitra</v>
      </c>
      <c r="I121" s="23" t="s">
        <v>20</v>
      </c>
      <c r="J121" s="51" t="str">
        <f>IF(J12="","",J12)</f>
        <v>17. 10. 2024</v>
      </c>
      <c r="L121" s="28"/>
    </row>
    <row r="122" spans="2:63" s="1" customFormat="1" ht="6.95" customHeight="1">
      <c r="B122" s="28"/>
      <c r="L122" s="28"/>
    </row>
    <row r="123" spans="2:63" s="1" customFormat="1" ht="15.2" customHeight="1">
      <c r="B123" s="28"/>
      <c r="C123" s="23" t="s">
        <v>22</v>
      </c>
      <c r="F123" s="21" t="str">
        <f>E15</f>
        <v xml:space="preserve">Slovenská poľnohospodárska univerzita v Nitre </v>
      </c>
      <c r="I123" s="23" t="s">
        <v>28</v>
      </c>
      <c r="J123" s="26" t="str">
        <f>E21</f>
        <v xml:space="preserve"> </v>
      </c>
      <c r="L123" s="28"/>
    </row>
    <row r="124" spans="2:63" s="1" customFormat="1" ht="15.2" customHeight="1">
      <c r="B124" s="28"/>
      <c r="C124" s="23" t="s">
        <v>26</v>
      </c>
      <c r="F124" s="21" t="str">
        <f>IF(E18="","",E18)</f>
        <v>Vyplň údaj</v>
      </c>
      <c r="I124" s="23" t="s">
        <v>31</v>
      </c>
      <c r="J124" s="26" t="str">
        <f>E24</f>
        <v xml:space="preserve"> </v>
      </c>
      <c r="L124" s="28"/>
    </row>
    <row r="125" spans="2:63" s="1" customFormat="1" ht="10.35" customHeight="1">
      <c r="B125" s="28"/>
      <c r="L125" s="28"/>
    </row>
    <row r="126" spans="2:63" s="10" customFormat="1" ht="29.25" customHeight="1">
      <c r="B126" s="114"/>
      <c r="C126" s="115" t="s">
        <v>121</v>
      </c>
      <c r="D126" s="116" t="s">
        <v>58</v>
      </c>
      <c r="E126" s="116" t="s">
        <v>54</v>
      </c>
      <c r="F126" s="116" t="s">
        <v>55</v>
      </c>
      <c r="G126" s="116" t="s">
        <v>122</v>
      </c>
      <c r="H126" s="116" t="s">
        <v>123</v>
      </c>
      <c r="I126" s="116" t="s">
        <v>124</v>
      </c>
      <c r="J126" s="117" t="s">
        <v>97</v>
      </c>
      <c r="K126" s="118" t="s">
        <v>125</v>
      </c>
      <c r="L126" s="114"/>
      <c r="M126" s="57" t="s">
        <v>1</v>
      </c>
      <c r="N126" s="58" t="s">
        <v>37</v>
      </c>
      <c r="O126" s="58" t="s">
        <v>126</v>
      </c>
      <c r="P126" s="58" t="s">
        <v>127</v>
      </c>
      <c r="Q126" s="58" t="s">
        <v>128</v>
      </c>
      <c r="R126" s="58" t="s">
        <v>129</v>
      </c>
      <c r="S126" s="58" t="s">
        <v>130</v>
      </c>
      <c r="T126" s="59" t="s">
        <v>131</v>
      </c>
    </row>
    <row r="127" spans="2:63" s="1" customFormat="1" ht="22.9" customHeight="1">
      <c r="B127" s="28"/>
      <c r="C127" s="62" t="s">
        <v>98</v>
      </c>
      <c r="J127" s="119">
        <f>BK127</f>
        <v>0</v>
      </c>
      <c r="L127" s="28"/>
      <c r="M127" s="60"/>
      <c r="N127" s="52"/>
      <c r="O127" s="52"/>
      <c r="P127" s="120">
        <f>P128+P139</f>
        <v>0</v>
      </c>
      <c r="Q127" s="52"/>
      <c r="R127" s="120">
        <f>R128+R139</f>
        <v>0.19839800000000002</v>
      </c>
      <c r="S127" s="52"/>
      <c r="T127" s="121">
        <f>T128+T139</f>
        <v>0</v>
      </c>
      <c r="AT127" s="13" t="s">
        <v>72</v>
      </c>
      <c r="AU127" s="13" t="s">
        <v>99</v>
      </c>
      <c r="BK127" s="122">
        <f>BK128+BK139</f>
        <v>0</v>
      </c>
    </row>
    <row r="128" spans="2:63" s="11" customFormat="1" ht="25.9" customHeight="1">
      <c r="B128" s="123"/>
      <c r="D128" s="124" t="s">
        <v>72</v>
      </c>
      <c r="E128" s="125" t="s">
        <v>132</v>
      </c>
      <c r="F128" s="125" t="s">
        <v>133</v>
      </c>
      <c r="I128" s="126"/>
      <c r="J128" s="127">
        <f>BK128</f>
        <v>0</v>
      </c>
      <c r="L128" s="123"/>
      <c r="M128" s="128"/>
      <c r="P128" s="129">
        <f>P129+P135+P137</f>
        <v>0</v>
      </c>
      <c r="R128" s="129">
        <f>R129+R135+R137</f>
        <v>0</v>
      </c>
      <c r="T128" s="130">
        <f>T129+T135+T137</f>
        <v>0</v>
      </c>
      <c r="AR128" s="124" t="s">
        <v>81</v>
      </c>
      <c r="AT128" s="131" t="s">
        <v>72</v>
      </c>
      <c r="AU128" s="131" t="s">
        <v>73</v>
      </c>
      <c r="AY128" s="124" t="s">
        <v>134</v>
      </c>
      <c r="BK128" s="132">
        <f>BK129+BK135+BK137</f>
        <v>0</v>
      </c>
    </row>
    <row r="129" spans="2:65" s="11" customFormat="1" ht="22.9" customHeight="1">
      <c r="B129" s="123"/>
      <c r="D129" s="124" t="s">
        <v>72</v>
      </c>
      <c r="E129" s="133" t="s">
        <v>81</v>
      </c>
      <c r="F129" s="133" t="s">
        <v>135</v>
      </c>
      <c r="I129" s="126"/>
      <c r="J129" s="134">
        <f>BK129</f>
        <v>0</v>
      </c>
      <c r="L129" s="123"/>
      <c r="M129" s="128"/>
      <c r="P129" s="129">
        <f>SUM(P130:P134)</f>
        <v>0</v>
      </c>
      <c r="R129" s="129">
        <f>SUM(R130:R134)</f>
        <v>0</v>
      </c>
      <c r="T129" s="130">
        <f>SUM(T130:T134)</f>
        <v>0</v>
      </c>
      <c r="AR129" s="124" t="s">
        <v>81</v>
      </c>
      <c r="AT129" s="131" t="s">
        <v>72</v>
      </c>
      <c r="AU129" s="131" t="s">
        <v>81</v>
      </c>
      <c r="AY129" s="124" t="s">
        <v>134</v>
      </c>
      <c r="BK129" s="132">
        <f>SUM(BK130:BK134)</f>
        <v>0</v>
      </c>
    </row>
    <row r="130" spans="2:65" s="1" customFormat="1" ht="16.5" customHeight="1">
      <c r="B130" s="135"/>
      <c r="C130" s="136" t="s">
        <v>81</v>
      </c>
      <c r="D130" s="136" t="s">
        <v>136</v>
      </c>
      <c r="E130" s="137" t="s">
        <v>911</v>
      </c>
      <c r="F130" s="138" t="s">
        <v>912</v>
      </c>
      <c r="G130" s="139" t="s">
        <v>139</v>
      </c>
      <c r="H130" s="140">
        <v>136.84</v>
      </c>
      <c r="I130" s="141"/>
      <c r="J130" s="140">
        <f>ROUND(I130*H130,2)</f>
        <v>0</v>
      </c>
      <c r="K130" s="142"/>
      <c r="L130" s="28"/>
      <c r="M130" s="143" t="s">
        <v>1</v>
      </c>
      <c r="N130" s="144" t="s">
        <v>39</v>
      </c>
      <c r="P130" s="145">
        <f>O130*H130</f>
        <v>0</v>
      </c>
      <c r="Q130" s="145">
        <v>0</v>
      </c>
      <c r="R130" s="145">
        <f>Q130*H130</f>
        <v>0</v>
      </c>
      <c r="S130" s="145">
        <v>0</v>
      </c>
      <c r="T130" s="146">
        <f>S130*H130</f>
        <v>0</v>
      </c>
      <c r="AR130" s="147" t="s">
        <v>140</v>
      </c>
      <c r="AT130" s="147" t="s">
        <v>136</v>
      </c>
      <c r="AU130" s="147" t="s">
        <v>141</v>
      </c>
      <c r="AY130" s="13" t="s">
        <v>134</v>
      </c>
      <c r="BE130" s="148">
        <f>IF(N130="základná",J130,0)</f>
        <v>0</v>
      </c>
      <c r="BF130" s="148">
        <f>IF(N130="znížená",J130,0)</f>
        <v>0</v>
      </c>
      <c r="BG130" s="148">
        <f>IF(N130="zákl. prenesená",J130,0)</f>
        <v>0</v>
      </c>
      <c r="BH130" s="148">
        <f>IF(N130="zníž. prenesená",J130,0)</f>
        <v>0</v>
      </c>
      <c r="BI130" s="148">
        <f>IF(N130="nulová",J130,0)</f>
        <v>0</v>
      </c>
      <c r="BJ130" s="13" t="s">
        <v>141</v>
      </c>
      <c r="BK130" s="148">
        <f>ROUND(I130*H130,2)</f>
        <v>0</v>
      </c>
      <c r="BL130" s="13" t="s">
        <v>140</v>
      </c>
      <c r="BM130" s="147" t="s">
        <v>141</v>
      </c>
    </row>
    <row r="131" spans="2:65" s="1" customFormat="1" ht="33" customHeight="1">
      <c r="B131" s="135"/>
      <c r="C131" s="136" t="s">
        <v>141</v>
      </c>
      <c r="D131" s="136" t="s">
        <v>136</v>
      </c>
      <c r="E131" s="137" t="s">
        <v>155</v>
      </c>
      <c r="F131" s="138" t="s">
        <v>156</v>
      </c>
      <c r="G131" s="139" t="s">
        <v>139</v>
      </c>
      <c r="H131" s="140">
        <v>136.84</v>
      </c>
      <c r="I131" s="141"/>
      <c r="J131" s="140">
        <f>ROUND(I131*H131,2)</f>
        <v>0</v>
      </c>
      <c r="K131" s="142"/>
      <c r="L131" s="28"/>
      <c r="M131" s="143" t="s">
        <v>1</v>
      </c>
      <c r="N131" s="144" t="s">
        <v>39</v>
      </c>
      <c r="P131" s="145">
        <f>O131*H131</f>
        <v>0</v>
      </c>
      <c r="Q131" s="145">
        <v>0</v>
      </c>
      <c r="R131" s="145">
        <f>Q131*H131</f>
        <v>0</v>
      </c>
      <c r="S131" s="145">
        <v>0</v>
      </c>
      <c r="T131" s="146">
        <f>S131*H131</f>
        <v>0</v>
      </c>
      <c r="AR131" s="147" t="s">
        <v>140</v>
      </c>
      <c r="AT131" s="147" t="s">
        <v>136</v>
      </c>
      <c r="AU131" s="147" t="s">
        <v>141</v>
      </c>
      <c r="AY131" s="13" t="s">
        <v>134</v>
      </c>
      <c r="BE131" s="148">
        <f>IF(N131="základná",J131,0)</f>
        <v>0</v>
      </c>
      <c r="BF131" s="148">
        <f>IF(N131="znížená",J131,0)</f>
        <v>0</v>
      </c>
      <c r="BG131" s="148">
        <f>IF(N131="zákl. prenesená",J131,0)</f>
        <v>0</v>
      </c>
      <c r="BH131" s="148">
        <f>IF(N131="zníž. prenesená",J131,0)</f>
        <v>0</v>
      </c>
      <c r="BI131" s="148">
        <f>IF(N131="nulová",J131,0)</f>
        <v>0</v>
      </c>
      <c r="BJ131" s="13" t="s">
        <v>141</v>
      </c>
      <c r="BK131" s="148">
        <f>ROUND(I131*H131,2)</f>
        <v>0</v>
      </c>
      <c r="BL131" s="13" t="s">
        <v>140</v>
      </c>
      <c r="BM131" s="147" t="s">
        <v>140</v>
      </c>
    </row>
    <row r="132" spans="2:65" s="1" customFormat="1" ht="16.5" customHeight="1">
      <c r="B132" s="135"/>
      <c r="C132" s="136" t="s">
        <v>144</v>
      </c>
      <c r="D132" s="136" t="s">
        <v>136</v>
      </c>
      <c r="E132" s="137" t="s">
        <v>166</v>
      </c>
      <c r="F132" s="138" t="s">
        <v>167</v>
      </c>
      <c r="G132" s="139" t="s">
        <v>139</v>
      </c>
      <c r="H132" s="140">
        <v>136.84</v>
      </c>
      <c r="I132" s="141"/>
      <c r="J132" s="140">
        <f>ROUND(I132*H132,2)</f>
        <v>0</v>
      </c>
      <c r="K132" s="142"/>
      <c r="L132" s="28"/>
      <c r="M132" s="143" t="s">
        <v>1</v>
      </c>
      <c r="N132" s="144" t="s">
        <v>39</v>
      </c>
      <c r="P132" s="145">
        <f>O132*H132</f>
        <v>0</v>
      </c>
      <c r="Q132" s="145">
        <v>0</v>
      </c>
      <c r="R132" s="145">
        <f>Q132*H132</f>
        <v>0</v>
      </c>
      <c r="S132" s="145">
        <v>0</v>
      </c>
      <c r="T132" s="146">
        <f>S132*H132</f>
        <v>0</v>
      </c>
      <c r="AR132" s="147" t="s">
        <v>140</v>
      </c>
      <c r="AT132" s="147" t="s">
        <v>136</v>
      </c>
      <c r="AU132" s="147" t="s">
        <v>141</v>
      </c>
      <c r="AY132" s="13" t="s">
        <v>134</v>
      </c>
      <c r="BE132" s="148">
        <f>IF(N132="základná",J132,0)</f>
        <v>0</v>
      </c>
      <c r="BF132" s="148">
        <f>IF(N132="znížená",J132,0)</f>
        <v>0</v>
      </c>
      <c r="BG132" s="148">
        <f>IF(N132="zákl. prenesená",J132,0)</f>
        <v>0</v>
      </c>
      <c r="BH132" s="148">
        <f>IF(N132="zníž. prenesená",J132,0)</f>
        <v>0</v>
      </c>
      <c r="BI132" s="148">
        <f>IF(N132="nulová",J132,0)</f>
        <v>0</v>
      </c>
      <c r="BJ132" s="13" t="s">
        <v>141</v>
      </c>
      <c r="BK132" s="148">
        <f>ROUND(I132*H132,2)</f>
        <v>0</v>
      </c>
      <c r="BL132" s="13" t="s">
        <v>140</v>
      </c>
      <c r="BM132" s="147" t="s">
        <v>147</v>
      </c>
    </row>
    <row r="133" spans="2:65" s="1" customFormat="1" ht="24.2" customHeight="1">
      <c r="B133" s="135"/>
      <c r="C133" s="136" t="s">
        <v>140</v>
      </c>
      <c r="D133" s="136" t="s">
        <v>136</v>
      </c>
      <c r="E133" s="137" t="s">
        <v>913</v>
      </c>
      <c r="F133" s="138" t="s">
        <v>914</v>
      </c>
      <c r="G133" s="139" t="s">
        <v>249</v>
      </c>
      <c r="H133" s="140">
        <v>136.84</v>
      </c>
      <c r="I133" s="141"/>
      <c r="J133" s="140">
        <f>ROUND(I133*H133,2)</f>
        <v>0</v>
      </c>
      <c r="K133" s="142"/>
      <c r="L133" s="28"/>
      <c r="M133" s="143" t="s">
        <v>1</v>
      </c>
      <c r="N133" s="144" t="s">
        <v>39</v>
      </c>
      <c r="P133" s="145">
        <f>O133*H133</f>
        <v>0</v>
      </c>
      <c r="Q133" s="145">
        <v>0</v>
      </c>
      <c r="R133" s="145">
        <f>Q133*H133</f>
        <v>0</v>
      </c>
      <c r="S133" s="145">
        <v>0</v>
      </c>
      <c r="T133" s="146">
        <f>S133*H133</f>
        <v>0</v>
      </c>
      <c r="AR133" s="147" t="s">
        <v>140</v>
      </c>
      <c r="AT133" s="147" t="s">
        <v>136</v>
      </c>
      <c r="AU133" s="147" t="s">
        <v>141</v>
      </c>
      <c r="AY133" s="13" t="s">
        <v>134</v>
      </c>
      <c r="BE133" s="148">
        <f>IF(N133="základná",J133,0)</f>
        <v>0</v>
      </c>
      <c r="BF133" s="148">
        <f>IF(N133="znížená",J133,0)</f>
        <v>0</v>
      </c>
      <c r="BG133" s="148">
        <f>IF(N133="zákl. prenesená",J133,0)</f>
        <v>0</v>
      </c>
      <c r="BH133" s="148">
        <f>IF(N133="zníž. prenesená",J133,0)</f>
        <v>0</v>
      </c>
      <c r="BI133" s="148">
        <f>IF(N133="nulová",J133,0)</f>
        <v>0</v>
      </c>
      <c r="BJ133" s="13" t="s">
        <v>141</v>
      </c>
      <c r="BK133" s="148">
        <f>ROUND(I133*H133,2)</f>
        <v>0</v>
      </c>
      <c r="BL133" s="13" t="s">
        <v>140</v>
      </c>
      <c r="BM133" s="147" t="s">
        <v>150</v>
      </c>
    </row>
    <row r="134" spans="2:65" s="1" customFormat="1" ht="24.2" customHeight="1">
      <c r="B134" s="135"/>
      <c r="C134" s="136" t="s">
        <v>151</v>
      </c>
      <c r="D134" s="136" t="s">
        <v>136</v>
      </c>
      <c r="E134" s="137" t="s">
        <v>172</v>
      </c>
      <c r="F134" s="138" t="s">
        <v>173</v>
      </c>
      <c r="G134" s="139" t="s">
        <v>139</v>
      </c>
      <c r="H134" s="140">
        <v>51.31</v>
      </c>
      <c r="I134" s="141"/>
      <c r="J134" s="140">
        <f>ROUND(I134*H134,2)</f>
        <v>0</v>
      </c>
      <c r="K134" s="142"/>
      <c r="L134" s="28"/>
      <c r="M134" s="143" t="s">
        <v>1</v>
      </c>
      <c r="N134" s="144" t="s">
        <v>39</v>
      </c>
      <c r="P134" s="145">
        <f>O134*H134</f>
        <v>0</v>
      </c>
      <c r="Q134" s="145">
        <v>0</v>
      </c>
      <c r="R134" s="145">
        <f>Q134*H134</f>
        <v>0</v>
      </c>
      <c r="S134" s="145">
        <v>0</v>
      </c>
      <c r="T134" s="146">
        <f>S134*H134</f>
        <v>0</v>
      </c>
      <c r="AR134" s="147" t="s">
        <v>140</v>
      </c>
      <c r="AT134" s="147" t="s">
        <v>136</v>
      </c>
      <c r="AU134" s="147" t="s">
        <v>141</v>
      </c>
      <c r="AY134" s="13" t="s">
        <v>134</v>
      </c>
      <c r="BE134" s="148">
        <f>IF(N134="základná",J134,0)</f>
        <v>0</v>
      </c>
      <c r="BF134" s="148">
        <f>IF(N134="znížená",J134,0)</f>
        <v>0</v>
      </c>
      <c r="BG134" s="148">
        <f>IF(N134="zákl. prenesená",J134,0)</f>
        <v>0</v>
      </c>
      <c r="BH134" s="148">
        <f>IF(N134="zníž. prenesená",J134,0)</f>
        <v>0</v>
      </c>
      <c r="BI134" s="148">
        <f>IF(N134="nulová",J134,0)</f>
        <v>0</v>
      </c>
      <c r="BJ134" s="13" t="s">
        <v>141</v>
      </c>
      <c r="BK134" s="148">
        <f>ROUND(I134*H134,2)</f>
        <v>0</v>
      </c>
      <c r="BL134" s="13" t="s">
        <v>140</v>
      </c>
      <c r="BM134" s="147" t="s">
        <v>154</v>
      </c>
    </row>
    <row r="135" spans="2:65" s="11" customFormat="1" ht="22.9" customHeight="1">
      <c r="B135" s="123"/>
      <c r="D135" s="124" t="s">
        <v>72</v>
      </c>
      <c r="E135" s="133" t="s">
        <v>144</v>
      </c>
      <c r="F135" s="133" t="s">
        <v>209</v>
      </c>
      <c r="I135" s="126"/>
      <c r="J135" s="134">
        <f>BK135</f>
        <v>0</v>
      </c>
      <c r="L135" s="123"/>
      <c r="M135" s="128"/>
      <c r="P135" s="129">
        <f>P136</f>
        <v>0</v>
      </c>
      <c r="R135" s="129">
        <f>R136</f>
        <v>0</v>
      </c>
      <c r="T135" s="130">
        <f>T136</f>
        <v>0</v>
      </c>
      <c r="AR135" s="124" t="s">
        <v>81</v>
      </c>
      <c r="AT135" s="131" t="s">
        <v>72</v>
      </c>
      <c r="AU135" s="131" t="s">
        <v>81</v>
      </c>
      <c r="AY135" s="124" t="s">
        <v>134</v>
      </c>
      <c r="BK135" s="132">
        <f>BK136</f>
        <v>0</v>
      </c>
    </row>
    <row r="136" spans="2:65" s="1" customFormat="1" ht="21.75" customHeight="1">
      <c r="B136" s="135"/>
      <c r="C136" s="136" t="s">
        <v>147</v>
      </c>
      <c r="D136" s="136" t="s">
        <v>136</v>
      </c>
      <c r="E136" s="137" t="s">
        <v>915</v>
      </c>
      <c r="F136" s="138" t="s">
        <v>916</v>
      </c>
      <c r="G136" s="139" t="s">
        <v>227</v>
      </c>
      <c r="H136" s="140">
        <v>37</v>
      </c>
      <c r="I136" s="141"/>
      <c r="J136" s="140">
        <f>ROUND(I136*H136,2)</f>
        <v>0</v>
      </c>
      <c r="K136" s="142"/>
      <c r="L136" s="28"/>
      <c r="M136" s="143" t="s">
        <v>1</v>
      </c>
      <c r="N136" s="144" t="s">
        <v>39</v>
      </c>
      <c r="P136" s="145">
        <f>O136*H136</f>
        <v>0</v>
      </c>
      <c r="Q136" s="145">
        <v>0</v>
      </c>
      <c r="R136" s="145">
        <f>Q136*H136</f>
        <v>0</v>
      </c>
      <c r="S136" s="145">
        <v>0</v>
      </c>
      <c r="T136" s="146">
        <f>S136*H136</f>
        <v>0</v>
      </c>
      <c r="AR136" s="147" t="s">
        <v>140</v>
      </c>
      <c r="AT136" s="147" t="s">
        <v>136</v>
      </c>
      <c r="AU136" s="147" t="s">
        <v>141</v>
      </c>
      <c r="AY136" s="13" t="s">
        <v>134</v>
      </c>
      <c r="BE136" s="148">
        <f>IF(N136="základná",J136,0)</f>
        <v>0</v>
      </c>
      <c r="BF136" s="148">
        <f>IF(N136="znížená",J136,0)</f>
        <v>0</v>
      </c>
      <c r="BG136" s="148">
        <f>IF(N136="zákl. prenesená",J136,0)</f>
        <v>0</v>
      </c>
      <c r="BH136" s="148">
        <f>IF(N136="zníž. prenesená",J136,0)</f>
        <v>0</v>
      </c>
      <c r="BI136" s="148">
        <f>IF(N136="nulová",J136,0)</f>
        <v>0</v>
      </c>
      <c r="BJ136" s="13" t="s">
        <v>141</v>
      </c>
      <c r="BK136" s="148">
        <f>ROUND(I136*H136,2)</f>
        <v>0</v>
      </c>
      <c r="BL136" s="13" t="s">
        <v>140</v>
      </c>
      <c r="BM136" s="147" t="s">
        <v>157</v>
      </c>
    </row>
    <row r="137" spans="2:65" s="11" customFormat="1" ht="22.9" customHeight="1">
      <c r="B137" s="123"/>
      <c r="D137" s="124" t="s">
        <v>72</v>
      </c>
      <c r="E137" s="133" t="s">
        <v>140</v>
      </c>
      <c r="F137" s="133" t="s">
        <v>283</v>
      </c>
      <c r="I137" s="126"/>
      <c r="J137" s="134">
        <f>BK137</f>
        <v>0</v>
      </c>
      <c r="L137" s="123"/>
      <c r="M137" s="128"/>
      <c r="P137" s="129">
        <f>P138</f>
        <v>0</v>
      </c>
      <c r="R137" s="129">
        <f>R138</f>
        <v>0</v>
      </c>
      <c r="T137" s="130">
        <f>T138</f>
        <v>0</v>
      </c>
      <c r="AR137" s="124" t="s">
        <v>81</v>
      </c>
      <c r="AT137" s="131" t="s">
        <v>72</v>
      </c>
      <c r="AU137" s="131" t="s">
        <v>81</v>
      </c>
      <c r="AY137" s="124" t="s">
        <v>134</v>
      </c>
      <c r="BK137" s="132">
        <f>BK138</f>
        <v>0</v>
      </c>
    </row>
    <row r="138" spans="2:65" s="1" customFormat="1" ht="37.9" customHeight="1">
      <c r="B138" s="135"/>
      <c r="C138" s="136" t="s">
        <v>158</v>
      </c>
      <c r="D138" s="136" t="s">
        <v>136</v>
      </c>
      <c r="E138" s="137" t="s">
        <v>917</v>
      </c>
      <c r="F138" s="138" t="s">
        <v>918</v>
      </c>
      <c r="G138" s="139" t="s">
        <v>139</v>
      </c>
      <c r="H138" s="140">
        <v>17.11</v>
      </c>
      <c r="I138" s="141"/>
      <c r="J138" s="140">
        <f>ROUND(I138*H138,2)</f>
        <v>0</v>
      </c>
      <c r="K138" s="142"/>
      <c r="L138" s="28"/>
      <c r="M138" s="143" t="s">
        <v>1</v>
      </c>
      <c r="N138" s="144" t="s">
        <v>39</v>
      </c>
      <c r="P138" s="145">
        <f>O138*H138</f>
        <v>0</v>
      </c>
      <c r="Q138" s="145">
        <v>0</v>
      </c>
      <c r="R138" s="145">
        <f>Q138*H138</f>
        <v>0</v>
      </c>
      <c r="S138" s="145">
        <v>0</v>
      </c>
      <c r="T138" s="146">
        <f>S138*H138</f>
        <v>0</v>
      </c>
      <c r="AR138" s="147" t="s">
        <v>140</v>
      </c>
      <c r="AT138" s="147" t="s">
        <v>136</v>
      </c>
      <c r="AU138" s="147" t="s">
        <v>141</v>
      </c>
      <c r="AY138" s="13" t="s">
        <v>134</v>
      </c>
      <c r="BE138" s="148">
        <f>IF(N138="základná",J138,0)</f>
        <v>0</v>
      </c>
      <c r="BF138" s="148">
        <f>IF(N138="znížená",J138,0)</f>
        <v>0</v>
      </c>
      <c r="BG138" s="148">
        <f>IF(N138="zákl. prenesená",J138,0)</f>
        <v>0</v>
      </c>
      <c r="BH138" s="148">
        <f>IF(N138="zníž. prenesená",J138,0)</f>
        <v>0</v>
      </c>
      <c r="BI138" s="148">
        <f>IF(N138="nulová",J138,0)</f>
        <v>0</v>
      </c>
      <c r="BJ138" s="13" t="s">
        <v>141</v>
      </c>
      <c r="BK138" s="148">
        <f>ROUND(I138*H138,2)</f>
        <v>0</v>
      </c>
      <c r="BL138" s="13" t="s">
        <v>140</v>
      </c>
      <c r="BM138" s="147" t="s">
        <v>161</v>
      </c>
    </row>
    <row r="139" spans="2:65" s="11" customFormat="1" ht="25.9" customHeight="1">
      <c r="B139" s="123"/>
      <c r="D139" s="124" t="s">
        <v>72</v>
      </c>
      <c r="E139" s="125" t="s">
        <v>539</v>
      </c>
      <c r="F139" s="125" t="s">
        <v>540</v>
      </c>
      <c r="I139" s="126"/>
      <c r="J139" s="127">
        <f>BK139</f>
        <v>0</v>
      </c>
      <c r="L139" s="123"/>
      <c r="M139" s="128"/>
      <c r="P139" s="129">
        <f>P140+P148+P192+P218+P231+P266</f>
        <v>0</v>
      </c>
      <c r="R139" s="129">
        <f>R140+R148+R192+R218+R231+R266</f>
        <v>0.19839800000000002</v>
      </c>
      <c r="T139" s="130">
        <f>T140+T148+T192+T218+T231+T266</f>
        <v>0</v>
      </c>
      <c r="AR139" s="124" t="s">
        <v>141</v>
      </c>
      <c r="AT139" s="131" t="s">
        <v>72</v>
      </c>
      <c r="AU139" s="131" t="s">
        <v>73</v>
      </c>
      <c r="AY139" s="124" t="s">
        <v>134</v>
      </c>
      <c r="BK139" s="132">
        <f>BK140+BK148+BK192+BK218+BK231+BK266</f>
        <v>0</v>
      </c>
    </row>
    <row r="140" spans="2:65" s="11" customFormat="1" ht="22.9" customHeight="1">
      <c r="B140" s="123"/>
      <c r="D140" s="124" t="s">
        <v>72</v>
      </c>
      <c r="E140" s="133" t="s">
        <v>691</v>
      </c>
      <c r="F140" s="133" t="s">
        <v>692</v>
      </c>
      <c r="I140" s="126"/>
      <c r="J140" s="134">
        <f>BK140</f>
        <v>0</v>
      </c>
      <c r="L140" s="123"/>
      <c r="M140" s="128"/>
      <c r="P140" s="129">
        <f>SUM(P141:P147)</f>
        <v>0</v>
      </c>
      <c r="R140" s="129">
        <f>SUM(R141:R147)</f>
        <v>0</v>
      </c>
      <c r="T140" s="130">
        <f>SUM(T141:T147)</f>
        <v>0</v>
      </c>
      <c r="AR140" s="124" t="s">
        <v>141</v>
      </c>
      <c r="AT140" s="131" t="s">
        <v>72</v>
      </c>
      <c r="AU140" s="131" t="s">
        <v>81</v>
      </c>
      <c r="AY140" s="124" t="s">
        <v>134</v>
      </c>
      <c r="BK140" s="132">
        <f>SUM(BK141:BK147)</f>
        <v>0</v>
      </c>
    </row>
    <row r="141" spans="2:65" s="1" customFormat="1" ht="24.2" customHeight="1">
      <c r="B141" s="135"/>
      <c r="C141" s="136" t="s">
        <v>150</v>
      </c>
      <c r="D141" s="136" t="s">
        <v>136</v>
      </c>
      <c r="E141" s="137" t="s">
        <v>919</v>
      </c>
      <c r="F141" s="138" t="s">
        <v>920</v>
      </c>
      <c r="G141" s="139" t="s">
        <v>281</v>
      </c>
      <c r="H141" s="140">
        <v>340</v>
      </c>
      <c r="I141" s="141"/>
      <c r="J141" s="140">
        <f t="shared" ref="J141:J147" si="0">ROUND(I141*H141,2)</f>
        <v>0</v>
      </c>
      <c r="K141" s="142"/>
      <c r="L141" s="28"/>
      <c r="M141" s="143" t="s">
        <v>1</v>
      </c>
      <c r="N141" s="144" t="s">
        <v>39</v>
      </c>
      <c r="P141" s="145">
        <f t="shared" ref="P141:P147" si="1">O141*H141</f>
        <v>0</v>
      </c>
      <c r="Q141" s="145">
        <v>0</v>
      </c>
      <c r="R141" s="145">
        <f t="shared" ref="R141:R147" si="2">Q141*H141</f>
        <v>0</v>
      </c>
      <c r="S141" s="145">
        <v>0</v>
      </c>
      <c r="T141" s="146">
        <f t="shared" ref="T141:T147" si="3">S141*H141</f>
        <v>0</v>
      </c>
      <c r="AR141" s="147" t="s">
        <v>164</v>
      </c>
      <c r="AT141" s="147" t="s">
        <v>136</v>
      </c>
      <c r="AU141" s="147" t="s">
        <v>141</v>
      </c>
      <c r="AY141" s="13" t="s">
        <v>134</v>
      </c>
      <c r="BE141" s="148">
        <f t="shared" ref="BE141:BE147" si="4">IF(N141="základná",J141,0)</f>
        <v>0</v>
      </c>
      <c r="BF141" s="148">
        <f t="shared" ref="BF141:BF147" si="5">IF(N141="znížená",J141,0)</f>
        <v>0</v>
      </c>
      <c r="BG141" s="148">
        <f t="shared" ref="BG141:BG147" si="6">IF(N141="zákl. prenesená",J141,0)</f>
        <v>0</v>
      </c>
      <c r="BH141" s="148">
        <f t="shared" ref="BH141:BH147" si="7">IF(N141="zníž. prenesená",J141,0)</f>
        <v>0</v>
      </c>
      <c r="BI141" s="148">
        <f t="shared" ref="BI141:BI147" si="8">IF(N141="nulová",J141,0)</f>
        <v>0</v>
      </c>
      <c r="BJ141" s="13" t="s">
        <v>141</v>
      </c>
      <c r="BK141" s="148">
        <f t="shared" ref="BK141:BK147" si="9">ROUND(I141*H141,2)</f>
        <v>0</v>
      </c>
      <c r="BL141" s="13" t="s">
        <v>164</v>
      </c>
      <c r="BM141" s="147" t="s">
        <v>164</v>
      </c>
    </row>
    <row r="142" spans="2:65" s="1" customFormat="1" ht="24.2" customHeight="1">
      <c r="B142" s="135"/>
      <c r="C142" s="149" t="s">
        <v>165</v>
      </c>
      <c r="D142" s="149" t="s">
        <v>180</v>
      </c>
      <c r="E142" s="150" t="s">
        <v>921</v>
      </c>
      <c r="F142" s="151" t="s">
        <v>922</v>
      </c>
      <c r="G142" s="152" t="s">
        <v>281</v>
      </c>
      <c r="H142" s="153">
        <v>59.5</v>
      </c>
      <c r="I142" s="154"/>
      <c r="J142" s="153">
        <f t="shared" si="0"/>
        <v>0</v>
      </c>
      <c r="K142" s="155"/>
      <c r="L142" s="156"/>
      <c r="M142" s="157" t="s">
        <v>1</v>
      </c>
      <c r="N142" s="158" t="s">
        <v>39</v>
      </c>
      <c r="P142" s="145">
        <f t="shared" si="1"/>
        <v>0</v>
      </c>
      <c r="Q142" s="145">
        <v>0</v>
      </c>
      <c r="R142" s="145">
        <f t="shared" si="2"/>
        <v>0</v>
      </c>
      <c r="S142" s="145">
        <v>0</v>
      </c>
      <c r="T142" s="146">
        <f t="shared" si="3"/>
        <v>0</v>
      </c>
      <c r="AR142" s="147" t="s">
        <v>194</v>
      </c>
      <c r="AT142" s="147" t="s">
        <v>180</v>
      </c>
      <c r="AU142" s="147" t="s">
        <v>141</v>
      </c>
      <c r="AY142" s="13" t="s">
        <v>134</v>
      </c>
      <c r="BE142" s="148">
        <f t="shared" si="4"/>
        <v>0</v>
      </c>
      <c r="BF142" s="148">
        <f t="shared" si="5"/>
        <v>0</v>
      </c>
      <c r="BG142" s="148">
        <f t="shared" si="6"/>
        <v>0</v>
      </c>
      <c r="BH142" s="148">
        <f t="shared" si="7"/>
        <v>0</v>
      </c>
      <c r="BI142" s="148">
        <f t="shared" si="8"/>
        <v>0</v>
      </c>
      <c r="BJ142" s="13" t="s">
        <v>141</v>
      </c>
      <c r="BK142" s="148">
        <f t="shared" si="9"/>
        <v>0</v>
      </c>
      <c r="BL142" s="13" t="s">
        <v>164</v>
      </c>
      <c r="BM142" s="147" t="s">
        <v>168</v>
      </c>
    </row>
    <row r="143" spans="2:65" s="1" customFormat="1" ht="24.2" customHeight="1">
      <c r="B143" s="135"/>
      <c r="C143" s="149" t="s">
        <v>154</v>
      </c>
      <c r="D143" s="149" t="s">
        <v>180</v>
      </c>
      <c r="E143" s="150" t="s">
        <v>923</v>
      </c>
      <c r="F143" s="151" t="s">
        <v>924</v>
      </c>
      <c r="G143" s="152" t="s">
        <v>281</v>
      </c>
      <c r="H143" s="153">
        <v>40.5</v>
      </c>
      <c r="I143" s="154"/>
      <c r="J143" s="153">
        <f t="shared" si="0"/>
        <v>0</v>
      </c>
      <c r="K143" s="155"/>
      <c r="L143" s="156"/>
      <c r="M143" s="157" t="s">
        <v>1</v>
      </c>
      <c r="N143" s="158" t="s">
        <v>39</v>
      </c>
      <c r="P143" s="145">
        <f t="shared" si="1"/>
        <v>0</v>
      </c>
      <c r="Q143" s="145">
        <v>0</v>
      </c>
      <c r="R143" s="145">
        <f t="shared" si="2"/>
        <v>0</v>
      </c>
      <c r="S143" s="145">
        <v>0</v>
      </c>
      <c r="T143" s="146">
        <f t="shared" si="3"/>
        <v>0</v>
      </c>
      <c r="AR143" s="147" t="s">
        <v>194</v>
      </c>
      <c r="AT143" s="147" t="s">
        <v>180</v>
      </c>
      <c r="AU143" s="147" t="s">
        <v>141</v>
      </c>
      <c r="AY143" s="13" t="s">
        <v>134</v>
      </c>
      <c r="BE143" s="148">
        <f t="shared" si="4"/>
        <v>0</v>
      </c>
      <c r="BF143" s="148">
        <f t="shared" si="5"/>
        <v>0</v>
      </c>
      <c r="BG143" s="148">
        <f t="shared" si="6"/>
        <v>0</v>
      </c>
      <c r="BH143" s="148">
        <f t="shared" si="7"/>
        <v>0</v>
      </c>
      <c r="BI143" s="148">
        <f t="shared" si="8"/>
        <v>0</v>
      </c>
      <c r="BJ143" s="13" t="s">
        <v>141</v>
      </c>
      <c r="BK143" s="148">
        <f t="shared" si="9"/>
        <v>0</v>
      </c>
      <c r="BL143" s="13" t="s">
        <v>164</v>
      </c>
      <c r="BM143" s="147" t="s">
        <v>7</v>
      </c>
    </row>
    <row r="144" spans="2:65" s="1" customFormat="1" ht="24.2" customHeight="1">
      <c r="B144" s="135"/>
      <c r="C144" s="149" t="s">
        <v>171</v>
      </c>
      <c r="D144" s="149" t="s">
        <v>180</v>
      </c>
      <c r="E144" s="150" t="s">
        <v>925</v>
      </c>
      <c r="F144" s="151" t="s">
        <v>926</v>
      </c>
      <c r="G144" s="152" t="s">
        <v>281</v>
      </c>
      <c r="H144" s="153">
        <v>40</v>
      </c>
      <c r="I144" s="154"/>
      <c r="J144" s="153">
        <f t="shared" si="0"/>
        <v>0</v>
      </c>
      <c r="K144" s="155"/>
      <c r="L144" s="156"/>
      <c r="M144" s="157" t="s">
        <v>1</v>
      </c>
      <c r="N144" s="158" t="s">
        <v>39</v>
      </c>
      <c r="P144" s="145">
        <f t="shared" si="1"/>
        <v>0</v>
      </c>
      <c r="Q144" s="145">
        <v>0</v>
      </c>
      <c r="R144" s="145">
        <f t="shared" si="2"/>
        <v>0</v>
      </c>
      <c r="S144" s="145">
        <v>0</v>
      </c>
      <c r="T144" s="146">
        <f t="shared" si="3"/>
        <v>0</v>
      </c>
      <c r="AR144" s="147" t="s">
        <v>194</v>
      </c>
      <c r="AT144" s="147" t="s">
        <v>180</v>
      </c>
      <c r="AU144" s="147" t="s">
        <v>141</v>
      </c>
      <c r="AY144" s="13" t="s">
        <v>134</v>
      </c>
      <c r="BE144" s="148">
        <f t="shared" si="4"/>
        <v>0</v>
      </c>
      <c r="BF144" s="148">
        <f t="shared" si="5"/>
        <v>0</v>
      </c>
      <c r="BG144" s="148">
        <f t="shared" si="6"/>
        <v>0</v>
      </c>
      <c r="BH144" s="148">
        <f t="shared" si="7"/>
        <v>0</v>
      </c>
      <c r="BI144" s="148">
        <f t="shared" si="8"/>
        <v>0</v>
      </c>
      <c r="BJ144" s="13" t="s">
        <v>141</v>
      </c>
      <c r="BK144" s="148">
        <f t="shared" si="9"/>
        <v>0</v>
      </c>
      <c r="BL144" s="13" t="s">
        <v>164</v>
      </c>
      <c r="BM144" s="147" t="s">
        <v>174</v>
      </c>
    </row>
    <row r="145" spans="2:65" s="1" customFormat="1" ht="24.2" customHeight="1">
      <c r="B145" s="135"/>
      <c r="C145" s="149" t="s">
        <v>157</v>
      </c>
      <c r="D145" s="149" t="s">
        <v>180</v>
      </c>
      <c r="E145" s="150" t="s">
        <v>927</v>
      </c>
      <c r="F145" s="151" t="s">
        <v>928</v>
      </c>
      <c r="G145" s="152" t="s">
        <v>281</v>
      </c>
      <c r="H145" s="153">
        <v>127.5</v>
      </c>
      <c r="I145" s="154"/>
      <c r="J145" s="153">
        <f t="shared" si="0"/>
        <v>0</v>
      </c>
      <c r="K145" s="155"/>
      <c r="L145" s="156"/>
      <c r="M145" s="157" t="s">
        <v>1</v>
      </c>
      <c r="N145" s="158" t="s">
        <v>39</v>
      </c>
      <c r="P145" s="145">
        <f t="shared" si="1"/>
        <v>0</v>
      </c>
      <c r="Q145" s="145">
        <v>0</v>
      </c>
      <c r="R145" s="145">
        <f t="shared" si="2"/>
        <v>0</v>
      </c>
      <c r="S145" s="145">
        <v>0</v>
      </c>
      <c r="T145" s="146">
        <f t="shared" si="3"/>
        <v>0</v>
      </c>
      <c r="AR145" s="147" t="s">
        <v>194</v>
      </c>
      <c r="AT145" s="147" t="s">
        <v>180</v>
      </c>
      <c r="AU145" s="147" t="s">
        <v>141</v>
      </c>
      <c r="AY145" s="13" t="s">
        <v>134</v>
      </c>
      <c r="BE145" s="148">
        <f t="shared" si="4"/>
        <v>0</v>
      </c>
      <c r="BF145" s="148">
        <f t="shared" si="5"/>
        <v>0</v>
      </c>
      <c r="BG145" s="148">
        <f t="shared" si="6"/>
        <v>0</v>
      </c>
      <c r="BH145" s="148">
        <f t="shared" si="7"/>
        <v>0</v>
      </c>
      <c r="BI145" s="148">
        <f t="shared" si="8"/>
        <v>0</v>
      </c>
      <c r="BJ145" s="13" t="s">
        <v>141</v>
      </c>
      <c r="BK145" s="148">
        <f t="shared" si="9"/>
        <v>0</v>
      </c>
      <c r="BL145" s="13" t="s">
        <v>164</v>
      </c>
      <c r="BM145" s="147" t="s">
        <v>178</v>
      </c>
    </row>
    <row r="146" spans="2:65" s="1" customFormat="1" ht="24.2" customHeight="1">
      <c r="B146" s="135"/>
      <c r="C146" s="149" t="s">
        <v>179</v>
      </c>
      <c r="D146" s="149" t="s">
        <v>180</v>
      </c>
      <c r="E146" s="150" t="s">
        <v>929</v>
      </c>
      <c r="F146" s="151" t="s">
        <v>930</v>
      </c>
      <c r="G146" s="152" t="s">
        <v>281</v>
      </c>
      <c r="H146" s="153">
        <v>56.5</v>
      </c>
      <c r="I146" s="154"/>
      <c r="J146" s="153">
        <f t="shared" si="0"/>
        <v>0</v>
      </c>
      <c r="K146" s="155"/>
      <c r="L146" s="156"/>
      <c r="M146" s="157" t="s">
        <v>1</v>
      </c>
      <c r="N146" s="158" t="s">
        <v>39</v>
      </c>
      <c r="P146" s="145">
        <f t="shared" si="1"/>
        <v>0</v>
      </c>
      <c r="Q146" s="145">
        <v>0</v>
      </c>
      <c r="R146" s="145">
        <f t="shared" si="2"/>
        <v>0</v>
      </c>
      <c r="S146" s="145">
        <v>0</v>
      </c>
      <c r="T146" s="146">
        <f t="shared" si="3"/>
        <v>0</v>
      </c>
      <c r="AR146" s="147" t="s">
        <v>194</v>
      </c>
      <c r="AT146" s="147" t="s">
        <v>180</v>
      </c>
      <c r="AU146" s="147" t="s">
        <v>141</v>
      </c>
      <c r="AY146" s="13" t="s">
        <v>134</v>
      </c>
      <c r="BE146" s="148">
        <f t="shared" si="4"/>
        <v>0</v>
      </c>
      <c r="BF146" s="148">
        <f t="shared" si="5"/>
        <v>0</v>
      </c>
      <c r="BG146" s="148">
        <f t="shared" si="6"/>
        <v>0</v>
      </c>
      <c r="BH146" s="148">
        <f t="shared" si="7"/>
        <v>0</v>
      </c>
      <c r="BI146" s="148">
        <f t="shared" si="8"/>
        <v>0</v>
      </c>
      <c r="BJ146" s="13" t="s">
        <v>141</v>
      </c>
      <c r="BK146" s="148">
        <f t="shared" si="9"/>
        <v>0</v>
      </c>
      <c r="BL146" s="13" t="s">
        <v>164</v>
      </c>
      <c r="BM146" s="147" t="s">
        <v>183</v>
      </c>
    </row>
    <row r="147" spans="2:65" s="1" customFormat="1" ht="24.2" customHeight="1">
      <c r="B147" s="135"/>
      <c r="C147" s="149" t="s">
        <v>161</v>
      </c>
      <c r="D147" s="149" t="s">
        <v>180</v>
      </c>
      <c r="E147" s="150" t="s">
        <v>931</v>
      </c>
      <c r="F147" s="151" t="s">
        <v>932</v>
      </c>
      <c r="G147" s="152" t="s">
        <v>281</v>
      </c>
      <c r="H147" s="153">
        <v>12</v>
      </c>
      <c r="I147" s="154"/>
      <c r="J147" s="153">
        <f t="shared" si="0"/>
        <v>0</v>
      </c>
      <c r="K147" s="155"/>
      <c r="L147" s="156"/>
      <c r="M147" s="157" t="s">
        <v>1</v>
      </c>
      <c r="N147" s="158" t="s">
        <v>39</v>
      </c>
      <c r="P147" s="145">
        <f t="shared" si="1"/>
        <v>0</v>
      </c>
      <c r="Q147" s="145">
        <v>0</v>
      </c>
      <c r="R147" s="145">
        <f t="shared" si="2"/>
        <v>0</v>
      </c>
      <c r="S147" s="145">
        <v>0</v>
      </c>
      <c r="T147" s="146">
        <f t="shared" si="3"/>
        <v>0</v>
      </c>
      <c r="AR147" s="147" t="s">
        <v>194</v>
      </c>
      <c r="AT147" s="147" t="s">
        <v>180</v>
      </c>
      <c r="AU147" s="147" t="s">
        <v>141</v>
      </c>
      <c r="AY147" s="13" t="s">
        <v>134</v>
      </c>
      <c r="BE147" s="148">
        <f t="shared" si="4"/>
        <v>0</v>
      </c>
      <c r="BF147" s="148">
        <f t="shared" si="5"/>
        <v>0</v>
      </c>
      <c r="BG147" s="148">
        <f t="shared" si="6"/>
        <v>0</v>
      </c>
      <c r="BH147" s="148">
        <f t="shared" si="7"/>
        <v>0</v>
      </c>
      <c r="BI147" s="148">
        <f t="shared" si="8"/>
        <v>0</v>
      </c>
      <c r="BJ147" s="13" t="s">
        <v>141</v>
      </c>
      <c r="BK147" s="148">
        <f t="shared" si="9"/>
        <v>0</v>
      </c>
      <c r="BL147" s="13" t="s">
        <v>164</v>
      </c>
      <c r="BM147" s="147" t="s">
        <v>187</v>
      </c>
    </row>
    <row r="148" spans="2:65" s="11" customFormat="1" ht="22.9" customHeight="1">
      <c r="B148" s="123"/>
      <c r="D148" s="124" t="s">
        <v>72</v>
      </c>
      <c r="E148" s="133" t="s">
        <v>933</v>
      </c>
      <c r="F148" s="133" t="s">
        <v>934</v>
      </c>
      <c r="I148" s="126"/>
      <c r="J148" s="134">
        <f>BK148</f>
        <v>0</v>
      </c>
      <c r="L148" s="123"/>
      <c r="M148" s="128"/>
      <c r="P148" s="129">
        <f>SUM(P149:P191)</f>
        <v>0</v>
      </c>
      <c r="R148" s="129">
        <f>SUM(R149:R191)</f>
        <v>9.9799999999999997E-4</v>
      </c>
      <c r="T148" s="130">
        <f>SUM(T149:T191)</f>
        <v>0</v>
      </c>
      <c r="AR148" s="124" t="s">
        <v>141</v>
      </c>
      <c r="AT148" s="131" t="s">
        <v>72</v>
      </c>
      <c r="AU148" s="131" t="s">
        <v>81</v>
      </c>
      <c r="AY148" s="124" t="s">
        <v>134</v>
      </c>
      <c r="BK148" s="132">
        <f>SUM(BK149:BK191)</f>
        <v>0</v>
      </c>
    </row>
    <row r="149" spans="2:65" s="1" customFormat="1" ht="24.2" customHeight="1">
      <c r="B149" s="135"/>
      <c r="C149" s="136" t="s">
        <v>188</v>
      </c>
      <c r="D149" s="136" t="s">
        <v>136</v>
      </c>
      <c r="E149" s="137" t="s">
        <v>935</v>
      </c>
      <c r="F149" s="138" t="s">
        <v>936</v>
      </c>
      <c r="G149" s="139" t="s">
        <v>281</v>
      </c>
      <c r="H149" s="140">
        <v>104.2</v>
      </c>
      <c r="I149" s="141"/>
      <c r="J149" s="140">
        <f t="shared" ref="J149:J191" si="10">ROUND(I149*H149,2)</f>
        <v>0</v>
      </c>
      <c r="K149" s="142"/>
      <c r="L149" s="28"/>
      <c r="M149" s="143" t="s">
        <v>1</v>
      </c>
      <c r="N149" s="144" t="s">
        <v>39</v>
      </c>
      <c r="P149" s="145">
        <f t="shared" ref="P149:P191" si="11">O149*H149</f>
        <v>0</v>
      </c>
      <c r="Q149" s="145">
        <v>0</v>
      </c>
      <c r="R149" s="145">
        <f t="shared" ref="R149:R191" si="12">Q149*H149</f>
        <v>0</v>
      </c>
      <c r="S149" s="145">
        <v>0</v>
      </c>
      <c r="T149" s="146">
        <f t="shared" ref="T149:T191" si="13">S149*H149</f>
        <v>0</v>
      </c>
      <c r="AR149" s="147" t="s">
        <v>164</v>
      </c>
      <c r="AT149" s="147" t="s">
        <v>136</v>
      </c>
      <c r="AU149" s="147" t="s">
        <v>141</v>
      </c>
      <c r="AY149" s="13" t="s">
        <v>134</v>
      </c>
      <c r="BE149" s="148">
        <f t="shared" ref="BE149:BE191" si="14">IF(N149="základná",J149,0)</f>
        <v>0</v>
      </c>
      <c r="BF149" s="148">
        <f t="shared" ref="BF149:BF191" si="15">IF(N149="znížená",J149,0)</f>
        <v>0</v>
      </c>
      <c r="BG149" s="148">
        <f t="shared" ref="BG149:BG191" si="16">IF(N149="zákl. prenesená",J149,0)</f>
        <v>0</v>
      </c>
      <c r="BH149" s="148">
        <f t="shared" ref="BH149:BH191" si="17">IF(N149="zníž. prenesená",J149,0)</f>
        <v>0</v>
      </c>
      <c r="BI149" s="148">
        <f t="shared" ref="BI149:BI191" si="18">IF(N149="nulová",J149,0)</f>
        <v>0</v>
      </c>
      <c r="BJ149" s="13" t="s">
        <v>141</v>
      </c>
      <c r="BK149" s="148">
        <f t="shared" ref="BK149:BK191" si="19">ROUND(I149*H149,2)</f>
        <v>0</v>
      </c>
      <c r="BL149" s="13" t="s">
        <v>164</v>
      </c>
      <c r="BM149" s="147" t="s">
        <v>191</v>
      </c>
    </row>
    <row r="150" spans="2:65" s="1" customFormat="1" ht="24.2" customHeight="1">
      <c r="B150" s="135"/>
      <c r="C150" s="136" t="s">
        <v>164</v>
      </c>
      <c r="D150" s="136" t="s">
        <v>136</v>
      </c>
      <c r="E150" s="137" t="s">
        <v>937</v>
      </c>
      <c r="F150" s="138" t="s">
        <v>938</v>
      </c>
      <c r="G150" s="139" t="s">
        <v>281</v>
      </c>
      <c r="H150" s="140">
        <v>9.5</v>
      </c>
      <c r="I150" s="141"/>
      <c r="J150" s="140">
        <f t="shared" si="10"/>
        <v>0</v>
      </c>
      <c r="K150" s="142"/>
      <c r="L150" s="28"/>
      <c r="M150" s="143" t="s">
        <v>1</v>
      </c>
      <c r="N150" s="144" t="s">
        <v>39</v>
      </c>
      <c r="P150" s="145">
        <f t="shared" si="11"/>
        <v>0</v>
      </c>
      <c r="Q150" s="145">
        <v>0</v>
      </c>
      <c r="R150" s="145">
        <f t="shared" si="12"/>
        <v>0</v>
      </c>
      <c r="S150" s="145">
        <v>0</v>
      </c>
      <c r="T150" s="146">
        <f t="shared" si="13"/>
        <v>0</v>
      </c>
      <c r="AR150" s="147" t="s">
        <v>164</v>
      </c>
      <c r="AT150" s="147" t="s">
        <v>136</v>
      </c>
      <c r="AU150" s="147" t="s">
        <v>141</v>
      </c>
      <c r="AY150" s="13" t="s">
        <v>134</v>
      </c>
      <c r="BE150" s="148">
        <f t="shared" si="14"/>
        <v>0</v>
      </c>
      <c r="BF150" s="148">
        <f t="shared" si="15"/>
        <v>0</v>
      </c>
      <c r="BG150" s="148">
        <f t="shared" si="16"/>
        <v>0</v>
      </c>
      <c r="BH150" s="148">
        <f t="shared" si="17"/>
        <v>0</v>
      </c>
      <c r="BI150" s="148">
        <f t="shared" si="18"/>
        <v>0</v>
      </c>
      <c r="BJ150" s="13" t="s">
        <v>141</v>
      </c>
      <c r="BK150" s="148">
        <f t="shared" si="19"/>
        <v>0</v>
      </c>
      <c r="BL150" s="13" t="s">
        <v>164</v>
      </c>
      <c r="BM150" s="147" t="s">
        <v>194</v>
      </c>
    </row>
    <row r="151" spans="2:65" s="1" customFormat="1" ht="24.2" customHeight="1">
      <c r="B151" s="135"/>
      <c r="C151" s="136" t="s">
        <v>195</v>
      </c>
      <c r="D151" s="136" t="s">
        <v>136</v>
      </c>
      <c r="E151" s="137" t="s">
        <v>939</v>
      </c>
      <c r="F151" s="138" t="s">
        <v>940</v>
      </c>
      <c r="G151" s="139" t="s">
        <v>281</v>
      </c>
      <c r="H151" s="140">
        <v>13</v>
      </c>
      <c r="I151" s="141"/>
      <c r="J151" s="140">
        <f t="shared" si="10"/>
        <v>0</v>
      </c>
      <c r="K151" s="142"/>
      <c r="L151" s="28"/>
      <c r="M151" s="143" t="s">
        <v>1</v>
      </c>
      <c r="N151" s="144" t="s">
        <v>39</v>
      </c>
      <c r="P151" s="145">
        <f t="shared" si="11"/>
        <v>0</v>
      </c>
      <c r="Q151" s="145">
        <v>0</v>
      </c>
      <c r="R151" s="145">
        <f t="shared" si="12"/>
        <v>0</v>
      </c>
      <c r="S151" s="145">
        <v>0</v>
      </c>
      <c r="T151" s="146">
        <f t="shared" si="13"/>
        <v>0</v>
      </c>
      <c r="AR151" s="147" t="s">
        <v>164</v>
      </c>
      <c r="AT151" s="147" t="s">
        <v>136</v>
      </c>
      <c r="AU151" s="147" t="s">
        <v>141</v>
      </c>
      <c r="AY151" s="13" t="s">
        <v>134</v>
      </c>
      <c r="BE151" s="148">
        <f t="shared" si="14"/>
        <v>0</v>
      </c>
      <c r="BF151" s="148">
        <f t="shared" si="15"/>
        <v>0</v>
      </c>
      <c r="BG151" s="148">
        <f t="shared" si="16"/>
        <v>0</v>
      </c>
      <c r="BH151" s="148">
        <f t="shared" si="17"/>
        <v>0</v>
      </c>
      <c r="BI151" s="148">
        <f t="shared" si="18"/>
        <v>0</v>
      </c>
      <c r="BJ151" s="13" t="s">
        <v>141</v>
      </c>
      <c r="BK151" s="148">
        <f t="shared" si="19"/>
        <v>0</v>
      </c>
      <c r="BL151" s="13" t="s">
        <v>164</v>
      </c>
      <c r="BM151" s="147" t="s">
        <v>198</v>
      </c>
    </row>
    <row r="152" spans="2:65" s="1" customFormat="1" ht="21.75" customHeight="1">
      <c r="B152" s="135"/>
      <c r="C152" s="136" t="s">
        <v>168</v>
      </c>
      <c r="D152" s="136" t="s">
        <v>136</v>
      </c>
      <c r="E152" s="137" t="s">
        <v>941</v>
      </c>
      <c r="F152" s="138" t="s">
        <v>942</v>
      </c>
      <c r="G152" s="139" t="s">
        <v>281</v>
      </c>
      <c r="H152" s="140">
        <v>27</v>
      </c>
      <c r="I152" s="141"/>
      <c r="J152" s="140">
        <f t="shared" si="10"/>
        <v>0</v>
      </c>
      <c r="K152" s="142"/>
      <c r="L152" s="28"/>
      <c r="M152" s="143" t="s">
        <v>1</v>
      </c>
      <c r="N152" s="144" t="s">
        <v>39</v>
      </c>
      <c r="P152" s="145">
        <f t="shared" si="11"/>
        <v>0</v>
      </c>
      <c r="Q152" s="145">
        <v>0</v>
      </c>
      <c r="R152" s="145">
        <f t="shared" si="12"/>
        <v>0</v>
      </c>
      <c r="S152" s="145">
        <v>0</v>
      </c>
      <c r="T152" s="146">
        <f t="shared" si="13"/>
        <v>0</v>
      </c>
      <c r="AR152" s="147" t="s">
        <v>164</v>
      </c>
      <c r="AT152" s="147" t="s">
        <v>136</v>
      </c>
      <c r="AU152" s="147" t="s">
        <v>141</v>
      </c>
      <c r="AY152" s="13" t="s">
        <v>134</v>
      </c>
      <c r="BE152" s="148">
        <f t="shared" si="14"/>
        <v>0</v>
      </c>
      <c r="BF152" s="148">
        <f t="shared" si="15"/>
        <v>0</v>
      </c>
      <c r="BG152" s="148">
        <f t="shared" si="16"/>
        <v>0</v>
      </c>
      <c r="BH152" s="148">
        <f t="shared" si="17"/>
        <v>0</v>
      </c>
      <c r="BI152" s="148">
        <f t="shared" si="18"/>
        <v>0</v>
      </c>
      <c r="BJ152" s="13" t="s">
        <v>141</v>
      </c>
      <c r="BK152" s="148">
        <f t="shared" si="19"/>
        <v>0</v>
      </c>
      <c r="BL152" s="13" t="s">
        <v>164</v>
      </c>
      <c r="BM152" s="147" t="s">
        <v>201</v>
      </c>
    </row>
    <row r="153" spans="2:65" s="1" customFormat="1" ht="21.75" customHeight="1">
      <c r="B153" s="135"/>
      <c r="C153" s="136" t="s">
        <v>202</v>
      </c>
      <c r="D153" s="136" t="s">
        <v>136</v>
      </c>
      <c r="E153" s="137" t="s">
        <v>943</v>
      </c>
      <c r="F153" s="138" t="s">
        <v>944</v>
      </c>
      <c r="G153" s="139" t="s">
        <v>281</v>
      </c>
      <c r="H153" s="140">
        <v>12.75</v>
      </c>
      <c r="I153" s="141"/>
      <c r="J153" s="140">
        <f t="shared" si="10"/>
        <v>0</v>
      </c>
      <c r="K153" s="142"/>
      <c r="L153" s="28"/>
      <c r="M153" s="143" t="s">
        <v>1</v>
      </c>
      <c r="N153" s="144" t="s">
        <v>39</v>
      </c>
      <c r="P153" s="145">
        <f t="shared" si="11"/>
        <v>0</v>
      </c>
      <c r="Q153" s="145">
        <v>0</v>
      </c>
      <c r="R153" s="145">
        <f t="shared" si="12"/>
        <v>0</v>
      </c>
      <c r="S153" s="145">
        <v>0</v>
      </c>
      <c r="T153" s="146">
        <f t="shared" si="13"/>
        <v>0</v>
      </c>
      <c r="AR153" s="147" t="s">
        <v>164</v>
      </c>
      <c r="AT153" s="147" t="s">
        <v>136</v>
      </c>
      <c r="AU153" s="147" t="s">
        <v>141</v>
      </c>
      <c r="AY153" s="13" t="s">
        <v>134</v>
      </c>
      <c r="BE153" s="148">
        <f t="shared" si="14"/>
        <v>0</v>
      </c>
      <c r="BF153" s="148">
        <f t="shared" si="15"/>
        <v>0</v>
      </c>
      <c r="BG153" s="148">
        <f t="shared" si="16"/>
        <v>0</v>
      </c>
      <c r="BH153" s="148">
        <f t="shared" si="17"/>
        <v>0</v>
      </c>
      <c r="BI153" s="148">
        <f t="shared" si="18"/>
        <v>0</v>
      </c>
      <c r="BJ153" s="13" t="s">
        <v>141</v>
      </c>
      <c r="BK153" s="148">
        <f t="shared" si="19"/>
        <v>0</v>
      </c>
      <c r="BL153" s="13" t="s">
        <v>164</v>
      </c>
      <c r="BM153" s="147" t="s">
        <v>205</v>
      </c>
    </row>
    <row r="154" spans="2:65" s="1" customFormat="1" ht="24.2" customHeight="1">
      <c r="B154" s="135"/>
      <c r="C154" s="136" t="s">
        <v>7</v>
      </c>
      <c r="D154" s="136" t="s">
        <v>136</v>
      </c>
      <c r="E154" s="137" t="s">
        <v>945</v>
      </c>
      <c r="F154" s="138" t="s">
        <v>946</v>
      </c>
      <c r="G154" s="139" t="s">
        <v>281</v>
      </c>
      <c r="H154" s="140">
        <v>40.5</v>
      </c>
      <c r="I154" s="141"/>
      <c r="J154" s="140">
        <f t="shared" si="10"/>
        <v>0</v>
      </c>
      <c r="K154" s="142"/>
      <c r="L154" s="28"/>
      <c r="M154" s="143" t="s">
        <v>1</v>
      </c>
      <c r="N154" s="144" t="s">
        <v>39</v>
      </c>
      <c r="P154" s="145">
        <f t="shared" si="11"/>
        <v>0</v>
      </c>
      <c r="Q154" s="145">
        <v>0</v>
      </c>
      <c r="R154" s="145">
        <f t="shared" si="12"/>
        <v>0</v>
      </c>
      <c r="S154" s="145">
        <v>0</v>
      </c>
      <c r="T154" s="146">
        <f t="shared" si="13"/>
        <v>0</v>
      </c>
      <c r="AR154" s="147" t="s">
        <v>164</v>
      </c>
      <c r="AT154" s="147" t="s">
        <v>136</v>
      </c>
      <c r="AU154" s="147" t="s">
        <v>141</v>
      </c>
      <c r="AY154" s="13" t="s">
        <v>134</v>
      </c>
      <c r="BE154" s="148">
        <f t="shared" si="14"/>
        <v>0</v>
      </c>
      <c r="BF154" s="148">
        <f t="shared" si="15"/>
        <v>0</v>
      </c>
      <c r="BG154" s="148">
        <f t="shared" si="16"/>
        <v>0</v>
      </c>
      <c r="BH154" s="148">
        <f t="shared" si="17"/>
        <v>0</v>
      </c>
      <c r="BI154" s="148">
        <f t="shared" si="18"/>
        <v>0</v>
      </c>
      <c r="BJ154" s="13" t="s">
        <v>141</v>
      </c>
      <c r="BK154" s="148">
        <f t="shared" si="19"/>
        <v>0</v>
      </c>
      <c r="BL154" s="13" t="s">
        <v>164</v>
      </c>
      <c r="BM154" s="147" t="s">
        <v>208</v>
      </c>
    </row>
    <row r="155" spans="2:65" s="1" customFormat="1" ht="24.2" customHeight="1">
      <c r="B155" s="135"/>
      <c r="C155" s="136" t="s">
        <v>210</v>
      </c>
      <c r="D155" s="136" t="s">
        <v>136</v>
      </c>
      <c r="E155" s="137" t="s">
        <v>947</v>
      </c>
      <c r="F155" s="138" t="s">
        <v>948</v>
      </c>
      <c r="G155" s="139" t="s">
        <v>281</v>
      </c>
      <c r="H155" s="140">
        <v>3</v>
      </c>
      <c r="I155" s="141"/>
      <c r="J155" s="140">
        <f t="shared" si="10"/>
        <v>0</v>
      </c>
      <c r="K155" s="142"/>
      <c r="L155" s="28"/>
      <c r="M155" s="143" t="s">
        <v>1</v>
      </c>
      <c r="N155" s="144" t="s">
        <v>39</v>
      </c>
      <c r="P155" s="145">
        <f t="shared" si="11"/>
        <v>0</v>
      </c>
      <c r="Q155" s="145">
        <v>0</v>
      </c>
      <c r="R155" s="145">
        <f t="shared" si="12"/>
        <v>0</v>
      </c>
      <c r="S155" s="145">
        <v>0</v>
      </c>
      <c r="T155" s="146">
        <f t="shared" si="13"/>
        <v>0</v>
      </c>
      <c r="AR155" s="147" t="s">
        <v>164</v>
      </c>
      <c r="AT155" s="147" t="s">
        <v>136</v>
      </c>
      <c r="AU155" s="147" t="s">
        <v>141</v>
      </c>
      <c r="AY155" s="13" t="s">
        <v>134</v>
      </c>
      <c r="BE155" s="148">
        <f t="shared" si="14"/>
        <v>0</v>
      </c>
      <c r="BF155" s="148">
        <f t="shared" si="15"/>
        <v>0</v>
      </c>
      <c r="BG155" s="148">
        <f t="shared" si="16"/>
        <v>0</v>
      </c>
      <c r="BH155" s="148">
        <f t="shared" si="17"/>
        <v>0</v>
      </c>
      <c r="BI155" s="148">
        <f t="shared" si="18"/>
        <v>0</v>
      </c>
      <c r="BJ155" s="13" t="s">
        <v>141</v>
      </c>
      <c r="BK155" s="148">
        <f t="shared" si="19"/>
        <v>0</v>
      </c>
      <c r="BL155" s="13" t="s">
        <v>164</v>
      </c>
      <c r="BM155" s="147" t="s">
        <v>213</v>
      </c>
    </row>
    <row r="156" spans="2:65" s="1" customFormat="1" ht="24.2" customHeight="1">
      <c r="B156" s="135"/>
      <c r="C156" s="136" t="s">
        <v>174</v>
      </c>
      <c r="D156" s="136" t="s">
        <v>136</v>
      </c>
      <c r="E156" s="137" t="s">
        <v>949</v>
      </c>
      <c r="F156" s="138" t="s">
        <v>950</v>
      </c>
      <c r="G156" s="139" t="s">
        <v>281</v>
      </c>
      <c r="H156" s="140">
        <v>3.5</v>
      </c>
      <c r="I156" s="141"/>
      <c r="J156" s="140">
        <f t="shared" si="10"/>
        <v>0</v>
      </c>
      <c r="K156" s="142"/>
      <c r="L156" s="28"/>
      <c r="M156" s="143" t="s">
        <v>1</v>
      </c>
      <c r="N156" s="144" t="s">
        <v>39</v>
      </c>
      <c r="P156" s="145">
        <f t="shared" si="11"/>
        <v>0</v>
      </c>
      <c r="Q156" s="145">
        <v>0</v>
      </c>
      <c r="R156" s="145">
        <f t="shared" si="12"/>
        <v>0</v>
      </c>
      <c r="S156" s="145">
        <v>0</v>
      </c>
      <c r="T156" s="146">
        <f t="shared" si="13"/>
        <v>0</v>
      </c>
      <c r="AR156" s="147" t="s">
        <v>164</v>
      </c>
      <c r="AT156" s="147" t="s">
        <v>136</v>
      </c>
      <c r="AU156" s="147" t="s">
        <v>141</v>
      </c>
      <c r="AY156" s="13" t="s">
        <v>134</v>
      </c>
      <c r="BE156" s="148">
        <f t="shared" si="14"/>
        <v>0</v>
      </c>
      <c r="BF156" s="148">
        <f t="shared" si="15"/>
        <v>0</v>
      </c>
      <c r="BG156" s="148">
        <f t="shared" si="16"/>
        <v>0</v>
      </c>
      <c r="BH156" s="148">
        <f t="shared" si="17"/>
        <v>0</v>
      </c>
      <c r="BI156" s="148">
        <f t="shared" si="18"/>
        <v>0</v>
      </c>
      <c r="BJ156" s="13" t="s">
        <v>141</v>
      </c>
      <c r="BK156" s="148">
        <f t="shared" si="19"/>
        <v>0</v>
      </c>
      <c r="BL156" s="13" t="s">
        <v>164</v>
      </c>
      <c r="BM156" s="147" t="s">
        <v>216</v>
      </c>
    </row>
    <row r="157" spans="2:65" s="1" customFormat="1" ht="16.5" customHeight="1">
      <c r="B157" s="135"/>
      <c r="C157" s="136" t="s">
        <v>217</v>
      </c>
      <c r="D157" s="136" t="s">
        <v>136</v>
      </c>
      <c r="E157" s="137" t="s">
        <v>951</v>
      </c>
      <c r="F157" s="138" t="s">
        <v>952</v>
      </c>
      <c r="G157" s="139" t="s">
        <v>227</v>
      </c>
      <c r="H157" s="140">
        <v>29</v>
      </c>
      <c r="I157" s="141"/>
      <c r="J157" s="140">
        <f t="shared" si="10"/>
        <v>0</v>
      </c>
      <c r="K157" s="142"/>
      <c r="L157" s="28"/>
      <c r="M157" s="143" t="s">
        <v>1</v>
      </c>
      <c r="N157" s="144" t="s">
        <v>39</v>
      </c>
      <c r="P157" s="145">
        <f t="shared" si="11"/>
        <v>0</v>
      </c>
      <c r="Q157" s="145">
        <v>0</v>
      </c>
      <c r="R157" s="145">
        <f t="shared" si="12"/>
        <v>0</v>
      </c>
      <c r="S157" s="145">
        <v>0</v>
      </c>
      <c r="T157" s="146">
        <f t="shared" si="13"/>
        <v>0</v>
      </c>
      <c r="AR157" s="147" t="s">
        <v>164</v>
      </c>
      <c r="AT157" s="147" t="s">
        <v>136</v>
      </c>
      <c r="AU157" s="147" t="s">
        <v>141</v>
      </c>
      <c r="AY157" s="13" t="s">
        <v>134</v>
      </c>
      <c r="BE157" s="148">
        <f t="shared" si="14"/>
        <v>0</v>
      </c>
      <c r="BF157" s="148">
        <f t="shared" si="15"/>
        <v>0</v>
      </c>
      <c r="BG157" s="148">
        <f t="shared" si="16"/>
        <v>0</v>
      </c>
      <c r="BH157" s="148">
        <f t="shared" si="17"/>
        <v>0</v>
      </c>
      <c r="BI157" s="148">
        <f t="shared" si="18"/>
        <v>0</v>
      </c>
      <c r="BJ157" s="13" t="s">
        <v>141</v>
      </c>
      <c r="BK157" s="148">
        <f t="shared" si="19"/>
        <v>0</v>
      </c>
      <c r="BL157" s="13" t="s">
        <v>164</v>
      </c>
      <c r="BM157" s="147" t="s">
        <v>220</v>
      </c>
    </row>
    <row r="158" spans="2:65" s="1" customFormat="1" ht="24.2" customHeight="1">
      <c r="B158" s="135"/>
      <c r="C158" s="149" t="s">
        <v>178</v>
      </c>
      <c r="D158" s="149" t="s">
        <v>180</v>
      </c>
      <c r="E158" s="150" t="s">
        <v>953</v>
      </c>
      <c r="F158" s="151" t="s">
        <v>954</v>
      </c>
      <c r="G158" s="152" t="s">
        <v>227</v>
      </c>
      <c r="H158" s="153">
        <v>29</v>
      </c>
      <c r="I158" s="154"/>
      <c r="J158" s="153">
        <f t="shared" si="10"/>
        <v>0</v>
      </c>
      <c r="K158" s="155"/>
      <c r="L158" s="156"/>
      <c r="M158" s="157" t="s">
        <v>1</v>
      </c>
      <c r="N158" s="158" t="s">
        <v>39</v>
      </c>
      <c r="P158" s="145">
        <f t="shared" si="11"/>
        <v>0</v>
      </c>
      <c r="Q158" s="145">
        <v>0</v>
      </c>
      <c r="R158" s="145">
        <f t="shared" si="12"/>
        <v>0</v>
      </c>
      <c r="S158" s="145">
        <v>0</v>
      </c>
      <c r="T158" s="146">
        <f t="shared" si="13"/>
        <v>0</v>
      </c>
      <c r="AR158" s="147" t="s">
        <v>194</v>
      </c>
      <c r="AT158" s="147" t="s">
        <v>180</v>
      </c>
      <c r="AU158" s="147" t="s">
        <v>141</v>
      </c>
      <c r="AY158" s="13" t="s">
        <v>134</v>
      </c>
      <c r="BE158" s="148">
        <f t="shared" si="14"/>
        <v>0</v>
      </c>
      <c r="BF158" s="148">
        <f t="shared" si="15"/>
        <v>0</v>
      </c>
      <c r="BG158" s="148">
        <f t="shared" si="16"/>
        <v>0</v>
      </c>
      <c r="BH158" s="148">
        <f t="shared" si="17"/>
        <v>0</v>
      </c>
      <c r="BI158" s="148">
        <f t="shared" si="18"/>
        <v>0</v>
      </c>
      <c r="BJ158" s="13" t="s">
        <v>141</v>
      </c>
      <c r="BK158" s="148">
        <f t="shared" si="19"/>
        <v>0</v>
      </c>
      <c r="BL158" s="13" t="s">
        <v>164</v>
      </c>
      <c r="BM158" s="147" t="s">
        <v>223</v>
      </c>
    </row>
    <row r="159" spans="2:65" s="1" customFormat="1" ht="16.5" customHeight="1">
      <c r="B159" s="135"/>
      <c r="C159" s="136" t="s">
        <v>224</v>
      </c>
      <c r="D159" s="136" t="s">
        <v>136</v>
      </c>
      <c r="E159" s="137" t="s">
        <v>955</v>
      </c>
      <c r="F159" s="138" t="s">
        <v>956</v>
      </c>
      <c r="G159" s="139" t="s">
        <v>227</v>
      </c>
      <c r="H159" s="140">
        <v>3</v>
      </c>
      <c r="I159" s="141"/>
      <c r="J159" s="140">
        <f t="shared" si="10"/>
        <v>0</v>
      </c>
      <c r="K159" s="142"/>
      <c r="L159" s="28"/>
      <c r="M159" s="143" t="s">
        <v>1</v>
      </c>
      <c r="N159" s="144" t="s">
        <v>39</v>
      </c>
      <c r="P159" s="145">
        <f t="shared" si="11"/>
        <v>0</v>
      </c>
      <c r="Q159" s="145">
        <v>0</v>
      </c>
      <c r="R159" s="145">
        <f t="shared" si="12"/>
        <v>0</v>
      </c>
      <c r="S159" s="145">
        <v>0</v>
      </c>
      <c r="T159" s="146">
        <f t="shared" si="13"/>
        <v>0</v>
      </c>
      <c r="AR159" s="147" t="s">
        <v>164</v>
      </c>
      <c r="AT159" s="147" t="s">
        <v>136</v>
      </c>
      <c r="AU159" s="147" t="s">
        <v>141</v>
      </c>
      <c r="AY159" s="13" t="s">
        <v>134</v>
      </c>
      <c r="BE159" s="148">
        <f t="shared" si="14"/>
        <v>0</v>
      </c>
      <c r="BF159" s="148">
        <f t="shared" si="15"/>
        <v>0</v>
      </c>
      <c r="BG159" s="148">
        <f t="shared" si="16"/>
        <v>0</v>
      </c>
      <c r="BH159" s="148">
        <f t="shared" si="17"/>
        <v>0</v>
      </c>
      <c r="BI159" s="148">
        <f t="shared" si="18"/>
        <v>0</v>
      </c>
      <c r="BJ159" s="13" t="s">
        <v>141</v>
      </c>
      <c r="BK159" s="148">
        <f t="shared" si="19"/>
        <v>0</v>
      </c>
      <c r="BL159" s="13" t="s">
        <v>164</v>
      </c>
      <c r="BM159" s="147" t="s">
        <v>228</v>
      </c>
    </row>
    <row r="160" spans="2:65" s="1" customFormat="1" ht="24.2" customHeight="1">
      <c r="B160" s="135"/>
      <c r="C160" s="149" t="s">
        <v>183</v>
      </c>
      <c r="D160" s="149" t="s">
        <v>180</v>
      </c>
      <c r="E160" s="150" t="s">
        <v>957</v>
      </c>
      <c r="F160" s="151" t="s">
        <v>958</v>
      </c>
      <c r="G160" s="152" t="s">
        <v>227</v>
      </c>
      <c r="H160" s="153">
        <v>3</v>
      </c>
      <c r="I160" s="154"/>
      <c r="J160" s="153">
        <f t="shared" si="10"/>
        <v>0</v>
      </c>
      <c r="K160" s="155"/>
      <c r="L160" s="156"/>
      <c r="M160" s="157" t="s">
        <v>1</v>
      </c>
      <c r="N160" s="158" t="s">
        <v>39</v>
      </c>
      <c r="P160" s="145">
        <f t="shared" si="11"/>
        <v>0</v>
      </c>
      <c r="Q160" s="145">
        <v>0</v>
      </c>
      <c r="R160" s="145">
        <f t="shared" si="12"/>
        <v>0</v>
      </c>
      <c r="S160" s="145">
        <v>0</v>
      </c>
      <c r="T160" s="146">
        <f t="shared" si="13"/>
        <v>0</v>
      </c>
      <c r="AR160" s="147" t="s">
        <v>194</v>
      </c>
      <c r="AT160" s="147" t="s">
        <v>180</v>
      </c>
      <c r="AU160" s="147" t="s">
        <v>141</v>
      </c>
      <c r="AY160" s="13" t="s">
        <v>134</v>
      </c>
      <c r="BE160" s="148">
        <f t="shared" si="14"/>
        <v>0</v>
      </c>
      <c r="BF160" s="148">
        <f t="shared" si="15"/>
        <v>0</v>
      </c>
      <c r="BG160" s="148">
        <f t="shared" si="16"/>
        <v>0</v>
      </c>
      <c r="BH160" s="148">
        <f t="shared" si="17"/>
        <v>0</v>
      </c>
      <c r="BI160" s="148">
        <f t="shared" si="18"/>
        <v>0</v>
      </c>
      <c r="BJ160" s="13" t="s">
        <v>141</v>
      </c>
      <c r="BK160" s="148">
        <f t="shared" si="19"/>
        <v>0</v>
      </c>
      <c r="BL160" s="13" t="s">
        <v>164</v>
      </c>
      <c r="BM160" s="147" t="s">
        <v>231</v>
      </c>
    </row>
    <row r="161" spans="2:65" s="1" customFormat="1" ht="16.5" customHeight="1">
      <c r="B161" s="135"/>
      <c r="C161" s="136" t="s">
        <v>232</v>
      </c>
      <c r="D161" s="136" t="s">
        <v>136</v>
      </c>
      <c r="E161" s="137" t="s">
        <v>959</v>
      </c>
      <c r="F161" s="138" t="s">
        <v>960</v>
      </c>
      <c r="G161" s="139" t="s">
        <v>227</v>
      </c>
      <c r="H161" s="140">
        <v>18</v>
      </c>
      <c r="I161" s="141"/>
      <c r="J161" s="140">
        <f t="shared" si="10"/>
        <v>0</v>
      </c>
      <c r="K161" s="142"/>
      <c r="L161" s="28"/>
      <c r="M161" s="143" t="s">
        <v>1</v>
      </c>
      <c r="N161" s="144" t="s">
        <v>39</v>
      </c>
      <c r="P161" s="145">
        <f t="shared" si="11"/>
        <v>0</v>
      </c>
      <c r="Q161" s="145">
        <v>0</v>
      </c>
      <c r="R161" s="145">
        <f t="shared" si="12"/>
        <v>0</v>
      </c>
      <c r="S161" s="145">
        <v>0</v>
      </c>
      <c r="T161" s="146">
        <f t="shared" si="13"/>
        <v>0</v>
      </c>
      <c r="AR161" s="147" t="s">
        <v>164</v>
      </c>
      <c r="AT161" s="147" t="s">
        <v>136</v>
      </c>
      <c r="AU161" s="147" t="s">
        <v>141</v>
      </c>
      <c r="AY161" s="13" t="s">
        <v>134</v>
      </c>
      <c r="BE161" s="148">
        <f t="shared" si="14"/>
        <v>0</v>
      </c>
      <c r="BF161" s="148">
        <f t="shared" si="15"/>
        <v>0</v>
      </c>
      <c r="BG161" s="148">
        <f t="shared" si="16"/>
        <v>0</v>
      </c>
      <c r="BH161" s="148">
        <f t="shared" si="17"/>
        <v>0</v>
      </c>
      <c r="BI161" s="148">
        <f t="shared" si="18"/>
        <v>0</v>
      </c>
      <c r="BJ161" s="13" t="s">
        <v>141</v>
      </c>
      <c r="BK161" s="148">
        <f t="shared" si="19"/>
        <v>0</v>
      </c>
      <c r="BL161" s="13" t="s">
        <v>164</v>
      </c>
      <c r="BM161" s="147" t="s">
        <v>235</v>
      </c>
    </row>
    <row r="162" spans="2:65" s="1" customFormat="1" ht="24.2" customHeight="1">
      <c r="B162" s="135"/>
      <c r="C162" s="149" t="s">
        <v>187</v>
      </c>
      <c r="D162" s="149" t="s">
        <v>180</v>
      </c>
      <c r="E162" s="150" t="s">
        <v>961</v>
      </c>
      <c r="F162" s="151" t="s">
        <v>962</v>
      </c>
      <c r="G162" s="152" t="s">
        <v>227</v>
      </c>
      <c r="H162" s="153">
        <v>18</v>
      </c>
      <c r="I162" s="154"/>
      <c r="J162" s="153">
        <f t="shared" si="10"/>
        <v>0</v>
      </c>
      <c r="K162" s="155"/>
      <c r="L162" s="156"/>
      <c r="M162" s="157" t="s">
        <v>1</v>
      </c>
      <c r="N162" s="158" t="s">
        <v>39</v>
      </c>
      <c r="P162" s="145">
        <f t="shared" si="11"/>
        <v>0</v>
      </c>
      <c r="Q162" s="145">
        <v>0</v>
      </c>
      <c r="R162" s="145">
        <f t="shared" si="12"/>
        <v>0</v>
      </c>
      <c r="S162" s="145">
        <v>0</v>
      </c>
      <c r="T162" s="146">
        <f t="shared" si="13"/>
        <v>0</v>
      </c>
      <c r="AR162" s="147" t="s">
        <v>194</v>
      </c>
      <c r="AT162" s="147" t="s">
        <v>180</v>
      </c>
      <c r="AU162" s="147" t="s">
        <v>141</v>
      </c>
      <c r="AY162" s="13" t="s">
        <v>134</v>
      </c>
      <c r="BE162" s="148">
        <f t="shared" si="14"/>
        <v>0</v>
      </c>
      <c r="BF162" s="148">
        <f t="shared" si="15"/>
        <v>0</v>
      </c>
      <c r="BG162" s="148">
        <f t="shared" si="16"/>
        <v>0</v>
      </c>
      <c r="BH162" s="148">
        <f t="shared" si="17"/>
        <v>0</v>
      </c>
      <c r="BI162" s="148">
        <f t="shared" si="18"/>
        <v>0</v>
      </c>
      <c r="BJ162" s="13" t="s">
        <v>141</v>
      </c>
      <c r="BK162" s="148">
        <f t="shared" si="19"/>
        <v>0</v>
      </c>
      <c r="BL162" s="13" t="s">
        <v>164</v>
      </c>
      <c r="BM162" s="147" t="s">
        <v>238</v>
      </c>
    </row>
    <row r="163" spans="2:65" s="1" customFormat="1" ht="16.5" customHeight="1">
      <c r="B163" s="135"/>
      <c r="C163" s="136" t="s">
        <v>239</v>
      </c>
      <c r="D163" s="136" t="s">
        <v>136</v>
      </c>
      <c r="E163" s="137" t="s">
        <v>963</v>
      </c>
      <c r="F163" s="138" t="s">
        <v>964</v>
      </c>
      <c r="G163" s="139" t="s">
        <v>227</v>
      </c>
      <c r="H163" s="140">
        <v>2</v>
      </c>
      <c r="I163" s="141"/>
      <c r="J163" s="140">
        <f t="shared" si="10"/>
        <v>0</v>
      </c>
      <c r="K163" s="142"/>
      <c r="L163" s="28"/>
      <c r="M163" s="143" t="s">
        <v>1</v>
      </c>
      <c r="N163" s="144" t="s">
        <v>39</v>
      </c>
      <c r="P163" s="145">
        <f t="shared" si="11"/>
        <v>0</v>
      </c>
      <c r="Q163" s="145">
        <v>0</v>
      </c>
      <c r="R163" s="145">
        <f t="shared" si="12"/>
        <v>0</v>
      </c>
      <c r="S163" s="145">
        <v>0</v>
      </c>
      <c r="T163" s="146">
        <f t="shared" si="13"/>
        <v>0</v>
      </c>
      <c r="AR163" s="147" t="s">
        <v>164</v>
      </c>
      <c r="AT163" s="147" t="s">
        <v>136</v>
      </c>
      <c r="AU163" s="147" t="s">
        <v>141</v>
      </c>
      <c r="AY163" s="13" t="s">
        <v>134</v>
      </c>
      <c r="BE163" s="148">
        <f t="shared" si="14"/>
        <v>0</v>
      </c>
      <c r="BF163" s="148">
        <f t="shared" si="15"/>
        <v>0</v>
      </c>
      <c r="BG163" s="148">
        <f t="shared" si="16"/>
        <v>0</v>
      </c>
      <c r="BH163" s="148">
        <f t="shared" si="17"/>
        <v>0</v>
      </c>
      <c r="BI163" s="148">
        <f t="shared" si="18"/>
        <v>0</v>
      </c>
      <c r="BJ163" s="13" t="s">
        <v>141</v>
      </c>
      <c r="BK163" s="148">
        <f t="shared" si="19"/>
        <v>0</v>
      </c>
      <c r="BL163" s="13" t="s">
        <v>164</v>
      </c>
      <c r="BM163" s="147" t="s">
        <v>242</v>
      </c>
    </row>
    <row r="164" spans="2:65" s="1" customFormat="1" ht="24.2" customHeight="1">
      <c r="B164" s="135"/>
      <c r="C164" s="149" t="s">
        <v>191</v>
      </c>
      <c r="D164" s="149" t="s">
        <v>180</v>
      </c>
      <c r="E164" s="150" t="s">
        <v>965</v>
      </c>
      <c r="F164" s="151" t="s">
        <v>966</v>
      </c>
      <c r="G164" s="152" t="s">
        <v>227</v>
      </c>
      <c r="H164" s="153">
        <v>2</v>
      </c>
      <c r="I164" s="154"/>
      <c r="J164" s="153">
        <f t="shared" si="10"/>
        <v>0</v>
      </c>
      <c r="K164" s="155"/>
      <c r="L164" s="156"/>
      <c r="M164" s="157" t="s">
        <v>1</v>
      </c>
      <c r="N164" s="158" t="s">
        <v>39</v>
      </c>
      <c r="P164" s="145">
        <f t="shared" si="11"/>
        <v>0</v>
      </c>
      <c r="Q164" s="145">
        <v>0</v>
      </c>
      <c r="R164" s="145">
        <f t="shared" si="12"/>
        <v>0</v>
      </c>
      <c r="S164" s="145">
        <v>0</v>
      </c>
      <c r="T164" s="146">
        <f t="shared" si="13"/>
        <v>0</v>
      </c>
      <c r="AR164" s="147" t="s">
        <v>194</v>
      </c>
      <c r="AT164" s="147" t="s">
        <v>180</v>
      </c>
      <c r="AU164" s="147" t="s">
        <v>141</v>
      </c>
      <c r="AY164" s="13" t="s">
        <v>134</v>
      </c>
      <c r="BE164" s="148">
        <f t="shared" si="14"/>
        <v>0</v>
      </c>
      <c r="BF164" s="148">
        <f t="shared" si="15"/>
        <v>0</v>
      </c>
      <c r="BG164" s="148">
        <f t="shared" si="16"/>
        <v>0</v>
      </c>
      <c r="BH164" s="148">
        <f t="shared" si="17"/>
        <v>0</v>
      </c>
      <c r="BI164" s="148">
        <f t="shared" si="18"/>
        <v>0</v>
      </c>
      <c r="BJ164" s="13" t="s">
        <v>141</v>
      </c>
      <c r="BK164" s="148">
        <f t="shared" si="19"/>
        <v>0</v>
      </c>
      <c r="BL164" s="13" t="s">
        <v>164</v>
      </c>
      <c r="BM164" s="147" t="s">
        <v>245</v>
      </c>
    </row>
    <row r="165" spans="2:65" s="1" customFormat="1" ht="16.5" customHeight="1">
      <c r="B165" s="135"/>
      <c r="C165" s="136" t="s">
        <v>246</v>
      </c>
      <c r="D165" s="136" t="s">
        <v>136</v>
      </c>
      <c r="E165" s="137" t="s">
        <v>967</v>
      </c>
      <c r="F165" s="138" t="s">
        <v>968</v>
      </c>
      <c r="G165" s="139" t="s">
        <v>227</v>
      </c>
      <c r="H165" s="140">
        <v>4</v>
      </c>
      <c r="I165" s="141"/>
      <c r="J165" s="140">
        <f t="shared" si="10"/>
        <v>0</v>
      </c>
      <c r="K165" s="142"/>
      <c r="L165" s="28"/>
      <c r="M165" s="143" t="s">
        <v>1</v>
      </c>
      <c r="N165" s="144" t="s">
        <v>39</v>
      </c>
      <c r="P165" s="145">
        <f t="shared" si="11"/>
        <v>0</v>
      </c>
      <c r="Q165" s="145">
        <v>0</v>
      </c>
      <c r="R165" s="145">
        <f t="shared" si="12"/>
        <v>0</v>
      </c>
      <c r="S165" s="145">
        <v>0</v>
      </c>
      <c r="T165" s="146">
        <f t="shared" si="13"/>
        <v>0</v>
      </c>
      <c r="AR165" s="147" t="s">
        <v>164</v>
      </c>
      <c r="AT165" s="147" t="s">
        <v>136</v>
      </c>
      <c r="AU165" s="147" t="s">
        <v>141</v>
      </c>
      <c r="AY165" s="13" t="s">
        <v>134</v>
      </c>
      <c r="BE165" s="148">
        <f t="shared" si="14"/>
        <v>0</v>
      </c>
      <c r="BF165" s="148">
        <f t="shared" si="15"/>
        <v>0</v>
      </c>
      <c r="BG165" s="148">
        <f t="shared" si="16"/>
        <v>0</v>
      </c>
      <c r="BH165" s="148">
        <f t="shared" si="17"/>
        <v>0</v>
      </c>
      <c r="BI165" s="148">
        <f t="shared" si="18"/>
        <v>0</v>
      </c>
      <c r="BJ165" s="13" t="s">
        <v>141</v>
      </c>
      <c r="BK165" s="148">
        <f t="shared" si="19"/>
        <v>0</v>
      </c>
      <c r="BL165" s="13" t="s">
        <v>164</v>
      </c>
      <c r="BM165" s="147" t="s">
        <v>250</v>
      </c>
    </row>
    <row r="166" spans="2:65" s="1" customFormat="1" ht="24.2" customHeight="1">
      <c r="B166" s="135"/>
      <c r="C166" s="149" t="s">
        <v>194</v>
      </c>
      <c r="D166" s="149" t="s">
        <v>180</v>
      </c>
      <c r="E166" s="150" t="s">
        <v>969</v>
      </c>
      <c r="F166" s="151" t="s">
        <v>970</v>
      </c>
      <c r="G166" s="152" t="s">
        <v>227</v>
      </c>
      <c r="H166" s="153">
        <v>1</v>
      </c>
      <c r="I166" s="154"/>
      <c r="J166" s="153">
        <f t="shared" si="10"/>
        <v>0</v>
      </c>
      <c r="K166" s="155"/>
      <c r="L166" s="156"/>
      <c r="M166" s="157" t="s">
        <v>1</v>
      </c>
      <c r="N166" s="158" t="s">
        <v>39</v>
      </c>
      <c r="P166" s="145">
        <f t="shared" si="11"/>
        <v>0</v>
      </c>
      <c r="Q166" s="145">
        <v>0</v>
      </c>
      <c r="R166" s="145">
        <f t="shared" si="12"/>
        <v>0</v>
      </c>
      <c r="S166" s="145">
        <v>0</v>
      </c>
      <c r="T166" s="146">
        <f t="shared" si="13"/>
        <v>0</v>
      </c>
      <c r="AR166" s="147" t="s">
        <v>194</v>
      </c>
      <c r="AT166" s="147" t="s">
        <v>180</v>
      </c>
      <c r="AU166" s="147" t="s">
        <v>141</v>
      </c>
      <c r="AY166" s="13" t="s">
        <v>134</v>
      </c>
      <c r="BE166" s="148">
        <f t="shared" si="14"/>
        <v>0</v>
      </c>
      <c r="BF166" s="148">
        <f t="shared" si="15"/>
        <v>0</v>
      </c>
      <c r="BG166" s="148">
        <f t="shared" si="16"/>
        <v>0</v>
      </c>
      <c r="BH166" s="148">
        <f t="shared" si="17"/>
        <v>0</v>
      </c>
      <c r="BI166" s="148">
        <f t="shared" si="18"/>
        <v>0</v>
      </c>
      <c r="BJ166" s="13" t="s">
        <v>141</v>
      </c>
      <c r="BK166" s="148">
        <f t="shared" si="19"/>
        <v>0</v>
      </c>
      <c r="BL166" s="13" t="s">
        <v>164</v>
      </c>
      <c r="BM166" s="147" t="s">
        <v>253</v>
      </c>
    </row>
    <row r="167" spans="2:65" s="1" customFormat="1" ht="24.2" customHeight="1">
      <c r="B167" s="135"/>
      <c r="C167" s="149" t="s">
        <v>254</v>
      </c>
      <c r="D167" s="149" t="s">
        <v>180</v>
      </c>
      <c r="E167" s="150" t="s">
        <v>971</v>
      </c>
      <c r="F167" s="151" t="s">
        <v>972</v>
      </c>
      <c r="G167" s="152" t="s">
        <v>227</v>
      </c>
      <c r="H167" s="153">
        <v>3</v>
      </c>
      <c r="I167" s="154"/>
      <c r="J167" s="153">
        <f t="shared" si="10"/>
        <v>0</v>
      </c>
      <c r="K167" s="155"/>
      <c r="L167" s="156"/>
      <c r="M167" s="157" t="s">
        <v>1</v>
      </c>
      <c r="N167" s="158" t="s">
        <v>39</v>
      </c>
      <c r="P167" s="145">
        <f t="shared" si="11"/>
        <v>0</v>
      </c>
      <c r="Q167" s="145">
        <v>0</v>
      </c>
      <c r="R167" s="145">
        <f t="shared" si="12"/>
        <v>0</v>
      </c>
      <c r="S167" s="145">
        <v>0</v>
      </c>
      <c r="T167" s="146">
        <f t="shared" si="13"/>
        <v>0</v>
      </c>
      <c r="AR167" s="147" t="s">
        <v>194</v>
      </c>
      <c r="AT167" s="147" t="s">
        <v>180</v>
      </c>
      <c r="AU167" s="147" t="s">
        <v>141</v>
      </c>
      <c r="AY167" s="13" t="s">
        <v>134</v>
      </c>
      <c r="BE167" s="148">
        <f t="shared" si="14"/>
        <v>0</v>
      </c>
      <c r="BF167" s="148">
        <f t="shared" si="15"/>
        <v>0</v>
      </c>
      <c r="BG167" s="148">
        <f t="shared" si="16"/>
        <v>0</v>
      </c>
      <c r="BH167" s="148">
        <f t="shared" si="17"/>
        <v>0</v>
      </c>
      <c r="BI167" s="148">
        <f t="shared" si="18"/>
        <v>0</v>
      </c>
      <c r="BJ167" s="13" t="s">
        <v>141</v>
      </c>
      <c r="BK167" s="148">
        <f t="shared" si="19"/>
        <v>0</v>
      </c>
      <c r="BL167" s="13" t="s">
        <v>164</v>
      </c>
      <c r="BM167" s="147" t="s">
        <v>257</v>
      </c>
    </row>
    <row r="168" spans="2:65" s="1" customFormat="1" ht="16.5" customHeight="1">
      <c r="B168" s="135"/>
      <c r="C168" s="136" t="s">
        <v>198</v>
      </c>
      <c r="D168" s="136" t="s">
        <v>136</v>
      </c>
      <c r="E168" s="137" t="s">
        <v>973</v>
      </c>
      <c r="F168" s="138" t="s">
        <v>974</v>
      </c>
      <c r="G168" s="139" t="s">
        <v>227</v>
      </c>
      <c r="H168" s="140">
        <v>2</v>
      </c>
      <c r="I168" s="141"/>
      <c r="J168" s="140">
        <f t="shared" si="10"/>
        <v>0</v>
      </c>
      <c r="K168" s="142"/>
      <c r="L168" s="28"/>
      <c r="M168" s="143" t="s">
        <v>1</v>
      </c>
      <c r="N168" s="144" t="s">
        <v>39</v>
      </c>
      <c r="P168" s="145">
        <f t="shared" si="11"/>
        <v>0</v>
      </c>
      <c r="Q168" s="145">
        <v>0</v>
      </c>
      <c r="R168" s="145">
        <f t="shared" si="12"/>
        <v>0</v>
      </c>
      <c r="S168" s="145">
        <v>0</v>
      </c>
      <c r="T168" s="146">
        <f t="shared" si="13"/>
        <v>0</v>
      </c>
      <c r="AR168" s="147" t="s">
        <v>164</v>
      </c>
      <c r="AT168" s="147" t="s">
        <v>136</v>
      </c>
      <c r="AU168" s="147" t="s">
        <v>141</v>
      </c>
      <c r="AY168" s="13" t="s">
        <v>134</v>
      </c>
      <c r="BE168" s="148">
        <f t="shared" si="14"/>
        <v>0</v>
      </c>
      <c r="BF168" s="148">
        <f t="shared" si="15"/>
        <v>0</v>
      </c>
      <c r="BG168" s="148">
        <f t="shared" si="16"/>
        <v>0</v>
      </c>
      <c r="BH168" s="148">
        <f t="shared" si="17"/>
        <v>0</v>
      </c>
      <c r="BI168" s="148">
        <f t="shared" si="18"/>
        <v>0</v>
      </c>
      <c r="BJ168" s="13" t="s">
        <v>141</v>
      </c>
      <c r="BK168" s="148">
        <f t="shared" si="19"/>
        <v>0</v>
      </c>
      <c r="BL168" s="13" t="s">
        <v>164</v>
      </c>
      <c r="BM168" s="147" t="s">
        <v>260</v>
      </c>
    </row>
    <row r="169" spans="2:65" s="1" customFormat="1" ht="24.2" customHeight="1">
      <c r="B169" s="135"/>
      <c r="C169" s="149" t="s">
        <v>261</v>
      </c>
      <c r="D169" s="149" t="s">
        <v>180</v>
      </c>
      <c r="E169" s="150" t="s">
        <v>975</v>
      </c>
      <c r="F169" s="151" t="s">
        <v>976</v>
      </c>
      <c r="G169" s="152" t="s">
        <v>227</v>
      </c>
      <c r="H169" s="153">
        <v>2</v>
      </c>
      <c r="I169" s="154"/>
      <c r="J169" s="153">
        <f t="shared" si="10"/>
        <v>0</v>
      </c>
      <c r="K169" s="155"/>
      <c r="L169" s="156"/>
      <c r="M169" s="157" t="s">
        <v>1</v>
      </c>
      <c r="N169" s="158" t="s">
        <v>39</v>
      </c>
      <c r="P169" s="145">
        <f t="shared" si="11"/>
        <v>0</v>
      </c>
      <c r="Q169" s="145">
        <v>0</v>
      </c>
      <c r="R169" s="145">
        <f t="shared" si="12"/>
        <v>0</v>
      </c>
      <c r="S169" s="145">
        <v>0</v>
      </c>
      <c r="T169" s="146">
        <f t="shared" si="13"/>
        <v>0</v>
      </c>
      <c r="AR169" s="147" t="s">
        <v>194</v>
      </c>
      <c r="AT169" s="147" t="s">
        <v>180</v>
      </c>
      <c r="AU169" s="147" t="s">
        <v>141</v>
      </c>
      <c r="AY169" s="13" t="s">
        <v>134</v>
      </c>
      <c r="BE169" s="148">
        <f t="shared" si="14"/>
        <v>0</v>
      </c>
      <c r="BF169" s="148">
        <f t="shared" si="15"/>
        <v>0</v>
      </c>
      <c r="BG169" s="148">
        <f t="shared" si="16"/>
        <v>0</v>
      </c>
      <c r="BH169" s="148">
        <f t="shared" si="17"/>
        <v>0</v>
      </c>
      <c r="BI169" s="148">
        <f t="shared" si="18"/>
        <v>0</v>
      </c>
      <c r="BJ169" s="13" t="s">
        <v>141</v>
      </c>
      <c r="BK169" s="148">
        <f t="shared" si="19"/>
        <v>0</v>
      </c>
      <c r="BL169" s="13" t="s">
        <v>164</v>
      </c>
      <c r="BM169" s="147" t="s">
        <v>264</v>
      </c>
    </row>
    <row r="170" spans="2:65" s="1" customFormat="1" ht="16.5" customHeight="1">
      <c r="B170" s="135"/>
      <c r="C170" s="136" t="s">
        <v>201</v>
      </c>
      <c r="D170" s="136" t="s">
        <v>136</v>
      </c>
      <c r="E170" s="137" t="s">
        <v>977</v>
      </c>
      <c r="F170" s="138" t="s">
        <v>978</v>
      </c>
      <c r="G170" s="139" t="s">
        <v>227</v>
      </c>
      <c r="H170" s="140">
        <v>1</v>
      </c>
      <c r="I170" s="141"/>
      <c r="J170" s="140">
        <f t="shared" si="10"/>
        <v>0</v>
      </c>
      <c r="K170" s="142"/>
      <c r="L170" s="28"/>
      <c r="M170" s="143" t="s">
        <v>1</v>
      </c>
      <c r="N170" s="144" t="s">
        <v>39</v>
      </c>
      <c r="P170" s="145">
        <f t="shared" si="11"/>
        <v>0</v>
      </c>
      <c r="Q170" s="145">
        <v>0</v>
      </c>
      <c r="R170" s="145">
        <f t="shared" si="12"/>
        <v>0</v>
      </c>
      <c r="S170" s="145">
        <v>0</v>
      </c>
      <c r="T170" s="146">
        <f t="shared" si="13"/>
        <v>0</v>
      </c>
      <c r="AR170" s="147" t="s">
        <v>164</v>
      </c>
      <c r="AT170" s="147" t="s">
        <v>136</v>
      </c>
      <c r="AU170" s="147" t="s">
        <v>141</v>
      </c>
      <c r="AY170" s="13" t="s">
        <v>134</v>
      </c>
      <c r="BE170" s="148">
        <f t="shared" si="14"/>
        <v>0</v>
      </c>
      <c r="BF170" s="148">
        <f t="shared" si="15"/>
        <v>0</v>
      </c>
      <c r="BG170" s="148">
        <f t="shared" si="16"/>
        <v>0</v>
      </c>
      <c r="BH170" s="148">
        <f t="shared" si="17"/>
        <v>0</v>
      </c>
      <c r="BI170" s="148">
        <f t="shared" si="18"/>
        <v>0</v>
      </c>
      <c r="BJ170" s="13" t="s">
        <v>141</v>
      </c>
      <c r="BK170" s="148">
        <f t="shared" si="19"/>
        <v>0</v>
      </c>
      <c r="BL170" s="13" t="s">
        <v>164</v>
      </c>
      <c r="BM170" s="147" t="s">
        <v>267</v>
      </c>
    </row>
    <row r="171" spans="2:65" s="1" customFormat="1" ht="24.2" customHeight="1">
      <c r="B171" s="135"/>
      <c r="C171" s="149" t="s">
        <v>268</v>
      </c>
      <c r="D171" s="149" t="s">
        <v>180</v>
      </c>
      <c r="E171" s="150" t="s">
        <v>979</v>
      </c>
      <c r="F171" s="151" t="s">
        <v>980</v>
      </c>
      <c r="G171" s="152" t="s">
        <v>227</v>
      </c>
      <c r="H171" s="153">
        <v>1</v>
      </c>
      <c r="I171" s="154"/>
      <c r="J171" s="153">
        <f t="shared" si="10"/>
        <v>0</v>
      </c>
      <c r="K171" s="155"/>
      <c r="L171" s="156"/>
      <c r="M171" s="157" t="s">
        <v>1</v>
      </c>
      <c r="N171" s="158" t="s">
        <v>39</v>
      </c>
      <c r="P171" s="145">
        <f t="shared" si="11"/>
        <v>0</v>
      </c>
      <c r="Q171" s="145">
        <v>0</v>
      </c>
      <c r="R171" s="145">
        <f t="shared" si="12"/>
        <v>0</v>
      </c>
      <c r="S171" s="145">
        <v>0</v>
      </c>
      <c r="T171" s="146">
        <f t="shared" si="13"/>
        <v>0</v>
      </c>
      <c r="AR171" s="147" t="s">
        <v>194</v>
      </c>
      <c r="AT171" s="147" t="s">
        <v>180</v>
      </c>
      <c r="AU171" s="147" t="s">
        <v>141</v>
      </c>
      <c r="AY171" s="13" t="s">
        <v>134</v>
      </c>
      <c r="BE171" s="148">
        <f t="shared" si="14"/>
        <v>0</v>
      </c>
      <c r="BF171" s="148">
        <f t="shared" si="15"/>
        <v>0</v>
      </c>
      <c r="BG171" s="148">
        <f t="shared" si="16"/>
        <v>0</v>
      </c>
      <c r="BH171" s="148">
        <f t="shared" si="17"/>
        <v>0</v>
      </c>
      <c r="BI171" s="148">
        <f t="shared" si="18"/>
        <v>0</v>
      </c>
      <c r="BJ171" s="13" t="s">
        <v>141</v>
      </c>
      <c r="BK171" s="148">
        <f t="shared" si="19"/>
        <v>0</v>
      </c>
      <c r="BL171" s="13" t="s">
        <v>164</v>
      </c>
      <c r="BM171" s="147" t="s">
        <v>271</v>
      </c>
    </row>
    <row r="172" spans="2:65" s="1" customFormat="1" ht="16.5" customHeight="1">
      <c r="B172" s="135"/>
      <c r="C172" s="136" t="s">
        <v>205</v>
      </c>
      <c r="D172" s="136" t="s">
        <v>136</v>
      </c>
      <c r="E172" s="137" t="s">
        <v>981</v>
      </c>
      <c r="F172" s="138" t="s">
        <v>982</v>
      </c>
      <c r="G172" s="139" t="s">
        <v>227</v>
      </c>
      <c r="H172" s="140">
        <v>9</v>
      </c>
      <c r="I172" s="141"/>
      <c r="J172" s="140">
        <f t="shared" si="10"/>
        <v>0</v>
      </c>
      <c r="K172" s="142"/>
      <c r="L172" s="28"/>
      <c r="M172" s="143" t="s">
        <v>1</v>
      </c>
      <c r="N172" s="144" t="s">
        <v>39</v>
      </c>
      <c r="P172" s="145">
        <f t="shared" si="11"/>
        <v>0</v>
      </c>
      <c r="Q172" s="145">
        <v>0</v>
      </c>
      <c r="R172" s="145">
        <f t="shared" si="12"/>
        <v>0</v>
      </c>
      <c r="S172" s="145">
        <v>0</v>
      </c>
      <c r="T172" s="146">
        <f t="shared" si="13"/>
        <v>0</v>
      </c>
      <c r="AR172" s="147" t="s">
        <v>164</v>
      </c>
      <c r="AT172" s="147" t="s">
        <v>136</v>
      </c>
      <c r="AU172" s="147" t="s">
        <v>141</v>
      </c>
      <c r="AY172" s="13" t="s">
        <v>134</v>
      </c>
      <c r="BE172" s="148">
        <f t="shared" si="14"/>
        <v>0</v>
      </c>
      <c r="BF172" s="148">
        <f t="shared" si="15"/>
        <v>0</v>
      </c>
      <c r="BG172" s="148">
        <f t="shared" si="16"/>
        <v>0</v>
      </c>
      <c r="BH172" s="148">
        <f t="shared" si="17"/>
        <v>0</v>
      </c>
      <c r="BI172" s="148">
        <f t="shared" si="18"/>
        <v>0</v>
      </c>
      <c r="BJ172" s="13" t="s">
        <v>141</v>
      </c>
      <c r="BK172" s="148">
        <f t="shared" si="19"/>
        <v>0</v>
      </c>
      <c r="BL172" s="13" t="s">
        <v>164</v>
      </c>
      <c r="BM172" s="147" t="s">
        <v>274</v>
      </c>
    </row>
    <row r="173" spans="2:65" s="1" customFormat="1" ht="24.2" customHeight="1">
      <c r="B173" s="135"/>
      <c r="C173" s="149" t="s">
        <v>275</v>
      </c>
      <c r="D173" s="149" t="s">
        <v>180</v>
      </c>
      <c r="E173" s="150" t="s">
        <v>983</v>
      </c>
      <c r="F173" s="151" t="s">
        <v>984</v>
      </c>
      <c r="G173" s="152" t="s">
        <v>227</v>
      </c>
      <c r="H173" s="153">
        <v>9</v>
      </c>
      <c r="I173" s="154"/>
      <c r="J173" s="153">
        <f t="shared" si="10"/>
        <v>0</v>
      </c>
      <c r="K173" s="155"/>
      <c r="L173" s="156"/>
      <c r="M173" s="157" t="s">
        <v>1</v>
      </c>
      <c r="N173" s="158" t="s">
        <v>39</v>
      </c>
      <c r="P173" s="145">
        <f t="shared" si="11"/>
        <v>0</v>
      </c>
      <c r="Q173" s="145">
        <v>0</v>
      </c>
      <c r="R173" s="145">
        <f t="shared" si="12"/>
        <v>0</v>
      </c>
      <c r="S173" s="145">
        <v>0</v>
      </c>
      <c r="T173" s="146">
        <f t="shared" si="13"/>
        <v>0</v>
      </c>
      <c r="AR173" s="147" t="s">
        <v>194</v>
      </c>
      <c r="AT173" s="147" t="s">
        <v>180</v>
      </c>
      <c r="AU173" s="147" t="s">
        <v>141</v>
      </c>
      <c r="AY173" s="13" t="s">
        <v>134</v>
      </c>
      <c r="BE173" s="148">
        <f t="shared" si="14"/>
        <v>0</v>
      </c>
      <c r="BF173" s="148">
        <f t="shared" si="15"/>
        <v>0</v>
      </c>
      <c r="BG173" s="148">
        <f t="shared" si="16"/>
        <v>0</v>
      </c>
      <c r="BH173" s="148">
        <f t="shared" si="17"/>
        <v>0</v>
      </c>
      <c r="BI173" s="148">
        <f t="shared" si="18"/>
        <v>0</v>
      </c>
      <c r="BJ173" s="13" t="s">
        <v>141</v>
      </c>
      <c r="BK173" s="148">
        <f t="shared" si="19"/>
        <v>0</v>
      </c>
      <c r="BL173" s="13" t="s">
        <v>164</v>
      </c>
      <c r="BM173" s="147" t="s">
        <v>278</v>
      </c>
    </row>
    <row r="174" spans="2:65" s="1" customFormat="1" ht="16.5" customHeight="1">
      <c r="B174" s="135"/>
      <c r="C174" s="136" t="s">
        <v>208</v>
      </c>
      <c r="D174" s="136" t="s">
        <v>136</v>
      </c>
      <c r="E174" s="137" t="s">
        <v>985</v>
      </c>
      <c r="F174" s="138" t="s">
        <v>986</v>
      </c>
      <c r="G174" s="139" t="s">
        <v>227</v>
      </c>
      <c r="H174" s="140">
        <v>3</v>
      </c>
      <c r="I174" s="141"/>
      <c r="J174" s="140">
        <f t="shared" si="10"/>
        <v>0</v>
      </c>
      <c r="K174" s="142"/>
      <c r="L174" s="28"/>
      <c r="M174" s="143" t="s">
        <v>1</v>
      </c>
      <c r="N174" s="144" t="s">
        <v>39</v>
      </c>
      <c r="P174" s="145">
        <f t="shared" si="11"/>
        <v>0</v>
      </c>
      <c r="Q174" s="145">
        <v>0</v>
      </c>
      <c r="R174" s="145">
        <f t="shared" si="12"/>
        <v>0</v>
      </c>
      <c r="S174" s="145">
        <v>0</v>
      </c>
      <c r="T174" s="146">
        <f t="shared" si="13"/>
        <v>0</v>
      </c>
      <c r="AR174" s="147" t="s">
        <v>164</v>
      </c>
      <c r="AT174" s="147" t="s">
        <v>136</v>
      </c>
      <c r="AU174" s="147" t="s">
        <v>141</v>
      </c>
      <c r="AY174" s="13" t="s">
        <v>134</v>
      </c>
      <c r="BE174" s="148">
        <f t="shared" si="14"/>
        <v>0</v>
      </c>
      <c r="BF174" s="148">
        <f t="shared" si="15"/>
        <v>0</v>
      </c>
      <c r="BG174" s="148">
        <f t="shared" si="16"/>
        <v>0</v>
      </c>
      <c r="BH174" s="148">
        <f t="shared" si="17"/>
        <v>0</v>
      </c>
      <c r="BI174" s="148">
        <f t="shared" si="18"/>
        <v>0</v>
      </c>
      <c r="BJ174" s="13" t="s">
        <v>141</v>
      </c>
      <c r="BK174" s="148">
        <f t="shared" si="19"/>
        <v>0</v>
      </c>
      <c r="BL174" s="13" t="s">
        <v>164</v>
      </c>
      <c r="BM174" s="147" t="s">
        <v>282</v>
      </c>
    </row>
    <row r="175" spans="2:65" s="1" customFormat="1" ht="24.2" customHeight="1">
      <c r="B175" s="135"/>
      <c r="C175" s="149" t="s">
        <v>284</v>
      </c>
      <c r="D175" s="149" t="s">
        <v>180</v>
      </c>
      <c r="E175" s="150" t="s">
        <v>987</v>
      </c>
      <c r="F175" s="151" t="s">
        <v>988</v>
      </c>
      <c r="G175" s="152" t="s">
        <v>227</v>
      </c>
      <c r="H175" s="153">
        <v>3</v>
      </c>
      <c r="I175" s="154"/>
      <c r="J175" s="153">
        <f t="shared" si="10"/>
        <v>0</v>
      </c>
      <c r="K175" s="155"/>
      <c r="L175" s="156"/>
      <c r="M175" s="157" t="s">
        <v>1</v>
      </c>
      <c r="N175" s="158" t="s">
        <v>39</v>
      </c>
      <c r="P175" s="145">
        <f t="shared" si="11"/>
        <v>0</v>
      </c>
      <c r="Q175" s="145">
        <v>0</v>
      </c>
      <c r="R175" s="145">
        <f t="shared" si="12"/>
        <v>0</v>
      </c>
      <c r="S175" s="145">
        <v>0</v>
      </c>
      <c r="T175" s="146">
        <f t="shared" si="13"/>
        <v>0</v>
      </c>
      <c r="AR175" s="147" t="s">
        <v>194</v>
      </c>
      <c r="AT175" s="147" t="s">
        <v>180</v>
      </c>
      <c r="AU175" s="147" t="s">
        <v>141</v>
      </c>
      <c r="AY175" s="13" t="s">
        <v>134</v>
      </c>
      <c r="BE175" s="148">
        <f t="shared" si="14"/>
        <v>0</v>
      </c>
      <c r="BF175" s="148">
        <f t="shared" si="15"/>
        <v>0</v>
      </c>
      <c r="BG175" s="148">
        <f t="shared" si="16"/>
        <v>0</v>
      </c>
      <c r="BH175" s="148">
        <f t="shared" si="17"/>
        <v>0</v>
      </c>
      <c r="BI175" s="148">
        <f t="shared" si="18"/>
        <v>0</v>
      </c>
      <c r="BJ175" s="13" t="s">
        <v>141</v>
      </c>
      <c r="BK175" s="148">
        <f t="shared" si="19"/>
        <v>0</v>
      </c>
      <c r="BL175" s="13" t="s">
        <v>164</v>
      </c>
      <c r="BM175" s="147" t="s">
        <v>287</v>
      </c>
    </row>
    <row r="176" spans="2:65" s="1" customFormat="1" ht="16.5" customHeight="1">
      <c r="B176" s="135"/>
      <c r="C176" s="136" t="s">
        <v>213</v>
      </c>
      <c r="D176" s="136" t="s">
        <v>136</v>
      </c>
      <c r="E176" s="137" t="s">
        <v>989</v>
      </c>
      <c r="F176" s="138" t="s">
        <v>990</v>
      </c>
      <c r="G176" s="139" t="s">
        <v>227</v>
      </c>
      <c r="H176" s="140">
        <v>9</v>
      </c>
      <c r="I176" s="141"/>
      <c r="J176" s="140">
        <f t="shared" si="10"/>
        <v>0</v>
      </c>
      <c r="K176" s="142"/>
      <c r="L176" s="28"/>
      <c r="M176" s="143" t="s">
        <v>1</v>
      </c>
      <c r="N176" s="144" t="s">
        <v>39</v>
      </c>
      <c r="P176" s="145">
        <f t="shared" si="11"/>
        <v>0</v>
      </c>
      <c r="Q176" s="145">
        <v>0</v>
      </c>
      <c r="R176" s="145">
        <f t="shared" si="12"/>
        <v>0</v>
      </c>
      <c r="S176" s="145">
        <v>0</v>
      </c>
      <c r="T176" s="146">
        <f t="shared" si="13"/>
        <v>0</v>
      </c>
      <c r="AR176" s="147" t="s">
        <v>164</v>
      </c>
      <c r="AT176" s="147" t="s">
        <v>136</v>
      </c>
      <c r="AU176" s="147" t="s">
        <v>141</v>
      </c>
      <c r="AY176" s="13" t="s">
        <v>134</v>
      </c>
      <c r="BE176" s="148">
        <f t="shared" si="14"/>
        <v>0</v>
      </c>
      <c r="BF176" s="148">
        <f t="shared" si="15"/>
        <v>0</v>
      </c>
      <c r="BG176" s="148">
        <f t="shared" si="16"/>
        <v>0</v>
      </c>
      <c r="BH176" s="148">
        <f t="shared" si="17"/>
        <v>0</v>
      </c>
      <c r="BI176" s="148">
        <f t="shared" si="18"/>
        <v>0</v>
      </c>
      <c r="BJ176" s="13" t="s">
        <v>141</v>
      </c>
      <c r="BK176" s="148">
        <f t="shared" si="19"/>
        <v>0</v>
      </c>
      <c r="BL176" s="13" t="s">
        <v>164</v>
      </c>
      <c r="BM176" s="147" t="s">
        <v>290</v>
      </c>
    </row>
    <row r="177" spans="2:65" s="1" customFormat="1" ht="16.5" customHeight="1">
      <c r="B177" s="135"/>
      <c r="C177" s="149" t="s">
        <v>291</v>
      </c>
      <c r="D177" s="149" t="s">
        <v>180</v>
      </c>
      <c r="E177" s="150" t="s">
        <v>991</v>
      </c>
      <c r="F177" s="151" t="s">
        <v>992</v>
      </c>
      <c r="G177" s="152" t="s">
        <v>227</v>
      </c>
      <c r="H177" s="153">
        <v>9</v>
      </c>
      <c r="I177" s="154"/>
      <c r="J177" s="153">
        <f t="shared" si="10"/>
        <v>0</v>
      </c>
      <c r="K177" s="155"/>
      <c r="L177" s="156"/>
      <c r="M177" s="157" t="s">
        <v>1</v>
      </c>
      <c r="N177" s="158" t="s">
        <v>39</v>
      </c>
      <c r="P177" s="145">
        <f t="shared" si="11"/>
        <v>0</v>
      </c>
      <c r="Q177" s="145">
        <v>0</v>
      </c>
      <c r="R177" s="145">
        <f t="shared" si="12"/>
        <v>0</v>
      </c>
      <c r="S177" s="145">
        <v>0</v>
      </c>
      <c r="T177" s="146">
        <f t="shared" si="13"/>
        <v>0</v>
      </c>
      <c r="AR177" s="147" t="s">
        <v>194</v>
      </c>
      <c r="AT177" s="147" t="s">
        <v>180</v>
      </c>
      <c r="AU177" s="147" t="s">
        <v>141</v>
      </c>
      <c r="AY177" s="13" t="s">
        <v>134</v>
      </c>
      <c r="BE177" s="148">
        <f t="shared" si="14"/>
        <v>0</v>
      </c>
      <c r="BF177" s="148">
        <f t="shared" si="15"/>
        <v>0</v>
      </c>
      <c r="BG177" s="148">
        <f t="shared" si="16"/>
        <v>0</v>
      </c>
      <c r="BH177" s="148">
        <f t="shared" si="17"/>
        <v>0</v>
      </c>
      <c r="BI177" s="148">
        <f t="shared" si="18"/>
        <v>0</v>
      </c>
      <c r="BJ177" s="13" t="s">
        <v>141</v>
      </c>
      <c r="BK177" s="148">
        <f t="shared" si="19"/>
        <v>0</v>
      </c>
      <c r="BL177" s="13" t="s">
        <v>164</v>
      </c>
      <c r="BM177" s="147" t="s">
        <v>294</v>
      </c>
    </row>
    <row r="178" spans="2:65" s="1" customFormat="1" ht="16.5" customHeight="1">
      <c r="B178" s="135"/>
      <c r="C178" s="136" t="s">
        <v>216</v>
      </c>
      <c r="D178" s="136" t="s">
        <v>136</v>
      </c>
      <c r="E178" s="137" t="s">
        <v>993</v>
      </c>
      <c r="F178" s="138" t="s">
        <v>994</v>
      </c>
      <c r="G178" s="139" t="s">
        <v>227</v>
      </c>
      <c r="H178" s="140">
        <v>3</v>
      </c>
      <c r="I178" s="141"/>
      <c r="J178" s="140">
        <f t="shared" si="10"/>
        <v>0</v>
      </c>
      <c r="K178" s="142"/>
      <c r="L178" s="28"/>
      <c r="M178" s="143" t="s">
        <v>1</v>
      </c>
      <c r="N178" s="144" t="s">
        <v>39</v>
      </c>
      <c r="P178" s="145">
        <f t="shared" si="11"/>
        <v>0</v>
      </c>
      <c r="Q178" s="145">
        <v>0</v>
      </c>
      <c r="R178" s="145">
        <f t="shared" si="12"/>
        <v>0</v>
      </c>
      <c r="S178" s="145">
        <v>0</v>
      </c>
      <c r="T178" s="146">
        <f t="shared" si="13"/>
        <v>0</v>
      </c>
      <c r="AR178" s="147" t="s">
        <v>164</v>
      </c>
      <c r="AT178" s="147" t="s">
        <v>136</v>
      </c>
      <c r="AU178" s="147" t="s">
        <v>141</v>
      </c>
      <c r="AY178" s="13" t="s">
        <v>134</v>
      </c>
      <c r="BE178" s="148">
        <f t="shared" si="14"/>
        <v>0</v>
      </c>
      <c r="BF178" s="148">
        <f t="shared" si="15"/>
        <v>0</v>
      </c>
      <c r="BG178" s="148">
        <f t="shared" si="16"/>
        <v>0</v>
      </c>
      <c r="BH178" s="148">
        <f t="shared" si="17"/>
        <v>0</v>
      </c>
      <c r="BI178" s="148">
        <f t="shared" si="18"/>
        <v>0</v>
      </c>
      <c r="BJ178" s="13" t="s">
        <v>141</v>
      </c>
      <c r="BK178" s="148">
        <f t="shared" si="19"/>
        <v>0</v>
      </c>
      <c r="BL178" s="13" t="s">
        <v>164</v>
      </c>
      <c r="BM178" s="147" t="s">
        <v>297</v>
      </c>
    </row>
    <row r="179" spans="2:65" s="1" customFormat="1" ht="16.5" customHeight="1">
      <c r="B179" s="135"/>
      <c r="C179" s="149" t="s">
        <v>298</v>
      </c>
      <c r="D179" s="149" t="s">
        <v>180</v>
      </c>
      <c r="E179" s="150" t="s">
        <v>995</v>
      </c>
      <c r="F179" s="151" t="s">
        <v>996</v>
      </c>
      <c r="G179" s="152" t="s">
        <v>227</v>
      </c>
      <c r="H179" s="153">
        <v>3</v>
      </c>
      <c r="I179" s="154"/>
      <c r="J179" s="153">
        <f t="shared" si="10"/>
        <v>0</v>
      </c>
      <c r="K179" s="155"/>
      <c r="L179" s="156"/>
      <c r="M179" s="157" t="s">
        <v>1</v>
      </c>
      <c r="N179" s="158" t="s">
        <v>39</v>
      </c>
      <c r="P179" s="145">
        <f t="shared" si="11"/>
        <v>0</v>
      </c>
      <c r="Q179" s="145">
        <v>0</v>
      </c>
      <c r="R179" s="145">
        <f t="shared" si="12"/>
        <v>0</v>
      </c>
      <c r="S179" s="145">
        <v>0</v>
      </c>
      <c r="T179" s="146">
        <f t="shared" si="13"/>
        <v>0</v>
      </c>
      <c r="AR179" s="147" t="s">
        <v>194</v>
      </c>
      <c r="AT179" s="147" t="s">
        <v>180</v>
      </c>
      <c r="AU179" s="147" t="s">
        <v>141</v>
      </c>
      <c r="AY179" s="13" t="s">
        <v>134</v>
      </c>
      <c r="BE179" s="148">
        <f t="shared" si="14"/>
        <v>0</v>
      </c>
      <c r="BF179" s="148">
        <f t="shared" si="15"/>
        <v>0</v>
      </c>
      <c r="BG179" s="148">
        <f t="shared" si="16"/>
        <v>0</v>
      </c>
      <c r="BH179" s="148">
        <f t="shared" si="17"/>
        <v>0</v>
      </c>
      <c r="BI179" s="148">
        <f t="shared" si="18"/>
        <v>0</v>
      </c>
      <c r="BJ179" s="13" t="s">
        <v>141</v>
      </c>
      <c r="BK179" s="148">
        <f t="shared" si="19"/>
        <v>0</v>
      </c>
      <c r="BL179" s="13" t="s">
        <v>164</v>
      </c>
      <c r="BM179" s="147" t="s">
        <v>301</v>
      </c>
    </row>
    <row r="180" spans="2:65" s="1" customFormat="1" ht="21.75" customHeight="1">
      <c r="B180" s="135"/>
      <c r="C180" s="136" t="s">
        <v>220</v>
      </c>
      <c r="D180" s="136" t="s">
        <v>136</v>
      </c>
      <c r="E180" s="137" t="s">
        <v>997</v>
      </c>
      <c r="F180" s="138" t="s">
        <v>998</v>
      </c>
      <c r="G180" s="139" t="s">
        <v>227</v>
      </c>
      <c r="H180" s="140">
        <v>1</v>
      </c>
      <c r="I180" s="141"/>
      <c r="J180" s="140">
        <f t="shared" si="10"/>
        <v>0</v>
      </c>
      <c r="K180" s="142"/>
      <c r="L180" s="28"/>
      <c r="M180" s="143" t="s">
        <v>1</v>
      </c>
      <c r="N180" s="144" t="s">
        <v>39</v>
      </c>
      <c r="P180" s="145">
        <f t="shared" si="11"/>
        <v>0</v>
      </c>
      <c r="Q180" s="145">
        <v>3.68E-4</v>
      </c>
      <c r="R180" s="145">
        <f t="shared" si="12"/>
        <v>3.68E-4</v>
      </c>
      <c r="S180" s="145">
        <v>0</v>
      </c>
      <c r="T180" s="146">
        <f t="shared" si="13"/>
        <v>0</v>
      </c>
      <c r="AR180" s="147" t="s">
        <v>164</v>
      </c>
      <c r="AT180" s="147" t="s">
        <v>136</v>
      </c>
      <c r="AU180" s="147" t="s">
        <v>141</v>
      </c>
      <c r="AY180" s="13" t="s">
        <v>134</v>
      </c>
      <c r="BE180" s="148">
        <f t="shared" si="14"/>
        <v>0</v>
      </c>
      <c r="BF180" s="148">
        <f t="shared" si="15"/>
        <v>0</v>
      </c>
      <c r="BG180" s="148">
        <f t="shared" si="16"/>
        <v>0</v>
      </c>
      <c r="BH180" s="148">
        <f t="shared" si="17"/>
        <v>0</v>
      </c>
      <c r="BI180" s="148">
        <f t="shared" si="18"/>
        <v>0</v>
      </c>
      <c r="BJ180" s="13" t="s">
        <v>141</v>
      </c>
      <c r="BK180" s="148">
        <f t="shared" si="19"/>
        <v>0</v>
      </c>
      <c r="BL180" s="13" t="s">
        <v>164</v>
      </c>
      <c r="BM180" s="147" t="s">
        <v>999</v>
      </c>
    </row>
    <row r="181" spans="2:65" s="1" customFormat="1" ht="16.5" customHeight="1">
      <c r="B181" s="135"/>
      <c r="C181" s="149" t="s">
        <v>305</v>
      </c>
      <c r="D181" s="149" t="s">
        <v>180</v>
      </c>
      <c r="E181" s="150" t="s">
        <v>1000</v>
      </c>
      <c r="F181" s="151" t="s">
        <v>1001</v>
      </c>
      <c r="G181" s="152" t="s">
        <v>227</v>
      </c>
      <c r="H181" s="153">
        <v>1</v>
      </c>
      <c r="I181" s="154"/>
      <c r="J181" s="153">
        <f t="shared" si="10"/>
        <v>0</v>
      </c>
      <c r="K181" s="155"/>
      <c r="L181" s="156"/>
      <c r="M181" s="157" t="s">
        <v>1</v>
      </c>
      <c r="N181" s="158" t="s">
        <v>39</v>
      </c>
      <c r="P181" s="145">
        <f t="shared" si="11"/>
        <v>0</v>
      </c>
      <c r="Q181" s="145">
        <v>6.3000000000000003E-4</v>
      </c>
      <c r="R181" s="145">
        <f t="shared" si="12"/>
        <v>6.3000000000000003E-4</v>
      </c>
      <c r="S181" s="145">
        <v>0</v>
      </c>
      <c r="T181" s="146">
        <f t="shared" si="13"/>
        <v>0</v>
      </c>
      <c r="AR181" s="147" t="s">
        <v>194</v>
      </c>
      <c r="AT181" s="147" t="s">
        <v>180</v>
      </c>
      <c r="AU181" s="147" t="s">
        <v>141</v>
      </c>
      <c r="AY181" s="13" t="s">
        <v>134</v>
      </c>
      <c r="BE181" s="148">
        <f t="shared" si="14"/>
        <v>0</v>
      </c>
      <c r="BF181" s="148">
        <f t="shared" si="15"/>
        <v>0</v>
      </c>
      <c r="BG181" s="148">
        <f t="shared" si="16"/>
        <v>0</v>
      </c>
      <c r="BH181" s="148">
        <f t="shared" si="17"/>
        <v>0</v>
      </c>
      <c r="BI181" s="148">
        <f t="shared" si="18"/>
        <v>0</v>
      </c>
      <c r="BJ181" s="13" t="s">
        <v>141</v>
      </c>
      <c r="BK181" s="148">
        <f t="shared" si="19"/>
        <v>0</v>
      </c>
      <c r="BL181" s="13" t="s">
        <v>164</v>
      </c>
      <c r="BM181" s="147" t="s">
        <v>1002</v>
      </c>
    </row>
    <row r="182" spans="2:65" s="1" customFormat="1" ht="16.5" customHeight="1">
      <c r="B182" s="135"/>
      <c r="C182" s="136" t="s">
        <v>223</v>
      </c>
      <c r="D182" s="136" t="s">
        <v>136</v>
      </c>
      <c r="E182" s="137" t="s">
        <v>1003</v>
      </c>
      <c r="F182" s="138" t="s">
        <v>1004</v>
      </c>
      <c r="G182" s="139" t="s">
        <v>227</v>
      </c>
      <c r="H182" s="140">
        <v>2</v>
      </c>
      <c r="I182" s="141"/>
      <c r="J182" s="140">
        <f t="shared" si="10"/>
        <v>0</v>
      </c>
      <c r="K182" s="142"/>
      <c r="L182" s="28"/>
      <c r="M182" s="143" t="s">
        <v>1</v>
      </c>
      <c r="N182" s="144" t="s">
        <v>39</v>
      </c>
      <c r="P182" s="145">
        <f t="shared" si="11"/>
        <v>0</v>
      </c>
      <c r="Q182" s="145">
        <v>0</v>
      </c>
      <c r="R182" s="145">
        <f t="shared" si="12"/>
        <v>0</v>
      </c>
      <c r="S182" s="145">
        <v>0</v>
      </c>
      <c r="T182" s="146">
        <f t="shared" si="13"/>
        <v>0</v>
      </c>
      <c r="AR182" s="147" t="s">
        <v>164</v>
      </c>
      <c r="AT182" s="147" t="s">
        <v>136</v>
      </c>
      <c r="AU182" s="147" t="s">
        <v>141</v>
      </c>
      <c r="AY182" s="13" t="s">
        <v>134</v>
      </c>
      <c r="BE182" s="148">
        <f t="shared" si="14"/>
        <v>0</v>
      </c>
      <c r="BF182" s="148">
        <f t="shared" si="15"/>
        <v>0</v>
      </c>
      <c r="BG182" s="148">
        <f t="shared" si="16"/>
        <v>0</v>
      </c>
      <c r="BH182" s="148">
        <f t="shared" si="17"/>
        <v>0</v>
      </c>
      <c r="BI182" s="148">
        <f t="shared" si="18"/>
        <v>0</v>
      </c>
      <c r="BJ182" s="13" t="s">
        <v>141</v>
      </c>
      <c r="BK182" s="148">
        <f t="shared" si="19"/>
        <v>0</v>
      </c>
      <c r="BL182" s="13" t="s">
        <v>164</v>
      </c>
      <c r="BM182" s="147" t="s">
        <v>304</v>
      </c>
    </row>
    <row r="183" spans="2:65" s="1" customFormat="1" ht="16.5" customHeight="1">
      <c r="B183" s="135"/>
      <c r="C183" s="149" t="s">
        <v>312</v>
      </c>
      <c r="D183" s="149" t="s">
        <v>180</v>
      </c>
      <c r="E183" s="150" t="s">
        <v>1005</v>
      </c>
      <c r="F183" s="151" t="s">
        <v>1006</v>
      </c>
      <c r="G183" s="152" t="s">
        <v>227</v>
      </c>
      <c r="H183" s="153">
        <v>2</v>
      </c>
      <c r="I183" s="154"/>
      <c r="J183" s="153">
        <f t="shared" si="10"/>
        <v>0</v>
      </c>
      <c r="K183" s="155"/>
      <c r="L183" s="156"/>
      <c r="M183" s="157" t="s">
        <v>1</v>
      </c>
      <c r="N183" s="158" t="s">
        <v>39</v>
      </c>
      <c r="P183" s="145">
        <f t="shared" si="11"/>
        <v>0</v>
      </c>
      <c r="Q183" s="145">
        <v>0</v>
      </c>
      <c r="R183" s="145">
        <f t="shared" si="12"/>
        <v>0</v>
      </c>
      <c r="S183" s="145">
        <v>0</v>
      </c>
      <c r="T183" s="146">
        <f t="shared" si="13"/>
        <v>0</v>
      </c>
      <c r="AR183" s="147" t="s">
        <v>194</v>
      </c>
      <c r="AT183" s="147" t="s">
        <v>180</v>
      </c>
      <c r="AU183" s="147" t="s">
        <v>141</v>
      </c>
      <c r="AY183" s="13" t="s">
        <v>134</v>
      </c>
      <c r="BE183" s="148">
        <f t="shared" si="14"/>
        <v>0</v>
      </c>
      <c r="BF183" s="148">
        <f t="shared" si="15"/>
        <v>0</v>
      </c>
      <c r="BG183" s="148">
        <f t="shared" si="16"/>
        <v>0</v>
      </c>
      <c r="BH183" s="148">
        <f t="shared" si="17"/>
        <v>0</v>
      </c>
      <c r="BI183" s="148">
        <f t="shared" si="18"/>
        <v>0</v>
      </c>
      <c r="BJ183" s="13" t="s">
        <v>141</v>
      </c>
      <c r="BK183" s="148">
        <f t="shared" si="19"/>
        <v>0</v>
      </c>
      <c r="BL183" s="13" t="s">
        <v>164</v>
      </c>
      <c r="BM183" s="147" t="s">
        <v>308</v>
      </c>
    </row>
    <row r="184" spans="2:65" s="1" customFormat="1" ht="21.75" customHeight="1">
      <c r="B184" s="135"/>
      <c r="C184" s="136" t="s">
        <v>228</v>
      </c>
      <c r="D184" s="136" t="s">
        <v>136</v>
      </c>
      <c r="E184" s="137" t="s">
        <v>1007</v>
      </c>
      <c r="F184" s="138" t="s">
        <v>1008</v>
      </c>
      <c r="G184" s="139" t="s">
        <v>227</v>
      </c>
      <c r="H184" s="140">
        <v>2</v>
      </c>
      <c r="I184" s="141"/>
      <c r="J184" s="140">
        <f t="shared" si="10"/>
        <v>0</v>
      </c>
      <c r="K184" s="142"/>
      <c r="L184" s="28"/>
      <c r="M184" s="143" t="s">
        <v>1</v>
      </c>
      <c r="N184" s="144" t="s">
        <v>39</v>
      </c>
      <c r="P184" s="145">
        <f t="shared" si="11"/>
        <v>0</v>
      </c>
      <c r="Q184" s="145">
        <v>0</v>
      </c>
      <c r="R184" s="145">
        <f t="shared" si="12"/>
        <v>0</v>
      </c>
      <c r="S184" s="145">
        <v>0</v>
      </c>
      <c r="T184" s="146">
        <f t="shared" si="13"/>
        <v>0</v>
      </c>
      <c r="AR184" s="147" t="s">
        <v>164</v>
      </c>
      <c r="AT184" s="147" t="s">
        <v>136</v>
      </c>
      <c r="AU184" s="147" t="s">
        <v>141</v>
      </c>
      <c r="AY184" s="13" t="s">
        <v>134</v>
      </c>
      <c r="BE184" s="148">
        <f t="shared" si="14"/>
        <v>0</v>
      </c>
      <c r="BF184" s="148">
        <f t="shared" si="15"/>
        <v>0</v>
      </c>
      <c r="BG184" s="148">
        <f t="shared" si="16"/>
        <v>0</v>
      </c>
      <c r="BH184" s="148">
        <f t="shared" si="17"/>
        <v>0</v>
      </c>
      <c r="BI184" s="148">
        <f t="shared" si="18"/>
        <v>0</v>
      </c>
      <c r="BJ184" s="13" t="s">
        <v>141</v>
      </c>
      <c r="BK184" s="148">
        <f t="shared" si="19"/>
        <v>0</v>
      </c>
      <c r="BL184" s="13" t="s">
        <v>164</v>
      </c>
      <c r="BM184" s="147" t="s">
        <v>311</v>
      </c>
    </row>
    <row r="185" spans="2:65" s="1" customFormat="1" ht="16.5" customHeight="1">
      <c r="B185" s="135"/>
      <c r="C185" s="149" t="s">
        <v>319</v>
      </c>
      <c r="D185" s="149" t="s">
        <v>180</v>
      </c>
      <c r="E185" s="150" t="s">
        <v>1009</v>
      </c>
      <c r="F185" s="151" t="s">
        <v>1010</v>
      </c>
      <c r="G185" s="152" t="s">
        <v>227</v>
      </c>
      <c r="H185" s="153">
        <v>2</v>
      </c>
      <c r="I185" s="154"/>
      <c r="J185" s="153">
        <f t="shared" si="10"/>
        <v>0</v>
      </c>
      <c r="K185" s="155"/>
      <c r="L185" s="156"/>
      <c r="M185" s="157" t="s">
        <v>1</v>
      </c>
      <c r="N185" s="158" t="s">
        <v>39</v>
      </c>
      <c r="P185" s="145">
        <f t="shared" si="11"/>
        <v>0</v>
      </c>
      <c r="Q185" s="145">
        <v>0</v>
      </c>
      <c r="R185" s="145">
        <f t="shared" si="12"/>
        <v>0</v>
      </c>
      <c r="S185" s="145">
        <v>0</v>
      </c>
      <c r="T185" s="146">
        <f t="shared" si="13"/>
        <v>0</v>
      </c>
      <c r="AR185" s="147" t="s">
        <v>194</v>
      </c>
      <c r="AT185" s="147" t="s">
        <v>180</v>
      </c>
      <c r="AU185" s="147" t="s">
        <v>141</v>
      </c>
      <c r="AY185" s="13" t="s">
        <v>134</v>
      </c>
      <c r="BE185" s="148">
        <f t="shared" si="14"/>
        <v>0</v>
      </c>
      <c r="BF185" s="148">
        <f t="shared" si="15"/>
        <v>0</v>
      </c>
      <c r="BG185" s="148">
        <f t="shared" si="16"/>
        <v>0</v>
      </c>
      <c r="BH185" s="148">
        <f t="shared" si="17"/>
        <v>0</v>
      </c>
      <c r="BI185" s="148">
        <f t="shared" si="18"/>
        <v>0</v>
      </c>
      <c r="BJ185" s="13" t="s">
        <v>141</v>
      </c>
      <c r="BK185" s="148">
        <f t="shared" si="19"/>
        <v>0</v>
      </c>
      <c r="BL185" s="13" t="s">
        <v>164</v>
      </c>
      <c r="BM185" s="147" t="s">
        <v>315</v>
      </c>
    </row>
    <row r="186" spans="2:65" s="1" customFormat="1" ht="21.75" customHeight="1">
      <c r="B186" s="135"/>
      <c r="C186" s="136" t="s">
        <v>231</v>
      </c>
      <c r="D186" s="136" t="s">
        <v>136</v>
      </c>
      <c r="E186" s="137" t="s">
        <v>1011</v>
      </c>
      <c r="F186" s="138" t="s">
        <v>1012</v>
      </c>
      <c r="G186" s="139" t="s">
        <v>281</v>
      </c>
      <c r="H186" s="140">
        <v>23</v>
      </c>
      <c r="I186" s="141"/>
      <c r="J186" s="140">
        <f t="shared" si="10"/>
        <v>0</v>
      </c>
      <c r="K186" s="142"/>
      <c r="L186" s="28"/>
      <c r="M186" s="143" t="s">
        <v>1</v>
      </c>
      <c r="N186" s="144" t="s">
        <v>39</v>
      </c>
      <c r="P186" s="145">
        <f t="shared" si="11"/>
        <v>0</v>
      </c>
      <c r="Q186" s="145">
        <v>0</v>
      </c>
      <c r="R186" s="145">
        <f t="shared" si="12"/>
        <v>0</v>
      </c>
      <c r="S186" s="145">
        <v>0</v>
      </c>
      <c r="T186" s="146">
        <f t="shared" si="13"/>
        <v>0</v>
      </c>
      <c r="AR186" s="147" t="s">
        <v>164</v>
      </c>
      <c r="AT186" s="147" t="s">
        <v>136</v>
      </c>
      <c r="AU186" s="147" t="s">
        <v>141</v>
      </c>
      <c r="AY186" s="13" t="s">
        <v>134</v>
      </c>
      <c r="BE186" s="148">
        <f t="shared" si="14"/>
        <v>0</v>
      </c>
      <c r="BF186" s="148">
        <f t="shared" si="15"/>
        <v>0</v>
      </c>
      <c r="BG186" s="148">
        <f t="shared" si="16"/>
        <v>0</v>
      </c>
      <c r="BH186" s="148">
        <f t="shared" si="17"/>
        <v>0</v>
      </c>
      <c r="BI186" s="148">
        <f t="shared" si="18"/>
        <v>0</v>
      </c>
      <c r="BJ186" s="13" t="s">
        <v>141</v>
      </c>
      <c r="BK186" s="148">
        <f t="shared" si="19"/>
        <v>0</v>
      </c>
      <c r="BL186" s="13" t="s">
        <v>164</v>
      </c>
      <c r="BM186" s="147" t="s">
        <v>318</v>
      </c>
    </row>
    <row r="187" spans="2:65" s="1" customFormat="1" ht="16.5" customHeight="1">
      <c r="B187" s="135"/>
      <c r="C187" s="149" t="s">
        <v>326</v>
      </c>
      <c r="D187" s="149" t="s">
        <v>180</v>
      </c>
      <c r="E187" s="150" t="s">
        <v>1013</v>
      </c>
      <c r="F187" s="151" t="s">
        <v>1014</v>
      </c>
      <c r="G187" s="152" t="s">
        <v>281</v>
      </c>
      <c r="H187" s="153">
        <v>23</v>
      </c>
      <c r="I187" s="154"/>
      <c r="J187" s="153">
        <f t="shared" si="10"/>
        <v>0</v>
      </c>
      <c r="K187" s="155"/>
      <c r="L187" s="156"/>
      <c r="M187" s="157" t="s">
        <v>1</v>
      </c>
      <c r="N187" s="158" t="s">
        <v>39</v>
      </c>
      <c r="P187" s="145">
        <f t="shared" si="11"/>
        <v>0</v>
      </c>
      <c r="Q187" s="145">
        <v>0</v>
      </c>
      <c r="R187" s="145">
        <f t="shared" si="12"/>
        <v>0</v>
      </c>
      <c r="S187" s="145">
        <v>0</v>
      </c>
      <c r="T187" s="146">
        <f t="shared" si="13"/>
        <v>0</v>
      </c>
      <c r="AR187" s="147" t="s">
        <v>194</v>
      </c>
      <c r="AT187" s="147" t="s">
        <v>180</v>
      </c>
      <c r="AU187" s="147" t="s">
        <v>141</v>
      </c>
      <c r="AY187" s="13" t="s">
        <v>134</v>
      </c>
      <c r="BE187" s="148">
        <f t="shared" si="14"/>
        <v>0</v>
      </c>
      <c r="BF187" s="148">
        <f t="shared" si="15"/>
        <v>0</v>
      </c>
      <c r="BG187" s="148">
        <f t="shared" si="16"/>
        <v>0</v>
      </c>
      <c r="BH187" s="148">
        <f t="shared" si="17"/>
        <v>0</v>
      </c>
      <c r="BI187" s="148">
        <f t="shared" si="18"/>
        <v>0</v>
      </c>
      <c r="BJ187" s="13" t="s">
        <v>141</v>
      </c>
      <c r="BK187" s="148">
        <f t="shared" si="19"/>
        <v>0</v>
      </c>
      <c r="BL187" s="13" t="s">
        <v>164</v>
      </c>
      <c r="BM187" s="147" t="s">
        <v>322</v>
      </c>
    </row>
    <row r="188" spans="2:65" s="1" customFormat="1" ht="24.2" customHeight="1">
      <c r="B188" s="135"/>
      <c r="C188" s="136" t="s">
        <v>235</v>
      </c>
      <c r="D188" s="136" t="s">
        <v>136</v>
      </c>
      <c r="E188" s="137" t="s">
        <v>1015</v>
      </c>
      <c r="F188" s="138" t="s">
        <v>1016</v>
      </c>
      <c r="G188" s="139" t="s">
        <v>281</v>
      </c>
      <c r="H188" s="140">
        <v>113.7</v>
      </c>
      <c r="I188" s="141"/>
      <c r="J188" s="140">
        <f t="shared" si="10"/>
        <v>0</v>
      </c>
      <c r="K188" s="142"/>
      <c r="L188" s="28"/>
      <c r="M188" s="143" t="s">
        <v>1</v>
      </c>
      <c r="N188" s="144" t="s">
        <v>39</v>
      </c>
      <c r="P188" s="145">
        <f t="shared" si="11"/>
        <v>0</v>
      </c>
      <c r="Q188" s="145">
        <v>0</v>
      </c>
      <c r="R188" s="145">
        <f t="shared" si="12"/>
        <v>0</v>
      </c>
      <c r="S188" s="145">
        <v>0</v>
      </c>
      <c r="T188" s="146">
        <f t="shared" si="13"/>
        <v>0</v>
      </c>
      <c r="AR188" s="147" t="s">
        <v>164</v>
      </c>
      <c r="AT188" s="147" t="s">
        <v>136</v>
      </c>
      <c r="AU188" s="147" t="s">
        <v>141</v>
      </c>
      <c r="AY188" s="13" t="s">
        <v>134</v>
      </c>
      <c r="BE188" s="148">
        <f t="shared" si="14"/>
        <v>0</v>
      </c>
      <c r="BF188" s="148">
        <f t="shared" si="15"/>
        <v>0</v>
      </c>
      <c r="BG188" s="148">
        <f t="shared" si="16"/>
        <v>0</v>
      </c>
      <c r="BH188" s="148">
        <f t="shared" si="17"/>
        <v>0</v>
      </c>
      <c r="BI188" s="148">
        <f t="shared" si="18"/>
        <v>0</v>
      </c>
      <c r="BJ188" s="13" t="s">
        <v>141</v>
      </c>
      <c r="BK188" s="148">
        <f t="shared" si="19"/>
        <v>0</v>
      </c>
      <c r="BL188" s="13" t="s">
        <v>164</v>
      </c>
      <c r="BM188" s="147" t="s">
        <v>325</v>
      </c>
    </row>
    <row r="189" spans="2:65" s="1" customFormat="1" ht="24.2" customHeight="1">
      <c r="B189" s="135"/>
      <c r="C189" s="136" t="s">
        <v>333</v>
      </c>
      <c r="D189" s="136" t="s">
        <v>136</v>
      </c>
      <c r="E189" s="137" t="s">
        <v>1017</v>
      </c>
      <c r="F189" s="138" t="s">
        <v>1018</v>
      </c>
      <c r="G189" s="139" t="s">
        <v>281</v>
      </c>
      <c r="H189" s="140">
        <v>13</v>
      </c>
      <c r="I189" s="141"/>
      <c r="J189" s="140">
        <f t="shared" si="10"/>
        <v>0</v>
      </c>
      <c r="K189" s="142"/>
      <c r="L189" s="28"/>
      <c r="M189" s="143" t="s">
        <v>1</v>
      </c>
      <c r="N189" s="144" t="s">
        <v>39</v>
      </c>
      <c r="P189" s="145">
        <f t="shared" si="11"/>
        <v>0</v>
      </c>
      <c r="Q189" s="145">
        <v>0</v>
      </c>
      <c r="R189" s="145">
        <f t="shared" si="12"/>
        <v>0</v>
      </c>
      <c r="S189" s="145">
        <v>0</v>
      </c>
      <c r="T189" s="146">
        <f t="shared" si="13"/>
        <v>0</v>
      </c>
      <c r="AR189" s="147" t="s">
        <v>164</v>
      </c>
      <c r="AT189" s="147" t="s">
        <v>136</v>
      </c>
      <c r="AU189" s="147" t="s">
        <v>141</v>
      </c>
      <c r="AY189" s="13" t="s">
        <v>134</v>
      </c>
      <c r="BE189" s="148">
        <f t="shared" si="14"/>
        <v>0</v>
      </c>
      <c r="BF189" s="148">
        <f t="shared" si="15"/>
        <v>0</v>
      </c>
      <c r="BG189" s="148">
        <f t="shared" si="16"/>
        <v>0</v>
      </c>
      <c r="BH189" s="148">
        <f t="shared" si="17"/>
        <v>0</v>
      </c>
      <c r="BI189" s="148">
        <f t="shared" si="18"/>
        <v>0</v>
      </c>
      <c r="BJ189" s="13" t="s">
        <v>141</v>
      </c>
      <c r="BK189" s="148">
        <f t="shared" si="19"/>
        <v>0</v>
      </c>
      <c r="BL189" s="13" t="s">
        <v>164</v>
      </c>
      <c r="BM189" s="147" t="s">
        <v>329</v>
      </c>
    </row>
    <row r="190" spans="2:65" s="1" customFormat="1" ht="24.2" customHeight="1">
      <c r="B190" s="135"/>
      <c r="C190" s="136" t="s">
        <v>238</v>
      </c>
      <c r="D190" s="136" t="s">
        <v>136</v>
      </c>
      <c r="E190" s="137" t="s">
        <v>1019</v>
      </c>
      <c r="F190" s="138" t="s">
        <v>1020</v>
      </c>
      <c r="G190" s="139" t="s">
        <v>281</v>
      </c>
      <c r="H190" s="140">
        <v>86.75</v>
      </c>
      <c r="I190" s="141"/>
      <c r="J190" s="140">
        <f t="shared" si="10"/>
        <v>0</v>
      </c>
      <c r="K190" s="142"/>
      <c r="L190" s="28"/>
      <c r="M190" s="143" t="s">
        <v>1</v>
      </c>
      <c r="N190" s="144" t="s">
        <v>39</v>
      </c>
      <c r="P190" s="145">
        <f t="shared" si="11"/>
        <v>0</v>
      </c>
      <c r="Q190" s="145">
        <v>0</v>
      </c>
      <c r="R190" s="145">
        <f t="shared" si="12"/>
        <v>0</v>
      </c>
      <c r="S190" s="145">
        <v>0</v>
      </c>
      <c r="T190" s="146">
        <f t="shared" si="13"/>
        <v>0</v>
      </c>
      <c r="AR190" s="147" t="s">
        <v>164</v>
      </c>
      <c r="AT190" s="147" t="s">
        <v>136</v>
      </c>
      <c r="AU190" s="147" t="s">
        <v>141</v>
      </c>
      <c r="AY190" s="13" t="s">
        <v>134</v>
      </c>
      <c r="BE190" s="148">
        <f t="shared" si="14"/>
        <v>0</v>
      </c>
      <c r="BF190" s="148">
        <f t="shared" si="15"/>
        <v>0</v>
      </c>
      <c r="BG190" s="148">
        <f t="shared" si="16"/>
        <v>0</v>
      </c>
      <c r="BH190" s="148">
        <f t="shared" si="17"/>
        <v>0</v>
      </c>
      <c r="BI190" s="148">
        <f t="shared" si="18"/>
        <v>0</v>
      </c>
      <c r="BJ190" s="13" t="s">
        <v>141</v>
      </c>
      <c r="BK190" s="148">
        <f t="shared" si="19"/>
        <v>0</v>
      </c>
      <c r="BL190" s="13" t="s">
        <v>164</v>
      </c>
      <c r="BM190" s="147" t="s">
        <v>332</v>
      </c>
    </row>
    <row r="191" spans="2:65" s="1" customFormat="1" ht="24.2" customHeight="1">
      <c r="B191" s="135"/>
      <c r="C191" s="136" t="s">
        <v>340</v>
      </c>
      <c r="D191" s="136" t="s">
        <v>136</v>
      </c>
      <c r="E191" s="137" t="s">
        <v>1021</v>
      </c>
      <c r="F191" s="138" t="s">
        <v>1022</v>
      </c>
      <c r="G191" s="139" t="s">
        <v>249</v>
      </c>
      <c r="H191" s="140">
        <v>0.32</v>
      </c>
      <c r="I191" s="141"/>
      <c r="J191" s="140">
        <f t="shared" si="10"/>
        <v>0</v>
      </c>
      <c r="K191" s="142"/>
      <c r="L191" s="28"/>
      <c r="M191" s="143" t="s">
        <v>1</v>
      </c>
      <c r="N191" s="144" t="s">
        <v>39</v>
      </c>
      <c r="P191" s="145">
        <f t="shared" si="11"/>
        <v>0</v>
      </c>
      <c r="Q191" s="145">
        <v>0</v>
      </c>
      <c r="R191" s="145">
        <f t="shared" si="12"/>
        <v>0</v>
      </c>
      <c r="S191" s="145">
        <v>0</v>
      </c>
      <c r="T191" s="146">
        <f t="shared" si="13"/>
        <v>0</v>
      </c>
      <c r="AR191" s="147" t="s">
        <v>164</v>
      </c>
      <c r="AT191" s="147" t="s">
        <v>136</v>
      </c>
      <c r="AU191" s="147" t="s">
        <v>141</v>
      </c>
      <c r="AY191" s="13" t="s">
        <v>134</v>
      </c>
      <c r="BE191" s="148">
        <f t="shared" si="14"/>
        <v>0</v>
      </c>
      <c r="BF191" s="148">
        <f t="shared" si="15"/>
        <v>0</v>
      </c>
      <c r="BG191" s="148">
        <f t="shared" si="16"/>
        <v>0</v>
      </c>
      <c r="BH191" s="148">
        <f t="shared" si="17"/>
        <v>0</v>
      </c>
      <c r="BI191" s="148">
        <f t="shared" si="18"/>
        <v>0</v>
      </c>
      <c r="BJ191" s="13" t="s">
        <v>141</v>
      </c>
      <c r="BK191" s="148">
        <f t="shared" si="19"/>
        <v>0</v>
      </c>
      <c r="BL191" s="13" t="s">
        <v>164</v>
      </c>
      <c r="BM191" s="147" t="s">
        <v>336</v>
      </c>
    </row>
    <row r="192" spans="2:65" s="11" customFormat="1" ht="22.9" customHeight="1">
      <c r="B192" s="123"/>
      <c r="D192" s="124" t="s">
        <v>72</v>
      </c>
      <c r="E192" s="133" t="s">
        <v>1023</v>
      </c>
      <c r="F192" s="133" t="s">
        <v>1024</v>
      </c>
      <c r="I192" s="126"/>
      <c r="J192" s="134">
        <f>BK192</f>
        <v>0</v>
      </c>
      <c r="L192" s="123"/>
      <c r="M192" s="128"/>
      <c r="P192" s="129">
        <f>SUM(P193:P217)</f>
        <v>0</v>
      </c>
      <c r="R192" s="129">
        <f>SUM(R193:R217)</f>
        <v>0</v>
      </c>
      <c r="T192" s="130">
        <f>SUM(T193:T217)</f>
        <v>0</v>
      </c>
      <c r="AR192" s="124" t="s">
        <v>141</v>
      </c>
      <c r="AT192" s="131" t="s">
        <v>72</v>
      </c>
      <c r="AU192" s="131" t="s">
        <v>81</v>
      </c>
      <c r="AY192" s="124" t="s">
        <v>134</v>
      </c>
      <c r="BK192" s="132">
        <f>SUM(BK193:BK217)</f>
        <v>0</v>
      </c>
    </row>
    <row r="193" spans="2:65" s="1" customFormat="1" ht="33" customHeight="1">
      <c r="B193" s="135"/>
      <c r="C193" s="136" t="s">
        <v>242</v>
      </c>
      <c r="D193" s="136" t="s">
        <v>136</v>
      </c>
      <c r="E193" s="137" t="s">
        <v>1025</v>
      </c>
      <c r="F193" s="138" t="s">
        <v>1026</v>
      </c>
      <c r="G193" s="139" t="s">
        <v>281</v>
      </c>
      <c r="H193" s="140">
        <v>187</v>
      </c>
      <c r="I193" s="141"/>
      <c r="J193" s="140">
        <f t="shared" ref="J193:J217" si="20">ROUND(I193*H193,2)</f>
        <v>0</v>
      </c>
      <c r="K193" s="142"/>
      <c r="L193" s="28"/>
      <c r="M193" s="143" t="s">
        <v>1</v>
      </c>
      <c r="N193" s="144" t="s">
        <v>39</v>
      </c>
      <c r="P193" s="145">
        <f t="shared" ref="P193:P217" si="21">O193*H193</f>
        <v>0</v>
      </c>
      <c r="Q193" s="145">
        <v>0</v>
      </c>
      <c r="R193" s="145">
        <f t="shared" ref="R193:R217" si="22">Q193*H193</f>
        <v>0</v>
      </c>
      <c r="S193" s="145">
        <v>0</v>
      </c>
      <c r="T193" s="146">
        <f t="shared" ref="T193:T217" si="23">S193*H193</f>
        <v>0</v>
      </c>
      <c r="AR193" s="147" t="s">
        <v>164</v>
      </c>
      <c r="AT193" s="147" t="s">
        <v>136</v>
      </c>
      <c r="AU193" s="147" t="s">
        <v>141</v>
      </c>
      <c r="AY193" s="13" t="s">
        <v>134</v>
      </c>
      <c r="BE193" s="148">
        <f t="shared" ref="BE193:BE217" si="24">IF(N193="základná",J193,0)</f>
        <v>0</v>
      </c>
      <c r="BF193" s="148">
        <f t="shared" ref="BF193:BF217" si="25">IF(N193="znížená",J193,0)</f>
        <v>0</v>
      </c>
      <c r="BG193" s="148">
        <f t="shared" ref="BG193:BG217" si="26">IF(N193="zákl. prenesená",J193,0)</f>
        <v>0</v>
      </c>
      <c r="BH193" s="148">
        <f t="shared" ref="BH193:BH217" si="27">IF(N193="zníž. prenesená",J193,0)</f>
        <v>0</v>
      </c>
      <c r="BI193" s="148">
        <f t="shared" ref="BI193:BI217" si="28">IF(N193="nulová",J193,0)</f>
        <v>0</v>
      </c>
      <c r="BJ193" s="13" t="s">
        <v>141</v>
      </c>
      <c r="BK193" s="148">
        <f t="shared" ref="BK193:BK217" si="29">ROUND(I193*H193,2)</f>
        <v>0</v>
      </c>
      <c r="BL193" s="13" t="s">
        <v>164</v>
      </c>
      <c r="BM193" s="147" t="s">
        <v>339</v>
      </c>
    </row>
    <row r="194" spans="2:65" s="1" customFormat="1" ht="33" customHeight="1">
      <c r="B194" s="135"/>
      <c r="C194" s="136" t="s">
        <v>347</v>
      </c>
      <c r="D194" s="136" t="s">
        <v>136</v>
      </c>
      <c r="E194" s="137" t="s">
        <v>1027</v>
      </c>
      <c r="F194" s="138" t="s">
        <v>1028</v>
      </c>
      <c r="G194" s="139" t="s">
        <v>281</v>
      </c>
      <c r="H194" s="140">
        <v>101</v>
      </c>
      <c r="I194" s="141"/>
      <c r="J194" s="140">
        <f t="shared" si="20"/>
        <v>0</v>
      </c>
      <c r="K194" s="142"/>
      <c r="L194" s="28"/>
      <c r="M194" s="143" t="s">
        <v>1</v>
      </c>
      <c r="N194" s="144" t="s">
        <v>39</v>
      </c>
      <c r="P194" s="145">
        <f t="shared" si="21"/>
        <v>0</v>
      </c>
      <c r="Q194" s="145">
        <v>0</v>
      </c>
      <c r="R194" s="145">
        <f t="shared" si="22"/>
        <v>0</v>
      </c>
      <c r="S194" s="145">
        <v>0</v>
      </c>
      <c r="T194" s="146">
        <f t="shared" si="23"/>
        <v>0</v>
      </c>
      <c r="AR194" s="147" t="s">
        <v>164</v>
      </c>
      <c r="AT194" s="147" t="s">
        <v>136</v>
      </c>
      <c r="AU194" s="147" t="s">
        <v>141</v>
      </c>
      <c r="AY194" s="13" t="s">
        <v>134</v>
      </c>
      <c r="BE194" s="148">
        <f t="shared" si="24"/>
        <v>0</v>
      </c>
      <c r="BF194" s="148">
        <f t="shared" si="25"/>
        <v>0</v>
      </c>
      <c r="BG194" s="148">
        <f t="shared" si="26"/>
        <v>0</v>
      </c>
      <c r="BH194" s="148">
        <f t="shared" si="27"/>
        <v>0</v>
      </c>
      <c r="BI194" s="148">
        <f t="shared" si="28"/>
        <v>0</v>
      </c>
      <c r="BJ194" s="13" t="s">
        <v>141</v>
      </c>
      <c r="BK194" s="148">
        <f t="shared" si="29"/>
        <v>0</v>
      </c>
      <c r="BL194" s="13" t="s">
        <v>164</v>
      </c>
      <c r="BM194" s="147" t="s">
        <v>343</v>
      </c>
    </row>
    <row r="195" spans="2:65" s="1" customFormat="1" ht="33" customHeight="1">
      <c r="B195" s="135"/>
      <c r="C195" s="136" t="s">
        <v>245</v>
      </c>
      <c r="D195" s="136" t="s">
        <v>136</v>
      </c>
      <c r="E195" s="137" t="s">
        <v>1029</v>
      </c>
      <c r="F195" s="138" t="s">
        <v>1030</v>
      </c>
      <c r="G195" s="139" t="s">
        <v>281</v>
      </c>
      <c r="H195" s="140">
        <v>52</v>
      </c>
      <c r="I195" s="141"/>
      <c r="J195" s="140">
        <f t="shared" si="20"/>
        <v>0</v>
      </c>
      <c r="K195" s="142"/>
      <c r="L195" s="28"/>
      <c r="M195" s="143" t="s">
        <v>1</v>
      </c>
      <c r="N195" s="144" t="s">
        <v>39</v>
      </c>
      <c r="P195" s="145">
        <f t="shared" si="21"/>
        <v>0</v>
      </c>
      <c r="Q195" s="145">
        <v>0</v>
      </c>
      <c r="R195" s="145">
        <f t="shared" si="22"/>
        <v>0</v>
      </c>
      <c r="S195" s="145">
        <v>0</v>
      </c>
      <c r="T195" s="146">
        <f t="shared" si="23"/>
        <v>0</v>
      </c>
      <c r="AR195" s="147" t="s">
        <v>164</v>
      </c>
      <c r="AT195" s="147" t="s">
        <v>136</v>
      </c>
      <c r="AU195" s="147" t="s">
        <v>141</v>
      </c>
      <c r="AY195" s="13" t="s">
        <v>134</v>
      </c>
      <c r="BE195" s="148">
        <f t="shared" si="24"/>
        <v>0</v>
      </c>
      <c r="BF195" s="148">
        <f t="shared" si="25"/>
        <v>0</v>
      </c>
      <c r="BG195" s="148">
        <f t="shared" si="26"/>
        <v>0</v>
      </c>
      <c r="BH195" s="148">
        <f t="shared" si="27"/>
        <v>0</v>
      </c>
      <c r="BI195" s="148">
        <f t="shared" si="28"/>
        <v>0</v>
      </c>
      <c r="BJ195" s="13" t="s">
        <v>141</v>
      </c>
      <c r="BK195" s="148">
        <f t="shared" si="29"/>
        <v>0</v>
      </c>
      <c r="BL195" s="13" t="s">
        <v>164</v>
      </c>
      <c r="BM195" s="147" t="s">
        <v>346</v>
      </c>
    </row>
    <row r="196" spans="2:65" s="1" customFormat="1" ht="16.5" customHeight="1">
      <c r="B196" s="135"/>
      <c r="C196" s="136" t="s">
        <v>355</v>
      </c>
      <c r="D196" s="136" t="s">
        <v>136</v>
      </c>
      <c r="E196" s="137" t="s">
        <v>1031</v>
      </c>
      <c r="F196" s="138" t="s">
        <v>1032</v>
      </c>
      <c r="G196" s="139" t="s">
        <v>227</v>
      </c>
      <c r="H196" s="140">
        <v>26</v>
      </c>
      <c r="I196" s="141"/>
      <c r="J196" s="140">
        <f t="shared" si="20"/>
        <v>0</v>
      </c>
      <c r="K196" s="142"/>
      <c r="L196" s="28"/>
      <c r="M196" s="143" t="s">
        <v>1</v>
      </c>
      <c r="N196" s="144" t="s">
        <v>39</v>
      </c>
      <c r="P196" s="145">
        <f t="shared" si="21"/>
        <v>0</v>
      </c>
      <c r="Q196" s="145">
        <v>0</v>
      </c>
      <c r="R196" s="145">
        <f t="shared" si="22"/>
        <v>0</v>
      </c>
      <c r="S196" s="145">
        <v>0</v>
      </c>
      <c r="T196" s="146">
        <f t="shared" si="23"/>
        <v>0</v>
      </c>
      <c r="AR196" s="147" t="s">
        <v>164</v>
      </c>
      <c r="AT196" s="147" t="s">
        <v>136</v>
      </c>
      <c r="AU196" s="147" t="s">
        <v>141</v>
      </c>
      <c r="AY196" s="13" t="s">
        <v>134</v>
      </c>
      <c r="BE196" s="148">
        <f t="shared" si="24"/>
        <v>0</v>
      </c>
      <c r="BF196" s="148">
        <f t="shared" si="25"/>
        <v>0</v>
      </c>
      <c r="BG196" s="148">
        <f t="shared" si="26"/>
        <v>0</v>
      </c>
      <c r="BH196" s="148">
        <f t="shared" si="27"/>
        <v>0</v>
      </c>
      <c r="BI196" s="148">
        <f t="shared" si="28"/>
        <v>0</v>
      </c>
      <c r="BJ196" s="13" t="s">
        <v>141</v>
      </c>
      <c r="BK196" s="148">
        <f t="shared" si="29"/>
        <v>0</v>
      </c>
      <c r="BL196" s="13" t="s">
        <v>164</v>
      </c>
      <c r="BM196" s="147" t="s">
        <v>350</v>
      </c>
    </row>
    <row r="197" spans="2:65" s="1" customFormat="1" ht="24.2" customHeight="1">
      <c r="B197" s="135"/>
      <c r="C197" s="136" t="s">
        <v>250</v>
      </c>
      <c r="D197" s="136" t="s">
        <v>136</v>
      </c>
      <c r="E197" s="137" t="s">
        <v>1033</v>
      </c>
      <c r="F197" s="138" t="s">
        <v>1034</v>
      </c>
      <c r="G197" s="139" t="s">
        <v>227</v>
      </c>
      <c r="H197" s="140">
        <v>2</v>
      </c>
      <c r="I197" s="141"/>
      <c r="J197" s="140">
        <f t="shared" si="20"/>
        <v>0</v>
      </c>
      <c r="K197" s="142"/>
      <c r="L197" s="28"/>
      <c r="M197" s="143" t="s">
        <v>1</v>
      </c>
      <c r="N197" s="144" t="s">
        <v>39</v>
      </c>
      <c r="P197" s="145">
        <f t="shared" si="21"/>
        <v>0</v>
      </c>
      <c r="Q197" s="145">
        <v>0</v>
      </c>
      <c r="R197" s="145">
        <f t="shared" si="22"/>
        <v>0</v>
      </c>
      <c r="S197" s="145">
        <v>0</v>
      </c>
      <c r="T197" s="146">
        <f t="shared" si="23"/>
        <v>0</v>
      </c>
      <c r="AR197" s="147" t="s">
        <v>164</v>
      </c>
      <c r="AT197" s="147" t="s">
        <v>136</v>
      </c>
      <c r="AU197" s="147" t="s">
        <v>141</v>
      </c>
      <c r="AY197" s="13" t="s">
        <v>134</v>
      </c>
      <c r="BE197" s="148">
        <f t="shared" si="24"/>
        <v>0</v>
      </c>
      <c r="BF197" s="148">
        <f t="shared" si="25"/>
        <v>0</v>
      </c>
      <c r="BG197" s="148">
        <f t="shared" si="26"/>
        <v>0</v>
      </c>
      <c r="BH197" s="148">
        <f t="shared" si="27"/>
        <v>0</v>
      </c>
      <c r="BI197" s="148">
        <f t="shared" si="28"/>
        <v>0</v>
      </c>
      <c r="BJ197" s="13" t="s">
        <v>141</v>
      </c>
      <c r="BK197" s="148">
        <f t="shared" si="29"/>
        <v>0</v>
      </c>
      <c r="BL197" s="13" t="s">
        <v>164</v>
      </c>
      <c r="BM197" s="147" t="s">
        <v>369</v>
      </c>
    </row>
    <row r="198" spans="2:65" s="1" customFormat="1" ht="24.2" customHeight="1">
      <c r="B198" s="135"/>
      <c r="C198" s="149" t="s">
        <v>362</v>
      </c>
      <c r="D198" s="149" t="s">
        <v>180</v>
      </c>
      <c r="E198" s="150" t="s">
        <v>1035</v>
      </c>
      <c r="F198" s="151" t="s">
        <v>1036</v>
      </c>
      <c r="G198" s="152" t="s">
        <v>227</v>
      </c>
      <c r="H198" s="153">
        <v>2</v>
      </c>
      <c r="I198" s="154"/>
      <c r="J198" s="153">
        <f t="shared" si="20"/>
        <v>0</v>
      </c>
      <c r="K198" s="155"/>
      <c r="L198" s="156"/>
      <c r="M198" s="157" t="s">
        <v>1</v>
      </c>
      <c r="N198" s="158" t="s">
        <v>39</v>
      </c>
      <c r="P198" s="145">
        <f t="shared" si="21"/>
        <v>0</v>
      </c>
      <c r="Q198" s="145">
        <v>0</v>
      </c>
      <c r="R198" s="145">
        <f t="shared" si="22"/>
        <v>0</v>
      </c>
      <c r="S198" s="145">
        <v>0</v>
      </c>
      <c r="T198" s="146">
        <f t="shared" si="23"/>
        <v>0</v>
      </c>
      <c r="AR198" s="147" t="s">
        <v>194</v>
      </c>
      <c r="AT198" s="147" t="s">
        <v>180</v>
      </c>
      <c r="AU198" s="147" t="s">
        <v>141</v>
      </c>
      <c r="AY198" s="13" t="s">
        <v>134</v>
      </c>
      <c r="BE198" s="148">
        <f t="shared" si="24"/>
        <v>0</v>
      </c>
      <c r="BF198" s="148">
        <f t="shared" si="25"/>
        <v>0</v>
      </c>
      <c r="BG198" s="148">
        <f t="shared" si="26"/>
        <v>0</v>
      </c>
      <c r="BH198" s="148">
        <f t="shared" si="27"/>
        <v>0</v>
      </c>
      <c r="BI198" s="148">
        <f t="shared" si="28"/>
        <v>0</v>
      </c>
      <c r="BJ198" s="13" t="s">
        <v>141</v>
      </c>
      <c r="BK198" s="148">
        <f t="shared" si="29"/>
        <v>0</v>
      </c>
      <c r="BL198" s="13" t="s">
        <v>164</v>
      </c>
      <c r="BM198" s="147" t="s">
        <v>373</v>
      </c>
    </row>
    <row r="199" spans="2:65" s="1" customFormat="1" ht="24.2" customHeight="1">
      <c r="B199" s="135"/>
      <c r="C199" s="136" t="s">
        <v>253</v>
      </c>
      <c r="D199" s="136" t="s">
        <v>136</v>
      </c>
      <c r="E199" s="137" t="s">
        <v>1037</v>
      </c>
      <c r="F199" s="138" t="s">
        <v>1038</v>
      </c>
      <c r="G199" s="139" t="s">
        <v>227</v>
      </c>
      <c r="H199" s="140">
        <v>1</v>
      </c>
      <c r="I199" s="141"/>
      <c r="J199" s="140">
        <f t="shared" si="20"/>
        <v>0</v>
      </c>
      <c r="K199" s="142"/>
      <c r="L199" s="28"/>
      <c r="M199" s="143" t="s">
        <v>1</v>
      </c>
      <c r="N199" s="144" t="s">
        <v>39</v>
      </c>
      <c r="P199" s="145">
        <f t="shared" si="21"/>
        <v>0</v>
      </c>
      <c r="Q199" s="145">
        <v>0</v>
      </c>
      <c r="R199" s="145">
        <f t="shared" si="22"/>
        <v>0</v>
      </c>
      <c r="S199" s="145">
        <v>0</v>
      </c>
      <c r="T199" s="146">
        <f t="shared" si="23"/>
        <v>0</v>
      </c>
      <c r="AR199" s="147" t="s">
        <v>164</v>
      </c>
      <c r="AT199" s="147" t="s">
        <v>136</v>
      </c>
      <c r="AU199" s="147" t="s">
        <v>141</v>
      </c>
      <c r="AY199" s="13" t="s">
        <v>134</v>
      </c>
      <c r="BE199" s="148">
        <f t="shared" si="24"/>
        <v>0</v>
      </c>
      <c r="BF199" s="148">
        <f t="shared" si="25"/>
        <v>0</v>
      </c>
      <c r="BG199" s="148">
        <f t="shared" si="26"/>
        <v>0</v>
      </c>
      <c r="BH199" s="148">
        <f t="shared" si="27"/>
        <v>0</v>
      </c>
      <c r="BI199" s="148">
        <f t="shared" si="28"/>
        <v>0</v>
      </c>
      <c r="BJ199" s="13" t="s">
        <v>141</v>
      </c>
      <c r="BK199" s="148">
        <f t="shared" si="29"/>
        <v>0</v>
      </c>
      <c r="BL199" s="13" t="s">
        <v>164</v>
      </c>
      <c r="BM199" s="147" t="s">
        <v>376</v>
      </c>
    </row>
    <row r="200" spans="2:65" s="1" customFormat="1" ht="24.2" customHeight="1">
      <c r="B200" s="135"/>
      <c r="C200" s="149" t="s">
        <v>370</v>
      </c>
      <c r="D200" s="149" t="s">
        <v>180</v>
      </c>
      <c r="E200" s="150" t="s">
        <v>1039</v>
      </c>
      <c r="F200" s="151" t="s">
        <v>1040</v>
      </c>
      <c r="G200" s="152" t="s">
        <v>227</v>
      </c>
      <c r="H200" s="153">
        <v>1</v>
      </c>
      <c r="I200" s="154"/>
      <c r="J200" s="153">
        <f t="shared" si="20"/>
        <v>0</v>
      </c>
      <c r="K200" s="155"/>
      <c r="L200" s="156"/>
      <c r="M200" s="157" t="s">
        <v>1</v>
      </c>
      <c r="N200" s="158" t="s">
        <v>39</v>
      </c>
      <c r="P200" s="145">
        <f t="shared" si="21"/>
        <v>0</v>
      </c>
      <c r="Q200" s="145">
        <v>0</v>
      </c>
      <c r="R200" s="145">
        <f t="shared" si="22"/>
        <v>0</v>
      </c>
      <c r="S200" s="145">
        <v>0</v>
      </c>
      <c r="T200" s="146">
        <f t="shared" si="23"/>
        <v>0</v>
      </c>
      <c r="AR200" s="147" t="s">
        <v>194</v>
      </c>
      <c r="AT200" s="147" t="s">
        <v>180</v>
      </c>
      <c r="AU200" s="147" t="s">
        <v>141</v>
      </c>
      <c r="AY200" s="13" t="s">
        <v>134</v>
      </c>
      <c r="BE200" s="148">
        <f t="shared" si="24"/>
        <v>0</v>
      </c>
      <c r="BF200" s="148">
        <f t="shared" si="25"/>
        <v>0</v>
      </c>
      <c r="BG200" s="148">
        <f t="shared" si="26"/>
        <v>0</v>
      </c>
      <c r="BH200" s="148">
        <f t="shared" si="27"/>
        <v>0</v>
      </c>
      <c r="BI200" s="148">
        <f t="shared" si="28"/>
        <v>0</v>
      </c>
      <c r="BJ200" s="13" t="s">
        <v>141</v>
      </c>
      <c r="BK200" s="148">
        <f t="shared" si="29"/>
        <v>0</v>
      </c>
      <c r="BL200" s="13" t="s">
        <v>164</v>
      </c>
      <c r="BM200" s="147" t="s">
        <v>380</v>
      </c>
    </row>
    <row r="201" spans="2:65" s="1" customFormat="1" ht="24.2" customHeight="1">
      <c r="B201" s="135"/>
      <c r="C201" s="136" t="s">
        <v>257</v>
      </c>
      <c r="D201" s="136" t="s">
        <v>136</v>
      </c>
      <c r="E201" s="137" t="s">
        <v>1041</v>
      </c>
      <c r="F201" s="138" t="s">
        <v>1042</v>
      </c>
      <c r="G201" s="139" t="s">
        <v>227</v>
      </c>
      <c r="H201" s="140">
        <v>3</v>
      </c>
      <c r="I201" s="141"/>
      <c r="J201" s="140">
        <f t="shared" si="20"/>
        <v>0</v>
      </c>
      <c r="K201" s="142"/>
      <c r="L201" s="28"/>
      <c r="M201" s="143" t="s">
        <v>1</v>
      </c>
      <c r="N201" s="144" t="s">
        <v>39</v>
      </c>
      <c r="P201" s="145">
        <f t="shared" si="21"/>
        <v>0</v>
      </c>
      <c r="Q201" s="145">
        <v>0</v>
      </c>
      <c r="R201" s="145">
        <f t="shared" si="22"/>
        <v>0</v>
      </c>
      <c r="S201" s="145">
        <v>0</v>
      </c>
      <c r="T201" s="146">
        <f t="shared" si="23"/>
        <v>0</v>
      </c>
      <c r="AR201" s="147" t="s">
        <v>164</v>
      </c>
      <c r="AT201" s="147" t="s">
        <v>136</v>
      </c>
      <c r="AU201" s="147" t="s">
        <v>141</v>
      </c>
      <c r="AY201" s="13" t="s">
        <v>134</v>
      </c>
      <c r="BE201" s="148">
        <f t="shared" si="24"/>
        <v>0</v>
      </c>
      <c r="BF201" s="148">
        <f t="shared" si="25"/>
        <v>0</v>
      </c>
      <c r="BG201" s="148">
        <f t="shared" si="26"/>
        <v>0</v>
      </c>
      <c r="BH201" s="148">
        <f t="shared" si="27"/>
        <v>0</v>
      </c>
      <c r="BI201" s="148">
        <f t="shared" si="28"/>
        <v>0</v>
      </c>
      <c r="BJ201" s="13" t="s">
        <v>141</v>
      </c>
      <c r="BK201" s="148">
        <f t="shared" si="29"/>
        <v>0</v>
      </c>
      <c r="BL201" s="13" t="s">
        <v>164</v>
      </c>
      <c r="BM201" s="147" t="s">
        <v>383</v>
      </c>
    </row>
    <row r="202" spans="2:65" s="1" customFormat="1" ht="16.5" customHeight="1">
      <c r="B202" s="135"/>
      <c r="C202" s="149" t="s">
        <v>377</v>
      </c>
      <c r="D202" s="149" t="s">
        <v>180</v>
      </c>
      <c r="E202" s="150" t="s">
        <v>1043</v>
      </c>
      <c r="F202" s="151" t="s">
        <v>1044</v>
      </c>
      <c r="G202" s="152" t="s">
        <v>227</v>
      </c>
      <c r="H202" s="153">
        <v>3</v>
      </c>
      <c r="I202" s="154"/>
      <c r="J202" s="153">
        <f t="shared" si="20"/>
        <v>0</v>
      </c>
      <c r="K202" s="155"/>
      <c r="L202" s="156"/>
      <c r="M202" s="157" t="s">
        <v>1</v>
      </c>
      <c r="N202" s="158" t="s">
        <v>39</v>
      </c>
      <c r="P202" s="145">
        <f t="shared" si="21"/>
        <v>0</v>
      </c>
      <c r="Q202" s="145">
        <v>0</v>
      </c>
      <c r="R202" s="145">
        <f t="shared" si="22"/>
        <v>0</v>
      </c>
      <c r="S202" s="145">
        <v>0</v>
      </c>
      <c r="T202" s="146">
        <f t="shared" si="23"/>
        <v>0</v>
      </c>
      <c r="AR202" s="147" t="s">
        <v>194</v>
      </c>
      <c r="AT202" s="147" t="s">
        <v>180</v>
      </c>
      <c r="AU202" s="147" t="s">
        <v>141</v>
      </c>
      <c r="AY202" s="13" t="s">
        <v>134</v>
      </c>
      <c r="BE202" s="148">
        <f t="shared" si="24"/>
        <v>0</v>
      </c>
      <c r="BF202" s="148">
        <f t="shared" si="25"/>
        <v>0</v>
      </c>
      <c r="BG202" s="148">
        <f t="shared" si="26"/>
        <v>0</v>
      </c>
      <c r="BH202" s="148">
        <f t="shared" si="27"/>
        <v>0</v>
      </c>
      <c r="BI202" s="148">
        <f t="shared" si="28"/>
        <v>0</v>
      </c>
      <c r="BJ202" s="13" t="s">
        <v>141</v>
      </c>
      <c r="BK202" s="148">
        <f t="shared" si="29"/>
        <v>0</v>
      </c>
      <c r="BL202" s="13" t="s">
        <v>164</v>
      </c>
      <c r="BM202" s="147" t="s">
        <v>387</v>
      </c>
    </row>
    <row r="203" spans="2:65" s="1" customFormat="1" ht="21.75" customHeight="1">
      <c r="B203" s="135"/>
      <c r="C203" s="136" t="s">
        <v>260</v>
      </c>
      <c r="D203" s="136" t="s">
        <v>136</v>
      </c>
      <c r="E203" s="137" t="s">
        <v>1045</v>
      </c>
      <c r="F203" s="138" t="s">
        <v>1046</v>
      </c>
      <c r="G203" s="139" t="s">
        <v>227</v>
      </c>
      <c r="H203" s="140">
        <v>1</v>
      </c>
      <c r="I203" s="141"/>
      <c r="J203" s="140">
        <f t="shared" si="20"/>
        <v>0</v>
      </c>
      <c r="K203" s="142"/>
      <c r="L203" s="28"/>
      <c r="M203" s="143" t="s">
        <v>1</v>
      </c>
      <c r="N203" s="144" t="s">
        <v>39</v>
      </c>
      <c r="P203" s="145">
        <f t="shared" si="21"/>
        <v>0</v>
      </c>
      <c r="Q203" s="145">
        <v>0</v>
      </c>
      <c r="R203" s="145">
        <f t="shared" si="22"/>
        <v>0</v>
      </c>
      <c r="S203" s="145">
        <v>0</v>
      </c>
      <c r="T203" s="146">
        <f t="shared" si="23"/>
        <v>0</v>
      </c>
      <c r="AR203" s="147" t="s">
        <v>164</v>
      </c>
      <c r="AT203" s="147" t="s">
        <v>136</v>
      </c>
      <c r="AU203" s="147" t="s">
        <v>141</v>
      </c>
      <c r="AY203" s="13" t="s">
        <v>134</v>
      </c>
      <c r="BE203" s="148">
        <f t="shared" si="24"/>
        <v>0</v>
      </c>
      <c r="BF203" s="148">
        <f t="shared" si="25"/>
        <v>0</v>
      </c>
      <c r="BG203" s="148">
        <f t="shared" si="26"/>
        <v>0</v>
      </c>
      <c r="BH203" s="148">
        <f t="shared" si="27"/>
        <v>0</v>
      </c>
      <c r="BI203" s="148">
        <f t="shared" si="28"/>
        <v>0</v>
      </c>
      <c r="BJ203" s="13" t="s">
        <v>141</v>
      </c>
      <c r="BK203" s="148">
        <f t="shared" si="29"/>
        <v>0</v>
      </c>
      <c r="BL203" s="13" t="s">
        <v>164</v>
      </c>
      <c r="BM203" s="147" t="s">
        <v>390</v>
      </c>
    </row>
    <row r="204" spans="2:65" s="1" customFormat="1" ht="24.2" customHeight="1">
      <c r="B204" s="135"/>
      <c r="C204" s="149" t="s">
        <v>384</v>
      </c>
      <c r="D204" s="149" t="s">
        <v>180</v>
      </c>
      <c r="E204" s="150" t="s">
        <v>1047</v>
      </c>
      <c r="F204" s="151" t="s">
        <v>1048</v>
      </c>
      <c r="G204" s="152" t="s">
        <v>227</v>
      </c>
      <c r="H204" s="153">
        <v>1</v>
      </c>
      <c r="I204" s="154"/>
      <c r="J204" s="153">
        <f t="shared" si="20"/>
        <v>0</v>
      </c>
      <c r="K204" s="155"/>
      <c r="L204" s="156"/>
      <c r="M204" s="157" t="s">
        <v>1</v>
      </c>
      <c r="N204" s="158" t="s">
        <v>39</v>
      </c>
      <c r="P204" s="145">
        <f t="shared" si="21"/>
        <v>0</v>
      </c>
      <c r="Q204" s="145">
        <v>0</v>
      </c>
      <c r="R204" s="145">
        <f t="shared" si="22"/>
        <v>0</v>
      </c>
      <c r="S204" s="145">
        <v>0</v>
      </c>
      <c r="T204" s="146">
        <f t="shared" si="23"/>
        <v>0</v>
      </c>
      <c r="AR204" s="147" t="s">
        <v>194</v>
      </c>
      <c r="AT204" s="147" t="s">
        <v>180</v>
      </c>
      <c r="AU204" s="147" t="s">
        <v>141</v>
      </c>
      <c r="AY204" s="13" t="s">
        <v>134</v>
      </c>
      <c r="BE204" s="148">
        <f t="shared" si="24"/>
        <v>0</v>
      </c>
      <c r="BF204" s="148">
        <f t="shared" si="25"/>
        <v>0</v>
      </c>
      <c r="BG204" s="148">
        <f t="shared" si="26"/>
        <v>0</v>
      </c>
      <c r="BH204" s="148">
        <f t="shared" si="27"/>
        <v>0</v>
      </c>
      <c r="BI204" s="148">
        <f t="shared" si="28"/>
        <v>0</v>
      </c>
      <c r="BJ204" s="13" t="s">
        <v>141</v>
      </c>
      <c r="BK204" s="148">
        <f t="shared" si="29"/>
        <v>0</v>
      </c>
      <c r="BL204" s="13" t="s">
        <v>164</v>
      </c>
      <c r="BM204" s="147" t="s">
        <v>394</v>
      </c>
    </row>
    <row r="205" spans="2:65" s="1" customFormat="1" ht="24.2" customHeight="1">
      <c r="B205" s="135"/>
      <c r="C205" s="136" t="s">
        <v>264</v>
      </c>
      <c r="D205" s="136" t="s">
        <v>136</v>
      </c>
      <c r="E205" s="137" t="s">
        <v>1049</v>
      </c>
      <c r="F205" s="138" t="s">
        <v>1050</v>
      </c>
      <c r="G205" s="139" t="s">
        <v>227</v>
      </c>
      <c r="H205" s="140">
        <v>1</v>
      </c>
      <c r="I205" s="141"/>
      <c r="J205" s="140">
        <f t="shared" si="20"/>
        <v>0</v>
      </c>
      <c r="K205" s="142"/>
      <c r="L205" s="28"/>
      <c r="M205" s="143" t="s">
        <v>1</v>
      </c>
      <c r="N205" s="144" t="s">
        <v>39</v>
      </c>
      <c r="P205" s="145">
        <f t="shared" si="21"/>
        <v>0</v>
      </c>
      <c r="Q205" s="145">
        <v>0</v>
      </c>
      <c r="R205" s="145">
        <f t="shared" si="22"/>
        <v>0</v>
      </c>
      <c r="S205" s="145">
        <v>0</v>
      </c>
      <c r="T205" s="146">
        <f t="shared" si="23"/>
        <v>0</v>
      </c>
      <c r="AR205" s="147" t="s">
        <v>164</v>
      </c>
      <c r="AT205" s="147" t="s">
        <v>136</v>
      </c>
      <c r="AU205" s="147" t="s">
        <v>141</v>
      </c>
      <c r="AY205" s="13" t="s">
        <v>134</v>
      </c>
      <c r="BE205" s="148">
        <f t="shared" si="24"/>
        <v>0</v>
      </c>
      <c r="BF205" s="148">
        <f t="shared" si="25"/>
        <v>0</v>
      </c>
      <c r="BG205" s="148">
        <f t="shared" si="26"/>
        <v>0</v>
      </c>
      <c r="BH205" s="148">
        <f t="shared" si="27"/>
        <v>0</v>
      </c>
      <c r="BI205" s="148">
        <f t="shared" si="28"/>
        <v>0</v>
      </c>
      <c r="BJ205" s="13" t="s">
        <v>141</v>
      </c>
      <c r="BK205" s="148">
        <f t="shared" si="29"/>
        <v>0</v>
      </c>
      <c r="BL205" s="13" t="s">
        <v>164</v>
      </c>
      <c r="BM205" s="147" t="s">
        <v>397</v>
      </c>
    </row>
    <row r="206" spans="2:65" s="1" customFormat="1" ht="24.2" customHeight="1">
      <c r="B206" s="135"/>
      <c r="C206" s="149" t="s">
        <v>391</v>
      </c>
      <c r="D206" s="149" t="s">
        <v>180</v>
      </c>
      <c r="E206" s="150" t="s">
        <v>1051</v>
      </c>
      <c r="F206" s="151" t="s">
        <v>1052</v>
      </c>
      <c r="G206" s="152" t="s">
        <v>227</v>
      </c>
      <c r="H206" s="153">
        <v>1</v>
      </c>
      <c r="I206" s="154"/>
      <c r="J206" s="153">
        <f t="shared" si="20"/>
        <v>0</v>
      </c>
      <c r="K206" s="155"/>
      <c r="L206" s="156"/>
      <c r="M206" s="157" t="s">
        <v>1</v>
      </c>
      <c r="N206" s="158" t="s">
        <v>39</v>
      </c>
      <c r="P206" s="145">
        <f t="shared" si="21"/>
        <v>0</v>
      </c>
      <c r="Q206" s="145">
        <v>0</v>
      </c>
      <c r="R206" s="145">
        <f t="shared" si="22"/>
        <v>0</v>
      </c>
      <c r="S206" s="145">
        <v>0</v>
      </c>
      <c r="T206" s="146">
        <f t="shared" si="23"/>
        <v>0</v>
      </c>
      <c r="AR206" s="147" t="s">
        <v>194</v>
      </c>
      <c r="AT206" s="147" t="s">
        <v>180</v>
      </c>
      <c r="AU206" s="147" t="s">
        <v>141</v>
      </c>
      <c r="AY206" s="13" t="s">
        <v>134</v>
      </c>
      <c r="BE206" s="148">
        <f t="shared" si="24"/>
        <v>0</v>
      </c>
      <c r="BF206" s="148">
        <f t="shared" si="25"/>
        <v>0</v>
      </c>
      <c r="BG206" s="148">
        <f t="shared" si="26"/>
        <v>0</v>
      </c>
      <c r="BH206" s="148">
        <f t="shared" si="27"/>
        <v>0</v>
      </c>
      <c r="BI206" s="148">
        <f t="shared" si="28"/>
        <v>0</v>
      </c>
      <c r="BJ206" s="13" t="s">
        <v>141</v>
      </c>
      <c r="BK206" s="148">
        <f t="shared" si="29"/>
        <v>0</v>
      </c>
      <c r="BL206" s="13" t="s">
        <v>164</v>
      </c>
      <c r="BM206" s="147" t="s">
        <v>401</v>
      </c>
    </row>
    <row r="207" spans="2:65" s="1" customFormat="1" ht="16.5" customHeight="1">
      <c r="B207" s="135"/>
      <c r="C207" s="136" t="s">
        <v>267</v>
      </c>
      <c r="D207" s="136" t="s">
        <v>136</v>
      </c>
      <c r="E207" s="137" t="s">
        <v>1053</v>
      </c>
      <c r="F207" s="138" t="s">
        <v>1054</v>
      </c>
      <c r="G207" s="139" t="s">
        <v>227</v>
      </c>
      <c r="H207" s="140">
        <v>1</v>
      </c>
      <c r="I207" s="141"/>
      <c r="J207" s="140">
        <f t="shared" si="20"/>
        <v>0</v>
      </c>
      <c r="K207" s="142"/>
      <c r="L207" s="28"/>
      <c r="M207" s="143" t="s">
        <v>1</v>
      </c>
      <c r="N207" s="144" t="s">
        <v>39</v>
      </c>
      <c r="P207" s="145">
        <f t="shared" si="21"/>
        <v>0</v>
      </c>
      <c r="Q207" s="145">
        <v>0</v>
      </c>
      <c r="R207" s="145">
        <f t="shared" si="22"/>
        <v>0</v>
      </c>
      <c r="S207" s="145">
        <v>0</v>
      </c>
      <c r="T207" s="146">
        <f t="shared" si="23"/>
        <v>0</v>
      </c>
      <c r="AR207" s="147" t="s">
        <v>164</v>
      </c>
      <c r="AT207" s="147" t="s">
        <v>136</v>
      </c>
      <c r="AU207" s="147" t="s">
        <v>141</v>
      </c>
      <c r="AY207" s="13" t="s">
        <v>134</v>
      </c>
      <c r="BE207" s="148">
        <f t="shared" si="24"/>
        <v>0</v>
      </c>
      <c r="BF207" s="148">
        <f t="shared" si="25"/>
        <v>0</v>
      </c>
      <c r="BG207" s="148">
        <f t="shared" si="26"/>
        <v>0</v>
      </c>
      <c r="BH207" s="148">
        <f t="shared" si="27"/>
        <v>0</v>
      </c>
      <c r="BI207" s="148">
        <f t="shared" si="28"/>
        <v>0</v>
      </c>
      <c r="BJ207" s="13" t="s">
        <v>141</v>
      </c>
      <c r="BK207" s="148">
        <f t="shared" si="29"/>
        <v>0</v>
      </c>
      <c r="BL207" s="13" t="s">
        <v>164</v>
      </c>
      <c r="BM207" s="147" t="s">
        <v>404</v>
      </c>
    </row>
    <row r="208" spans="2:65" s="1" customFormat="1" ht="24.2" customHeight="1">
      <c r="B208" s="135"/>
      <c r="C208" s="149" t="s">
        <v>398</v>
      </c>
      <c r="D208" s="149" t="s">
        <v>180</v>
      </c>
      <c r="E208" s="150" t="s">
        <v>1055</v>
      </c>
      <c r="F208" s="151" t="s">
        <v>1056</v>
      </c>
      <c r="G208" s="152" t="s">
        <v>227</v>
      </c>
      <c r="H208" s="153">
        <v>1</v>
      </c>
      <c r="I208" s="154"/>
      <c r="J208" s="153">
        <f t="shared" si="20"/>
        <v>0</v>
      </c>
      <c r="K208" s="155"/>
      <c r="L208" s="156"/>
      <c r="M208" s="157" t="s">
        <v>1</v>
      </c>
      <c r="N208" s="158" t="s">
        <v>39</v>
      </c>
      <c r="P208" s="145">
        <f t="shared" si="21"/>
        <v>0</v>
      </c>
      <c r="Q208" s="145">
        <v>0</v>
      </c>
      <c r="R208" s="145">
        <f t="shared" si="22"/>
        <v>0</v>
      </c>
      <c r="S208" s="145">
        <v>0</v>
      </c>
      <c r="T208" s="146">
        <f t="shared" si="23"/>
        <v>0</v>
      </c>
      <c r="AR208" s="147" t="s">
        <v>194</v>
      </c>
      <c r="AT208" s="147" t="s">
        <v>180</v>
      </c>
      <c r="AU208" s="147" t="s">
        <v>141</v>
      </c>
      <c r="AY208" s="13" t="s">
        <v>134</v>
      </c>
      <c r="BE208" s="148">
        <f t="shared" si="24"/>
        <v>0</v>
      </c>
      <c r="BF208" s="148">
        <f t="shared" si="25"/>
        <v>0</v>
      </c>
      <c r="BG208" s="148">
        <f t="shared" si="26"/>
        <v>0</v>
      </c>
      <c r="BH208" s="148">
        <f t="shared" si="27"/>
        <v>0</v>
      </c>
      <c r="BI208" s="148">
        <f t="shared" si="28"/>
        <v>0</v>
      </c>
      <c r="BJ208" s="13" t="s">
        <v>141</v>
      </c>
      <c r="BK208" s="148">
        <f t="shared" si="29"/>
        <v>0</v>
      </c>
      <c r="BL208" s="13" t="s">
        <v>164</v>
      </c>
      <c r="BM208" s="147" t="s">
        <v>408</v>
      </c>
    </row>
    <row r="209" spans="2:65" s="1" customFormat="1" ht="16.5" customHeight="1">
      <c r="B209" s="135"/>
      <c r="C209" s="136" t="s">
        <v>271</v>
      </c>
      <c r="D209" s="136" t="s">
        <v>136</v>
      </c>
      <c r="E209" s="137" t="s">
        <v>1057</v>
      </c>
      <c r="F209" s="138" t="s">
        <v>1058</v>
      </c>
      <c r="G209" s="139" t="s">
        <v>227</v>
      </c>
      <c r="H209" s="140">
        <v>1</v>
      </c>
      <c r="I209" s="141"/>
      <c r="J209" s="140">
        <f t="shared" si="20"/>
        <v>0</v>
      </c>
      <c r="K209" s="142"/>
      <c r="L209" s="28"/>
      <c r="M209" s="143" t="s">
        <v>1</v>
      </c>
      <c r="N209" s="144" t="s">
        <v>39</v>
      </c>
      <c r="P209" s="145">
        <f t="shared" si="21"/>
        <v>0</v>
      </c>
      <c r="Q209" s="145">
        <v>0</v>
      </c>
      <c r="R209" s="145">
        <f t="shared" si="22"/>
        <v>0</v>
      </c>
      <c r="S209" s="145">
        <v>0</v>
      </c>
      <c r="T209" s="146">
        <f t="shared" si="23"/>
        <v>0</v>
      </c>
      <c r="AR209" s="147" t="s">
        <v>164</v>
      </c>
      <c r="AT209" s="147" t="s">
        <v>136</v>
      </c>
      <c r="AU209" s="147" t="s">
        <v>141</v>
      </c>
      <c r="AY209" s="13" t="s">
        <v>134</v>
      </c>
      <c r="BE209" s="148">
        <f t="shared" si="24"/>
        <v>0</v>
      </c>
      <c r="BF209" s="148">
        <f t="shared" si="25"/>
        <v>0</v>
      </c>
      <c r="BG209" s="148">
        <f t="shared" si="26"/>
        <v>0</v>
      </c>
      <c r="BH209" s="148">
        <f t="shared" si="27"/>
        <v>0</v>
      </c>
      <c r="BI209" s="148">
        <f t="shared" si="28"/>
        <v>0</v>
      </c>
      <c r="BJ209" s="13" t="s">
        <v>141</v>
      </c>
      <c r="BK209" s="148">
        <f t="shared" si="29"/>
        <v>0</v>
      </c>
      <c r="BL209" s="13" t="s">
        <v>164</v>
      </c>
      <c r="BM209" s="147" t="s">
        <v>411</v>
      </c>
    </row>
    <row r="210" spans="2:65" s="1" customFormat="1" ht="24.2" customHeight="1">
      <c r="B210" s="135"/>
      <c r="C210" s="149" t="s">
        <v>405</v>
      </c>
      <c r="D210" s="149" t="s">
        <v>180</v>
      </c>
      <c r="E210" s="150" t="s">
        <v>1059</v>
      </c>
      <c r="F210" s="151" t="s">
        <v>1060</v>
      </c>
      <c r="G210" s="152" t="s">
        <v>227</v>
      </c>
      <c r="H210" s="153">
        <v>1</v>
      </c>
      <c r="I210" s="154"/>
      <c r="J210" s="153">
        <f t="shared" si="20"/>
        <v>0</v>
      </c>
      <c r="K210" s="155"/>
      <c r="L210" s="156"/>
      <c r="M210" s="157" t="s">
        <v>1</v>
      </c>
      <c r="N210" s="158" t="s">
        <v>39</v>
      </c>
      <c r="P210" s="145">
        <f t="shared" si="21"/>
        <v>0</v>
      </c>
      <c r="Q210" s="145">
        <v>0</v>
      </c>
      <c r="R210" s="145">
        <f t="shared" si="22"/>
        <v>0</v>
      </c>
      <c r="S210" s="145">
        <v>0</v>
      </c>
      <c r="T210" s="146">
        <f t="shared" si="23"/>
        <v>0</v>
      </c>
      <c r="AR210" s="147" t="s">
        <v>194</v>
      </c>
      <c r="AT210" s="147" t="s">
        <v>180</v>
      </c>
      <c r="AU210" s="147" t="s">
        <v>141</v>
      </c>
      <c r="AY210" s="13" t="s">
        <v>134</v>
      </c>
      <c r="BE210" s="148">
        <f t="shared" si="24"/>
        <v>0</v>
      </c>
      <c r="BF210" s="148">
        <f t="shared" si="25"/>
        <v>0</v>
      </c>
      <c r="BG210" s="148">
        <f t="shared" si="26"/>
        <v>0</v>
      </c>
      <c r="BH210" s="148">
        <f t="shared" si="27"/>
        <v>0</v>
      </c>
      <c r="BI210" s="148">
        <f t="shared" si="28"/>
        <v>0</v>
      </c>
      <c r="BJ210" s="13" t="s">
        <v>141</v>
      </c>
      <c r="BK210" s="148">
        <f t="shared" si="29"/>
        <v>0</v>
      </c>
      <c r="BL210" s="13" t="s">
        <v>164</v>
      </c>
      <c r="BM210" s="147" t="s">
        <v>415</v>
      </c>
    </row>
    <row r="211" spans="2:65" s="1" customFormat="1" ht="16.5" customHeight="1">
      <c r="B211" s="135"/>
      <c r="C211" s="136" t="s">
        <v>274</v>
      </c>
      <c r="D211" s="136" t="s">
        <v>136</v>
      </c>
      <c r="E211" s="137" t="s">
        <v>1061</v>
      </c>
      <c r="F211" s="138" t="s">
        <v>1062</v>
      </c>
      <c r="G211" s="139" t="s">
        <v>227</v>
      </c>
      <c r="H211" s="140">
        <v>2</v>
      </c>
      <c r="I211" s="141"/>
      <c r="J211" s="140">
        <f t="shared" si="20"/>
        <v>0</v>
      </c>
      <c r="K211" s="142"/>
      <c r="L211" s="28"/>
      <c r="M211" s="143" t="s">
        <v>1</v>
      </c>
      <c r="N211" s="144" t="s">
        <v>39</v>
      </c>
      <c r="P211" s="145">
        <f t="shared" si="21"/>
        <v>0</v>
      </c>
      <c r="Q211" s="145">
        <v>0</v>
      </c>
      <c r="R211" s="145">
        <f t="shared" si="22"/>
        <v>0</v>
      </c>
      <c r="S211" s="145">
        <v>0</v>
      </c>
      <c r="T211" s="146">
        <f t="shared" si="23"/>
        <v>0</v>
      </c>
      <c r="AR211" s="147" t="s">
        <v>164</v>
      </c>
      <c r="AT211" s="147" t="s">
        <v>136</v>
      </c>
      <c r="AU211" s="147" t="s">
        <v>141</v>
      </c>
      <c r="AY211" s="13" t="s">
        <v>134</v>
      </c>
      <c r="BE211" s="148">
        <f t="shared" si="24"/>
        <v>0</v>
      </c>
      <c r="BF211" s="148">
        <f t="shared" si="25"/>
        <v>0</v>
      </c>
      <c r="BG211" s="148">
        <f t="shared" si="26"/>
        <v>0</v>
      </c>
      <c r="BH211" s="148">
        <f t="shared" si="27"/>
        <v>0</v>
      </c>
      <c r="BI211" s="148">
        <f t="shared" si="28"/>
        <v>0</v>
      </c>
      <c r="BJ211" s="13" t="s">
        <v>141</v>
      </c>
      <c r="BK211" s="148">
        <f t="shared" si="29"/>
        <v>0</v>
      </c>
      <c r="BL211" s="13" t="s">
        <v>164</v>
      </c>
      <c r="BM211" s="147" t="s">
        <v>418</v>
      </c>
    </row>
    <row r="212" spans="2:65" s="1" customFormat="1" ht="16.5" customHeight="1">
      <c r="B212" s="135"/>
      <c r="C212" s="149" t="s">
        <v>412</v>
      </c>
      <c r="D212" s="149" t="s">
        <v>180</v>
      </c>
      <c r="E212" s="150" t="s">
        <v>1063</v>
      </c>
      <c r="F212" s="151" t="s">
        <v>1064</v>
      </c>
      <c r="G212" s="152" t="s">
        <v>227</v>
      </c>
      <c r="H212" s="153">
        <v>2</v>
      </c>
      <c r="I212" s="154"/>
      <c r="J212" s="153">
        <f t="shared" si="20"/>
        <v>0</v>
      </c>
      <c r="K212" s="155"/>
      <c r="L212" s="156"/>
      <c r="M212" s="157" t="s">
        <v>1</v>
      </c>
      <c r="N212" s="158" t="s">
        <v>39</v>
      </c>
      <c r="P212" s="145">
        <f t="shared" si="21"/>
        <v>0</v>
      </c>
      <c r="Q212" s="145">
        <v>0</v>
      </c>
      <c r="R212" s="145">
        <f t="shared" si="22"/>
        <v>0</v>
      </c>
      <c r="S212" s="145">
        <v>0</v>
      </c>
      <c r="T212" s="146">
        <f t="shared" si="23"/>
        <v>0</v>
      </c>
      <c r="AR212" s="147" t="s">
        <v>194</v>
      </c>
      <c r="AT212" s="147" t="s">
        <v>180</v>
      </c>
      <c r="AU212" s="147" t="s">
        <v>141</v>
      </c>
      <c r="AY212" s="13" t="s">
        <v>134</v>
      </c>
      <c r="BE212" s="148">
        <f t="shared" si="24"/>
        <v>0</v>
      </c>
      <c r="BF212" s="148">
        <f t="shared" si="25"/>
        <v>0</v>
      </c>
      <c r="BG212" s="148">
        <f t="shared" si="26"/>
        <v>0</v>
      </c>
      <c r="BH212" s="148">
        <f t="shared" si="27"/>
        <v>0</v>
      </c>
      <c r="BI212" s="148">
        <f t="shared" si="28"/>
        <v>0</v>
      </c>
      <c r="BJ212" s="13" t="s">
        <v>141</v>
      </c>
      <c r="BK212" s="148">
        <f t="shared" si="29"/>
        <v>0</v>
      </c>
      <c r="BL212" s="13" t="s">
        <v>164</v>
      </c>
      <c r="BM212" s="147" t="s">
        <v>422</v>
      </c>
    </row>
    <row r="213" spans="2:65" s="1" customFormat="1" ht="16.5" customHeight="1">
      <c r="B213" s="135"/>
      <c r="C213" s="136" t="s">
        <v>278</v>
      </c>
      <c r="D213" s="136" t="s">
        <v>136</v>
      </c>
      <c r="E213" s="137" t="s">
        <v>1065</v>
      </c>
      <c r="F213" s="138" t="s">
        <v>1066</v>
      </c>
      <c r="G213" s="139" t="s">
        <v>227</v>
      </c>
      <c r="H213" s="140">
        <v>1</v>
      </c>
      <c r="I213" s="141"/>
      <c r="J213" s="140">
        <f t="shared" si="20"/>
        <v>0</v>
      </c>
      <c r="K213" s="142"/>
      <c r="L213" s="28"/>
      <c r="M213" s="143" t="s">
        <v>1</v>
      </c>
      <c r="N213" s="144" t="s">
        <v>39</v>
      </c>
      <c r="P213" s="145">
        <f t="shared" si="21"/>
        <v>0</v>
      </c>
      <c r="Q213" s="145">
        <v>0</v>
      </c>
      <c r="R213" s="145">
        <f t="shared" si="22"/>
        <v>0</v>
      </c>
      <c r="S213" s="145">
        <v>0</v>
      </c>
      <c r="T213" s="146">
        <f t="shared" si="23"/>
        <v>0</v>
      </c>
      <c r="AR213" s="147" t="s">
        <v>164</v>
      </c>
      <c r="AT213" s="147" t="s">
        <v>136</v>
      </c>
      <c r="AU213" s="147" t="s">
        <v>141</v>
      </c>
      <c r="AY213" s="13" t="s">
        <v>134</v>
      </c>
      <c r="BE213" s="148">
        <f t="shared" si="24"/>
        <v>0</v>
      </c>
      <c r="BF213" s="148">
        <f t="shared" si="25"/>
        <v>0</v>
      </c>
      <c r="BG213" s="148">
        <f t="shared" si="26"/>
        <v>0</v>
      </c>
      <c r="BH213" s="148">
        <f t="shared" si="27"/>
        <v>0</v>
      </c>
      <c r="BI213" s="148">
        <f t="shared" si="28"/>
        <v>0</v>
      </c>
      <c r="BJ213" s="13" t="s">
        <v>141</v>
      </c>
      <c r="BK213" s="148">
        <f t="shared" si="29"/>
        <v>0</v>
      </c>
      <c r="BL213" s="13" t="s">
        <v>164</v>
      </c>
      <c r="BM213" s="147" t="s">
        <v>425</v>
      </c>
    </row>
    <row r="214" spans="2:65" s="1" customFormat="1" ht="24.2" customHeight="1">
      <c r="B214" s="135"/>
      <c r="C214" s="149" t="s">
        <v>419</v>
      </c>
      <c r="D214" s="149" t="s">
        <v>180</v>
      </c>
      <c r="E214" s="150" t="s">
        <v>1067</v>
      </c>
      <c r="F214" s="151" t="s">
        <v>1068</v>
      </c>
      <c r="G214" s="152" t="s">
        <v>227</v>
      </c>
      <c r="H214" s="153">
        <v>1</v>
      </c>
      <c r="I214" s="154"/>
      <c r="J214" s="153">
        <f t="shared" si="20"/>
        <v>0</v>
      </c>
      <c r="K214" s="155"/>
      <c r="L214" s="156"/>
      <c r="M214" s="157" t="s">
        <v>1</v>
      </c>
      <c r="N214" s="158" t="s">
        <v>39</v>
      </c>
      <c r="P214" s="145">
        <f t="shared" si="21"/>
        <v>0</v>
      </c>
      <c r="Q214" s="145">
        <v>0</v>
      </c>
      <c r="R214" s="145">
        <f t="shared" si="22"/>
        <v>0</v>
      </c>
      <c r="S214" s="145">
        <v>0</v>
      </c>
      <c r="T214" s="146">
        <f t="shared" si="23"/>
        <v>0</v>
      </c>
      <c r="AR214" s="147" t="s">
        <v>194</v>
      </c>
      <c r="AT214" s="147" t="s">
        <v>180</v>
      </c>
      <c r="AU214" s="147" t="s">
        <v>141</v>
      </c>
      <c r="AY214" s="13" t="s">
        <v>134</v>
      </c>
      <c r="BE214" s="148">
        <f t="shared" si="24"/>
        <v>0</v>
      </c>
      <c r="BF214" s="148">
        <f t="shared" si="25"/>
        <v>0</v>
      </c>
      <c r="BG214" s="148">
        <f t="shared" si="26"/>
        <v>0</v>
      </c>
      <c r="BH214" s="148">
        <f t="shared" si="27"/>
        <v>0</v>
      </c>
      <c r="BI214" s="148">
        <f t="shared" si="28"/>
        <v>0</v>
      </c>
      <c r="BJ214" s="13" t="s">
        <v>141</v>
      </c>
      <c r="BK214" s="148">
        <f t="shared" si="29"/>
        <v>0</v>
      </c>
      <c r="BL214" s="13" t="s">
        <v>164</v>
      </c>
      <c r="BM214" s="147" t="s">
        <v>429</v>
      </c>
    </row>
    <row r="215" spans="2:65" s="1" customFormat="1" ht="24.2" customHeight="1">
      <c r="B215" s="135"/>
      <c r="C215" s="136" t="s">
        <v>282</v>
      </c>
      <c r="D215" s="136" t="s">
        <v>136</v>
      </c>
      <c r="E215" s="137" t="s">
        <v>1069</v>
      </c>
      <c r="F215" s="138" t="s">
        <v>1070</v>
      </c>
      <c r="G215" s="139" t="s">
        <v>281</v>
      </c>
      <c r="H215" s="140">
        <v>340</v>
      </c>
      <c r="I215" s="141"/>
      <c r="J215" s="140">
        <f t="shared" si="20"/>
        <v>0</v>
      </c>
      <c r="K215" s="142"/>
      <c r="L215" s="28"/>
      <c r="M215" s="143" t="s">
        <v>1</v>
      </c>
      <c r="N215" s="144" t="s">
        <v>39</v>
      </c>
      <c r="P215" s="145">
        <f t="shared" si="21"/>
        <v>0</v>
      </c>
      <c r="Q215" s="145">
        <v>0</v>
      </c>
      <c r="R215" s="145">
        <f t="shared" si="22"/>
        <v>0</v>
      </c>
      <c r="S215" s="145">
        <v>0</v>
      </c>
      <c r="T215" s="146">
        <f t="shared" si="23"/>
        <v>0</v>
      </c>
      <c r="AR215" s="147" t="s">
        <v>164</v>
      </c>
      <c r="AT215" s="147" t="s">
        <v>136</v>
      </c>
      <c r="AU215" s="147" t="s">
        <v>141</v>
      </c>
      <c r="AY215" s="13" t="s">
        <v>134</v>
      </c>
      <c r="BE215" s="148">
        <f t="shared" si="24"/>
        <v>0</v>
      </c>
      <c r="BF215" s="148">
        <f t="shared" si="25"/>
        <v>0</v>
      </c>
      <c r="BG215" s="148">
        <f t="shared" si="26"/>
        <v>0</v>
      </c>
      <c r="BH215" s="148">
        <f t="shared" si="27"/>
        <v>0</v>
      </c>
      <c r="BI215" s="148">
        <f t="shared" si="28"/>
        <v>0</v>
      </c>
      <c r="BJ215" s="13" t="s">
        <v>141</v>
      </c>
      <c r="BK215" s="148">
        <f t="shared" si="29"/>
        <v>0</v>
      </c>
      <c r="BL215" s="13" t="s">
        <v>164</v>
      </c>
      <c r="BM215" s="147" t="s">
        <v>432</v>
      </c>
    </row>
    <row r="216" spans="2:65" s="1" customFormat="1" ht="24.2" customHeight="1">
      <c r="B216" s="135"/>
      <c r="C216" s="136" t="s">
        <v>426</v>
      </c>
      <c r="D216" s="136" t="s">
        <v>136</v>
      </c>
      <c r="E216" s="137" t="s">
        <v>1071</v>
      </c>
      <c r="F216" s="138" t="s">
        <v>1072</v>
      </c>
      <c r="G216" s="139" t="s">
        <v>281</v>
      </c>
      <c r="H216" s="140">
        <v>340</v>
      </c>
      <c r="I216" s="141"/>
      <c r="J216" s="140">
        <f t="shared" si="20"/>
        <v>0</v>
      </c>
      <c r="K216" s="142"/>
      <c r="L216" s="28"/>
      <c r="M216" s="143" t="s">
        <v>1</v>
      </c>
      <c r="N216" s="144" t="s">
        <v>39</v>
      </c>
      <c r="P216" s="145">
        <f t="shared" si="21"/>
        <v>0</v>
      </c>
      <c r="Q216" s="145">
        <v>0</v>
      </c>
      <c r="R216" s="145">
        <f t="shared" si="22"/>
        <v>0</v>
      </c>
      <c r="S216" s="145">
        <v>0</v>
      </c>
      <c r="T216" s="146">
        <f t="shared" si="23"/>
        <v>0</v>
      </c>
      <c r="AR216" s="147" t="s">
        <v>164</v>
      </c>
      <c r="AT216" s="147" t="s">
        <v>136</v>
      </c>
      <c r="AU216" s="147" t="s">
        <v>141</v>
      </c>
      <c r="AY216" s="13" t="s">
        <v>134</v>
      </c>
      <c r="BE216" s="148">
        <f t="shared" si="24"/>
        <v>0</v>
      </c>
      <c r="BF216" s="148">
        <f t="shared" si="25"/>
        <v>0</v>
      </c>
      <c r="BG216" s="148">
        <f t="shared" si="26"/>
        <v>0</v>
      </c>
      <c r="BH216" s="148">
        <f t="shared" si="27"/>
        <v>0</v>
      </c>
      <c r="BI216" s="148">
        <f t="shared" si="28"/>
        <v>0</v>
      </c>
      <c r="BJ216" s="13" t="s">
        <v>141</v>
      </c>
      <c r="BK216" s="148">
        <f t="shared" si="29"/>
        <v>0</v>
      </c>
      <c r="BL216" s="13" t="s">
        <v>164</v>
      </c>
      <c r="BM216" s="147" t="s">
        <v>436</v>
      </c>
    </row>
    <row r="217" spans="2:65" s="1" customFormat="1" ht="24.2" customHeight="1">
      <c r="B217" s="135"/>
      <c r="C217" s="136" t="s">
        <v>287</v>
      </c>
      <c r="D217" s="136" t="s">
        <v>136</v>
      </c>
      <c r="E217" s="137" t="s">
        <v>1073</v>
      </c>
      <c r="F217" s="138" t="s">
        <v>1074</v>
      </c>
      <c r="G217" s="139" t="s">
        <v>570</v>
      </c>
      <c r="H217" s="141"/>
      <c r="I217" s="141"/>
      <c r="J217" s="140">
        <f t="shared" si="20"/>
        <v>0</v>
      </c>
      <c r="K217" s="142"/>
      <c r="L217" s="28"/>
      <c r="M217" s="143" t="s">
        <v>1</v>
      </c>
      <c r="N217" s="144" t="s">
        <v>39</v>
      </c>
      <c r="P217" s="145">
        <f t="shared" si="21"/>
        <v>0</v>
      </c>
      <c r="Q217" s="145">
        <v>0</v>
      </c>
      <c r="R217" s="145">
        <f t="shared" si="22"/>
        <v>0</v>
      </c>
      <c r="S217" s="145">
        <v>0</v>
      </c>
      <c r="T217" s="146">
        <f t="shared" si="23"/>
        <v>0</v>
      </c>
      <c r="AR217" s="147" t="s">
        <v>164</v>
      </c>
      <c r="AT217" s="147" t="s">
        <v>136</v>
      </c>
      <c r="AU217" s="147" t="s">
        <v>141</v>
      </c>
      <c r="AY217" s="13" t="s">
        <v>134</v>
      </c>
      <c r="BE217" s="148">
        <f t="shared" si="24"/>
        <v>0</v>
      </c>
      <c r="BF217" s="148">
        <f t="shared" si="25"/>
        <v>0</v>
      </c>
      <c r="BG217" s="148">
        <f t="shared" si="26"/>
        <v>0</v>
      </c>
      <c r="BH217" s="148">
        <f t="shared" si="27"/>
        <v>0</v>
      </c>
      <c r="BI217" s="148">
        <f t="shared" si="28"/>
        <v>0</v>
      </c>
      <c r="BJ217" s="13" t="s">
        <v>141</v>
      </c>
      <c r="BK217" s="148">
        <f t="shared" si="29"/>
        <v>0</v>
      </c>
      <c r="BL217" s="13" t="s">
        <v>164</v>
      </c>
      <c r="BM217" s="147" t="s">
        <v>440</v>
      </c>
    </row>
    <row r="218" spans="2:65" s="11" customFormat="1" ht="22.9" customHeight="1">
      <c r="B218" s="123"/>
      <c r="D218" s="124" t="s">
        <v>72</v>
      </c>
      <c r="E218" s="133" t="s">
        <v>1075</v>
      </c>
      <c r="F218" s="133" t="s">
        <v>1076</v>
      </c>
      <c r="I218" s="126"/>
      <c r="J218" s="134">
        <f>BK218</f>
        <v>0</v>
      </c>
      <c r="L218" s="123"/>
      <c r="M218" s="128"/>
      <c r="P218" s="129">
        <f>SUM(P219:P230)</f>
        <v>0</v>
      </c>
      <c r="R218" s="129">
        <f>SUM(R219:R230)</f>
        <v>0</v>
      </c>
      <c r="T218" s="130">
        <f>SUM(T219:T230)</f>
        <v>0</v>
      </c>
      <c r="AR218" s="124" t="s">
        <v>141</v>
      </c>
      <c r="AT218" s="131" t="s">
        <v>72</v>
      </c>
      <c r="AU218" s="131" t="s">
        <v>81</v>
      </c>
      <c r="AY218" s="124" t="s">
        <v>134</v>
      </c>
      <c r="BK218" s="132">
        <f>SUM(BK219:BK230)</f>
        <v>0</v>
      </c>
    </row>
    <row r="219" spans="2:65" s="1" customFormat="1" ht="16.5" customHeight="1">
      <c r="B219" s="135"/>
      <c r="C219" s="136" t="s">
        <v>433</v>
      </c>
      <c r="D219" s="136" t="s">
        <v>136</v>
      </c>
      <c r="E219" s="137" t="s">
        <v>1077</v>
      </c>
      <c r="F219" s="138" t="s">
        <v>1078</v>
      </c>
      <c r="G219" s="139" t="s">
        <v>1079</v>
      </c>
      <c r="H219" s="140">
        <v>1</v>
      </c>
      <c r="I219" s="141"/>
      <c r="J219" s="140">
        <f t="shared" ref="J219:J230" si="30">ROUND(I219*H219,2)</f>
        <v>0</v>
      </c>
      <c r="K219" s="142"/>
      <c r="L219" s="28"/>
      <c r="M219" s="143" t="s">
        <v>1</v>
      </c>
      <c r="N219" s="144" t="s">
        <v>39</v>
      </c>
      <c r="P219" s="145">
        <f t="shared" ref="P219:P230" si="31">O219*H219</f>
        <v>0</v>
      </c>
      <c r="Q219" s="145">
        <v>0</v>
      </c>
      <c r="R219" s="145">
        <f t="shared" ref="R219:R230" si="32">Q219*H219</f>
        <v>0</v>
      </c>
      <c r="S219" s="145">
        <v>0</v>
      </c>
      <c r="T219" s="146">
        <f t="shared" ref="T219:T230" si="33">S219*H219</f>
        <v>0</v>
      </c>
      <c r="AR219" s="147" t="s">
        <v>164</v>
      </c>
      <c r="AT219" s="147" t="s">
        <v>136</v>
      </c>
      <c r="AU219" s="147" t="s">
        <v>141</v>
      </c>
      <c r="AY219" s="13" t="s">
        <v>134</v>
      </c>
      <c r="BE219" s="148">
        <f t="shared" ref="BE219:BE230" si="34">IF(N219="základná",J219,0)</f>
        <v>0</v>
      </c>
      <c r="BF219" s="148">
        <f t="shared" ref="BF219:BF230" si="35">IF(N219="znížená",J219,0)</f>
        <v>0</v>
      </c>
      <c r="BG219" s="148">
        <f t="shared" ref="BG219:BG230" si="36">IF(N219="zákl. prenesená",J219,0)</f>
        <v>0</v>
      </c>
      <c r="BH219" s="148">
        <f t="shared" ref="BH219:BH230" si="37">IF(N219="zníž. prenesená",J219,0)</f>
        <v>0</v>
      </c>
      <c r="BI219" s="148">
        <f t="shared" ref="BI219:BI230" si="38">IF(N219="nulová",J219,0)</f>
        <v>0</v>
      </c>
      <c r="BJ219" s="13" t="s">
        <v>141</v>
      </c>
      <c r="BK219" s="148">
        <f t="shared" ref="BK219:BK230" si="39">ROUND(I219*H219,2)</f>
        <v>0</v>
      </c>
      <c r="BL219" s="13" t="s">
        <v>164</v>
      </c>
      <c r="BM219" s="147" t="s">
        <v>443</v>
      </c>
    </row>
    <row r="220" spans="2:65" s="1" customFormat="1" ht="16.5" customHeight="1">
      <c r="B220" s="135"/>
      <c r="C220" s="149" t="s">
        <v>290</v>
      </c>
      <c r="D220" s="149" t="s">
        <v>180</v>
      </c>
      <c r="E220" s="150" t="s">
        <v>1080</v>
      </c>
      <c r="F220" s="151" t="s">
        <v>1081</v>
      </c>
      <c r="G220" s="152" t="s">
        <v>227</v>
      </c>
      <c r="H220" s="153">
        <v>1</v>
      </c>
      <c r="I220" s="154"/>
      <c r="J220" s="153">
        <f t="shared" si="30"/>
        <v>0</v>
      </c>
      <c r="K220" s="155"/>
      <c r="L220" s="156"/>
      <c r="M220" s="157" t="s">
        <v>1</v>
      </c>
      <c r="N220" s="158" t="s">
        <v>39</v>
      </c>
      <c r="P220" s="145">
        <f t="shared" si="31"/>
        <v>0</v>
      </c>
      <c r="Q220" s="145">
        <v>0</v>
      </c>
      <c r="R220" s="145">
        <f t="shared" si="32"/>
        <v>0</v>
      </c>
      <c r="S220" s="145">
        <v>0</v>
      </c>
      <c r="T220" s="146">
        <f t="shared" si="33"/>
        <v>0</v>
      </c>
      <c r="AR220" s="147" t="s">
        <v>194</v>
      </c>
      <c r="AT220" s="147" t="s">
        <v>180</v>
      </c>
      <c r="AU220" s="147" t="s">
        <v>141</v>
      </c>
      <c r="AY220" s="13" t="s">
        <v>134</v>
      </c>
      <c r="BE220" s="148">
        <f t="shared" si="34"/>
        <v>0</v>
      </c>
      <c r="BF220" s="148">
        <f t="shared" si="35"/>
        <v>0</v>
      </c>
      <c r="BG220" s="148">
        <f t="shared" si="36"/>
        <v>0</v>
      </c>
      <c r="BH220" s="148">
        <f t="shared" si="37"/>
        <v>0</v>
      </c>
      <c r="BI220" s="148">
        <f t="shared" si="38"/>
        <v>0</v>
      </c>
      <c r="BJ220" s="13" t="s">
        <v>141</v>
      </c>
      <c r="BK220" s="148">
        <f t="shared" si="39"/>
        <v>0</v>
      </c>
      <c r="BL220" s="13" t="s">
        <v>164</v>
      </c>
      <c r="BM220" s="147" t="s">
        <v>458</v>
      </c>
    </row>
    <row r="221" spans="2:65" s="1" customFormat="1" ht="33" customHeight="1">
      <c r="B221" s="135"/>
      <c r="C221" s="136" t="s">
        <v>441</v>
      </c>
      <c r="D221" s="136" t="s">
        <v>136</v>
      </c>
      <c r="E221" s="137" t="s">
        <v>1082</v>
      </c>
      <c r="F221" s="138" t="s">
        <v>1083</v>
      </c>
      <c r="G221" s="139" t="s">
        <v>227</v>
      </c>
      <c r="H221" s="140">
        <v>1</v>
      </c>
      <c r="I221" s="141"/>
      <c r="J221" s="140">
        <f t="shared" si="30"/>
        <v>0</v>
      </c>
      <c r="K221" s="142"/>
      <c r="L221" s="28"/>
      <c r="M221" s="143" t="s">
        <v>1</v>
      </c>
      <c r="N221" s="144" t="s">
        <v>39</v>
      </c>
      <c r="P221" s="145">
        <f t="shared" si="31"/>
        <v>0</v>
      </c>
      <c r="Q221" s="145">
        <v>0</v>
      </c>
      <c r="R221" s="145">
        <f t="shared" si="32"/>
        <v>0</v>
      </c>
      <c r="S221" s="145">
        <v>0</v>
      </c>
      <c r="T221" s="146">
        <f t="shared" si="33"/>
        <v>0</v>
      </c>
      <c r="AR221" s="147" t="s">
        <v>164</v>
      </c>
      <c r="AT221" s="147" t="s">
        <v>136</v>
      </c>
      <c r="AU221" s="147" t="s">
        <v>141</v>
      </c>
      <c r="AY221" s="13" t="s">
        <v>134</v>
      </c>
      <c r="BE221" s="148">
        <f t="shared" si="34"/>
        <v>0</v>
      </c>
      <c r="BF221" s="148">
        <f t="shared" si="35"/>
        <v>0</v>
      </c>
      <c r="BG221" s="148">
        <f t="shared" si="36"/>
        <v>0</v>
      </c>
      <c r="BH221" s="148">
        <f t="shared" si="37"/>
        <v>0</v>
      </c>
      <c r="BI221" s="148">
        <f t="shared" si="38"/>
        <v>0</v>
      </c>
      <c r="BJ221" s="13" t="s">
        <v>141</v>
      </c>
      <c r="BK221" s="148">
        <f t="shared" si="39"/>
        <v>0</v>
      </c>
      <c r="BL221" s="13" t="s">
        <v>164</v>
      </c>
      <c r="BM221" s="147" t="s">
        <v>461</v>
      </c>
    </row>
    <row r="222" spans="2:65" s="1" customFormat="1" ht="24.2" customHeight="1">
      <c r="B222" s="135"/>
      <c r="C222" s="149" t="s">
        <v>294</v>
      </c>
      <c r="D222" s="149" t="s">
        <v>180</v>
      </c>
      <c r="E222" s="150" t="s">
        <v>1084</v>
      </c>
      <c r="F222" s="151" t="s">
        <v>1085</v>
      </c>
      <c r="G222" s="152" t="s">
        <v>227</v>
      </c>
      <c r="H222" s="153">
        <v>1</v>
      </c>
      <c r="I222" s="154"/>
      <c r="J222" s="153">
        <f t="shared" si="30"/>
        <v>0</v>
      </c>
      <c r="K222" s="155"/>
      <c r="L222" s="156"/>
      <c r="M222" s="157" t="s">
        <v>1</v>
      </c>
      <c r="N222" s="158" t="s">
        <v>39</v>
      </c>
      <c r="P222" s="145">
        <f t="shared" si="31"/>
        <v>0</v>
      </c>
      <c r="Q222" s="145">
        <v>0</v>
      </c>
      <c r="R222" s="145">
        <f t="shared" si="32"/>
        <v>0</v>
      </c>
      <c r="S222" s="145">
        <v>0</v>
      </c>
      <c r="T222" s="146">
        <f t="shared" si="33"/>
        <v>0</v>
      </c>
      <c r="AR222" s="147" t="s">
        <v>194</v>
      </c>
      <c r="AT222" s="147" t="s">
        <v>180</v>
      </c>
      <c r="AU222" s="147" t="s">
        <v>141</v>
      </c>
      <c r="AY222" s="13" t="s">
        <v>134</v>
      </c>
      <c r="BE222" s="148">
        <f t="shared" si="34"/>
        <v>0</v>
      </c>
      <c r="BF222" s="148">
        <f t="shared" si="35"/>
        <v>0</v>
      </c>
      <c r="BG222" s="148">
        <f t="shared" si="36"/>
        <v>0</v>
      </c>
      <c r="BH222" s="148">
        <f t="shared" si="37"/>
        <v>0</v>
      </c>
      <c r="BI222" s="148">
        <f t="shared" si="38"/>
        <v>0</v>
      </c>
      <c r="BJ222" s="13" t="s">
        <v>141</v>
      </c>
      <c r="BK222" s="148">
        <f t="shared" si="39"/>
        <v>0</v>
      </c>
      <c r="BL222" s="13" t="s">
        <v>164</v>
      </c>
      <c r="BM222" s="147" t="s">
        <v>465</v>
      </c>
    </row>
    <row r="223" spans="2:65" s="1" customFormat="1" ht="16.5" customHeight="1">
      <c r="B223" s="135"/>
      <c r="C223" s="136" t="s">
        <v>448</v>
      </c>
      <c r="D223" s="136" t="s">
        <v>136</v>
      </c>
      <c r="E223" s="137" t="s">
        <v>1086</v>
      </c>
      <c r="F223" s="138" t="s">
        <v>1087</v>
      </c>
      <c r="G223" s="139" t="s">
        <v>227</v>
      </c>
      <c r="H223" s="140">
        <v>1</v>
      </c>
      <c r="I223" s="141"/>
      <c r="J223" s="140">
        <f t="shared" si="30"/>
        <v>0</v>
      </c>
      <c r="K223" s="142"/>
      <c r="L223" s="28"/>
      <c r="M223" s="143" t="s">
        <v>1</v>
      </c>
      <c r="N223" s="144" t="s">
        <v>39</v>
      </c>
      <c r="P223" s="145">
        <f t="shared" si="31"/>
        <v>0</v>
      </c>
      <c r="Q223" s="145">
        <v>0</v>
      </c>
      <c r="R223" s="145">
        <f t="shared" si="32"/>
        <v>0</v>
      </c>
      <c r="S223" s="145">
        <v>0</v>
      </c>
      <c r="T223" s="146">
        <f t="shared" si="33"/>
        <v>0</v>
      </c>
      <c r="AR223" s="147" t="s">
        <v>164</v>
      </c>
      <c r="AT223" s="147" t="s">
        <v>136</v>
      </c>
      <c r="AU223" s="147" t="s">
        <v>141</v>
      </c>
      <c r="AY223" s="13" t="s">
        <v>134</v>
      </c>
      <c r="BE223" s="148">
        <f t="shared" si="34"/>
        <v>0</v>
      </c>
      <c r="BF223" s="148">
        <f t="shared" si="35"/>
        <v>0</v>
      </c>
      <c r="BG223" s="148">
        <f t="shared" si="36"/>
        <v>0</v>
      </c>
      <c r="BH223" s="148">
        <f t="shared" si="37"/>
        <v>0</v>
      </c>
      <c r="BI223" s="148">
        <f t="shared" si="38"/>
        <v>0</v>
      </c>
      <c r="BJ223" s="13" t="s">
        <v>141</v>
      </c>
      <c r="BK223" s="148">
        <f t="shared" si="39"/>
        <v>0</v>
      </c>
      <c r="BL223" s="13" t="s">
        <v>164</v>
      </c>
      <c r="BM223" s="147" t="s">
        <v>468</v>
      </c>
    </row>
    <row r="224" spans="2:65" s="1" customFormat="1" ht="24.2" customHeight="1">
      <c r="B224" s="135"/>
      <c r="C224" s="149" t="s">
        <v>297</v>
      </c>
      <c r="D224" s="149" t="s">
        <v>180</v>
      </c>
      <c r="E224" s="150" t="s">
        <v>1088</v>
      </c>
      <c r="F224" s="151" t="s">
        <v>1089</v>
      </c>
      <c r="G224" s="152" t="s">
        <v>227</v>
      </c>
      <c r="H224" s="153">
        <v>1</v>
      </c>
      <c r="I224" s="154"/>
      <c r="J224" s="153">
        <f t="shared" si="30"/>
        <v>0</v>
      </c>
      <c r="K224" s="155"/>
      <c r="L224" s="156"/>
      <c r="M224" s="157" t="s">
        <v>1</v>
      </c>
      <c r="N224" s="158" t="s">
        <v>39</v>
      </c>
      <c r="P224" s="145">
        <f t="shared" si="31"/>
        <v>0</v>
      </c>
      <c r="Q224" s="145">
        <v>0</v>
      </c>
      <c r="R224" s="145">
        <f t="shared" si="32"/>
        <v>0</v>
      </c>
      <c r="S224" s="145">
        <v>0</v>
      </c>
      <c r="T224" s="146">
        <f t="shared" si="33"/>
        <v>0</v>
      </c>
      <c r="AR224" s="147" t="s">
        <v>194</v>
      </c>
      <c r="AT224" s="147" t="s">
        <v>180</v>
      </c>
      <c r="AU224" s="147" t="s">
        <v>141</v>
      </c>
      <c r="AY224" s="13" t="s">
        <v>134</v>
      </c>
      <c r="BE224" s="148">
        <f t="shared" si="34"/>
        <v>0</v>
      </c>
      <c r="BF224" s="148">
        <f t="shared" si="35"/>
        <v>0</v>
      </c>
      <c r="BG224" s="148">
        <f t="shared" si="36"/>
        <v>0</v>
      </c>
      <c r="BH224" s="148">
        <f t="shared" si="37"/>
        <v>0</v>
      </c>
      <c r="BI224" s="148">
        <f t="shared" si="38"/>
        <v>0</v>
      </c>
      <c r="BJ224" s="13" t="s">
        <v>141</v>
      </c>
      <c r="BK224" s="148">
        <f t="shared" si="39"/>
        <v>0</v>
      </c>
      <c r="BL224" s="13" t="s">
        <v>164</v>
      </c>
      <c r="BM224" s="147" t="s">
        <v>472</v>
      </c>
    </row>
    <row r="225" spans="2:65" s="1" customFormat="1" ht="24.2" customHeight="1">
      <c r="B225" s="135"/>
      <c r="C225" s="136" t="s">
        <v>455</v>
      </c>
      <c r="D225" s="136" t="s">
        <v>136</v>
      </c>
      <c r="E225" s="137" t="s">
        <v>1090</v>
      </c>
      <c r="F225" s="138" t="s">
        <v>1091</v>
      </c>
      <c r="G225" s="139" t="s">
        <v>227</v>
      </c>
      <c r="H225" s="140">
        <v>1</v>
      </c>
      <c r="I225" s="141"/>
      <c r="J225" s="140">
        <f t="shared" si="30"/>
        <v>0</v>
      </c>
      <c r="K225" s="142"/>
      <c r="L225" s="28"/>
      <c r="M225" s="143" t="s">
        <v>1</v>
      </c>
      <c r="N225" s="144" t="s">
        <v>39</v>
      </c>
      <c r="P225" s="145">
        <f t="shared" si="31"/>
        <v>0</v>
      </c>
      <c r="Q225" s="145">
        <v>0</v>
      </c>
      <c r="R225" s="145">
        <f t="shared" si="32"/>
        <v>0</v>
      </c>
      <c r="S225" s="145">
        <v>0</v>
      </c>
      <c r="T225" s="146">
        <f t="shared" si="33"/>
        <v>0</v>
      </c>
      <c r="AR225" s="147" t="s">
        <v>164</v>
      </c>
      <c r="AT225" s="147" t="s">
        <v>136</v>
      </c>
      <c r="AU225" s="147" t="s">
        <v>141</v>
      </c>
      <c r="AY225" s="13" t="s">
        <v>134</v>
      </c>
      <c r="BE225" s="148">
        <f t="shared" si="34"/>
        <v>0</v>
      </c>
      <c r="BF225" s="148">
        <f t="shared" si="35"/>
        <v>0</v>
      </c>
      <c r="BG225" s="148">
        <f t="shared" si="36"/>
        <v>0</v>
      </c>
      <c r="BH225" s="148">
        <f t="shared" si="37"/>
        <v>0</v>
      </c>
      <c r="BI225" s="148">
        <f t="shared" si="38"/>
        <v>0</v>
      </c>
      <c r="BJ225" s="13" t="s">
        <v>141</v>
      </c>
      <c r="BK225" s="148">
        <f t="shared" si="39"/>
        <v>0</v>
      </c>
      <c r="BL225" s="13" t="s">
        <v>164</v>
      </c>
      <c r="BM225" s="147" t="s">
        <v>475</v>
      </c>
    </row>
    <row r="226" spans="2:65" s="1" customFormat="1" ht="24.2" customHeight="1">
      <c r="B226" s="135"/>
      <c r="C226" s="149" t="s">
        <v>301</v>
      </c>
      <c r="D226" s="149" t="s">
        <v>180</v>
      </c>
      <c r="E226" s="150" t="s">
        <v>1092</v>
      </c>
      <c r="F226" s="151" t="s">
        <v>1093</v>
      </c>
      <c r="G226" s="152" t="s">
        <v>227</v>
      </c>
      <c r="H226" s="153">
        <v>1</v>
      </c>
      <c r="I226" s="154"/>
      <c r="J226" s="153">
        <f t="shared" si="30"/>
        <v>0</v>
      </c>
      <c r="K226" s="155"/>
      <c r="L226" s="156"/>
      <c r="M226" s="157" t="s">
        <v>1</v>
      </c>
      <c r="N226" s="158" t="s">
        <v>39</v>
      </c>
      <c r="P226" s="145">
        <f t="shared" si="31"/>
        <v>0</v>
      </c>
      <c r="Q226" s="145">
        <v>0</v>
      </c>
      <c r="R226" s="145">
        <f t="shared" si="32"/>
        <v>0</v>
      </c>
      <c r="S226" s="145">
        <v>0</v>
      </c>
      <c r="T226" s="146">
        <f t="shared" si="33"/>
        <v>0</v>
      </c>
      <c r="AR226" s="147" t="s">
        <v>194</v>
      </c>
      <c r="AT226" s="147" t="s">
        <v>180</v>
      </c>
      <c r="AU226" s="147" t="s">
        <v>141</v>
      </c>
      <c r="AY226" s="13" t="s">
        <v>134</v>
      </c>
      <c r="BE226" s="148">
        <f t="shared" si="34"/>
        <v>0</v>
      </c>
      <c r="BF226" s="148">
        <f t="shared" si="35"/>
        <v>0</v>
      </c>
      <c r="BG226" s="148">
        <f t="shared" si="36"/>
        <v>0</v>
      </c>
      <c r="BH226" s="148">
        <f t="shared" si="37"/>
        <v>0</v>
      </c>
      <c r="BI226" s="148">
        <f t="shared" si="38"/>
        <v>0</v>
      </c>
      <c r="BJ226" s="13" t="s">
        <v>141</v>
      </c>
      <c r="BK226" s="148">
        <f t="shared" si="39"/>
        <v>0</v>
      </c>
      <c r="BL226" s="13" t="s">
        <v>164</v>
      </c>
      <c r="BM226" s="147" t="s">
        <v>479</v>
      </c>
    </row>
    <row r="227" spans="2:65" s="1" customFormat="1" ht="21.75" customHeight="1">
      <c r="B227" s="135"/>
      <c r="C227" s="136" t="s">
        <v>462</v>
      </c>
      <c r="D227" s="136" t="s">
        <v>136</v>
      </c>
      <c r="E227" s="137" t="s">
        <v>1094</v>
      </c>
      <c r="F227" s="138" t="s">
        <v>1095</v>
      </c>
      <c r="G227" s="139" t="s">
        <v>281</v>
      </c>
      <c r="H227" s="140">
        <v>22.5</v>
      </c>
      <c r="I227" s="141"/>
      <c r="J227" s="140">
        <f t="shared" si="30"/>
        <v>0</v>
      </c>
      <c r="K227" s="142"/>
      <c r="L227" s="28"/>
      <c r="M227" s="143" t="s">
        <v>1</v>
      </c>
      <c r="N227" s="144" t="s">
        <v>39</v>
      </c>
      <c r="P227" s="145">
        <f t="shared" si="31"/>
        <v>0</v>
      </c>
      <c r="Q227" s="145">
        <v>0</v>
      </c>
      <c r="R227" s="145">
        <f t="shared" si="32"/>
        <v>0</v>
      </c>
      <c r="S227" s="145">
        <v>0</v>
      </c>
      <c r="T227" s="146">
        <f t="shared" si="33"/>
        <v>0</v>
      </c>
      <c r="AR227" s="147" t="s">
        <v>164</v>
      </c>
      <c r="AT227" s="147" t="s">
        <v>136</v>
      </c>
      <c r="AU227" s="147" t="s">
        <v>141</v>
      </c>
      <c r="AY227" s="13" t="s">
        <v>134</v>
      </c>
      <c r="BE227" s="148">
        <f t="shared" si="34"/>
        <v>0</v>
      </c>
      <c r="BF227" s="148">
        <f t="shared" si="35"/>
        <v>0</v>
      </c>
      <c r="BG227" s="148">
        <f t="shared" si="36"/>
        <v>0</v>
      </c>
      <c r="BH227" s="148">
        <f t="shared" si="37"/>
        <v>0</v>
      </c>
      <c r="BI227" s="148">
        <f t="shared" si="38"/>
        <v>0</v>
      </c>
      <c r="BJ227" s="13" t="s">
        <v>141</v>
      </c>
      <c r="BK227" s="148">
        <f t="shared" si="39"/>
        <v>0</v>
      </c>
      <c r="BL227" s="13" t="s">
        <v>164</v>
      </c>
      <c r="BM227" s="147" t="s">
        <v>482</v>
      </c>
    </row>
    <row r="228" spans="2:65" s="1" customFormat="1" ht="24.2" customHeight="1">
      <c r="B228" s="135"/>
      <c r="C228" s="136" t="s">
        <v>304</v>
      </c>
      <c r="D228" s="136" t="s">
        <v>136</v>
      </c>
      <c r="E228" s="137" t="s">
        <v>1096</v>
      </c>
      <c r="F228" s="138" t="s">
        <v>1097</v>
      </c>
      <c r="G228" s="139" t="s">
        <v>227</v>
      </c>
      <c r="H228" s="140">
        <v>1</v>
      </c>
      <c r="I228" s="141"/>
      <c r="J228" s="140">
        <f t="shared" si="30"/>
        <v>0</v>
      </c>
      <c r="K228" s="142"/>
      <c r="L228" s="28"/>
      <c r="M228" s="143" t="s">
        <v>1</v>
      </c>
      <c r="N228" s="144" t="s">
        <v>39</v>
      </c>
      <c r="P228" s="145">
        <f t="shared" si="31"/>
        <v>0</v>
      </c>
      <c r="Q228" s="145">
        <v>0</v>
      </c>
      <c r="R228" s="145">
        <f t="shared" si="32"/>
        <v>0</v>
      </c>
      <c r="S228" s="145">
        <v>0</v>
      </c>
      <c r="T228" s="146">
        <f t="shared" si="33"/>
        <v>0</v>
      </c>
      <c r="AR228" s="147" t="s">
        <v>164</v>
      </c>
      <c r="AT228" s="147" t="s">
        <v>136</v>
      </c>
      <c r="AU228" s="147" t="s">
        <v>141</v>
      </c>
      <c r="AY228" s="13" t="s">
        <v>134</v>
      </c>
      <c r="BE228" s="148">
        <f t="shared" si="34"/>
        <v>0</v>
      </c>
      <c r="BF228" s="148">
        <f t="shared" si="35"/>
        <v>0</v>
      </c>
      <c r="BG228" s="148">
        <f t="shared" si="36"/>
        <v>0</v>
      </c>
      <c r="BH228" s="148">
        <f t="shared" si="37"/>
        <v>0</v>
      </c>
      <c r="BI228" s="148">
        <f t="shared" si="38"/>
        <v>0</v>
      </c>
      <c r="BJ228" s="13" t="s">
        <v>141</v>
      </c>
      <c r="BK228" s="148">
        <f t="shared" si="39"/>
        <v>0</v>
      </c>
      <c r="BL228" s="13" t="s">
        <v>164</v>
      </c>
      <c r="BM228" s="147" t="s">
        <v>486</v>
      </c>
    </row>
    <row r="229" spans="2:65" s="1" customFormat="1" ht="24.2" customHeight="1">
      <c r="B229" s="135"/>
      <c r="C229" s="149" t="s">
        <v>469</v>
      </c>
      <c r="D229" s="149" t="s">
        <v>180</v>
      </c>
      <c r="E229" s="150" t="s">
        <v>1098</v>
      </c>
      <c r="F229" s="151" t="s">
        <v>1099</v>
      </c>
      <c r="G229" s="152" t="s">
        <v>1</v>
      </c>
      <c r="H229" s="153">
        <v>1</v>
      </c>
      <c r="I229" s="154"/>
      <c r="J229" s="153">
        <f t="shared" si="30"/>
        <v>0</v>
      </c>
      <c r="K229" s="155"/>
      <c r="L229" s="156"/>
      <c r="M229" s="157" t="s">
        <v>1</v>
      </c>
      <c r="N229" s="158" t="s">
        <v>39</v>
      </c>
      <c r="P229" s="145">
        <f t="shared" si="31"/>
        <v>0</v>
      </c>
      <c r="Q229" s="145">
        <v>0</v>
      </c>
      <c r="R229" s="145">
        <f t="shared" si="32"/>
        <v>0</v>
      </c>
      <c r="S229" s="145">
        <v>0</v>
      </c>
      <c r="T229" s="146">
        <f t="shared" si="33"/>
        <v>0</v>
      </c>
      <c r="AR229" s="147" t="s">
        <v>194</v>
      </c>
      <c r="AT229" s="147" t="s">
        <v>180</v>
      </c>
      <c r="AU229" s="147" t="s">
        <v>141</v>
      </c>
      <c r="AY229" s="13" t="s">
        <v>134</v>
      </c>
      <c r="BE229" s="148">
        <f t="shared" si="34"/>
        <v>0</v>
      </c>
      <c r="BF229" s="148">
        <f t="shared" si="35"/>
        <v>0</v>
      </c>
      <c r="BG229" s="148">
        <f t="shared" si="36"/>
        <v>0</v>
      </c>
      <c r="BH229" s="148">
        <f t="shared" si="37"/>
        <v>0</v>
      </c>
      <c r="BI229" s="148">
        <f t="shared" si="38"/>
        <v>0</v>
      </c>
      <c r="BJ229" s="13" t="s">
        <v>141</v>
      </c>
      <c r="BK229" s="148">
        <f t="shared" si="39"/>
        <v>0</v>
      </c>
      <c r="BL229" s="13" t="s">
        <v>164</v>
      </c>
      <c r="BM229" s="147" t="s">
        <v>489</v>
      </c>
    </row>
    <row r="230" spans="2:65" s="1" customFormat="1" ht="24.2" customHeight="1">
      <c r="B230" s="135"/>
      <c r="C230" s="136" t="s">
        <v>308</v>
      </c>
      <c r="D230" s="136" t="s">
        <v>136</v>
      </c>
      <c r="E230" s="137" t="s">
        <v>1100</v>
      </c>
      <c r="F230" s="138" t="s">
        <v>1101</v>
      </c>
      <c r="G230" s="139" t="s">
        <v>249</v>
      </c>
      <c r="H230" s="140">
        <v>0.08</v>
      </c>
      <c r="I230" s="141"/>
      <c r="J230" s="140">
        <f t="shared" si="30"/>
        <v>0</v>
      </c>
      <c r="K230" s="142"/>
      <c r="L230" s="28"/>
      <c r="M230" s="143" t="s">
        <v>1</v>
      </c>
      <c r="N230" s="144" t="s">
        <v>39</v>
      </c>
      <c r="P230" s="145">
        <f t="shared" si="31"/>
        <v>0</v>
      </c>
      <c r="Q230" s="145">
        <v>0</v>
      </c>
      <c r="R230" s="145">
        <f t="shared" si="32"/>
        <v>0</v>
      </c>
      <c r="S230" s="145">
        <v>0</v>
      </c>
      <c r="T230" s="146">
        <f t="shared" si="33"/>
        <v>0</v>
      </c>
      <c r="AR230" s="147" t="s">
        <v>164</v>
      </c>
      <c r="AT230" s="147" t="s">
        <v>136</v>
      </c>
      <c r="AU230" s="147" t="s">
        <v>141</v>
      </c>
      <c r="AY230" s="13" t="s">
        <v>134</v>
      </c>
      <c r="BE230" s="148">
        <f t="shared" si="34"/>
        <v>0</v>
      </c>
      <c r="BF230" s="148">
        <f t="shared" si="35"/>
        <v>0</v>
      </c>
      <c r="BG230" s="148">
        <f t="shared" si="36"/>
        <v>0</v>
      </c>
      <c r="BH230" s="148">
        <f t="shared" si="37"/>
        <v>0</v>
      </c>
      <c r="BI230" s="148">
        <f t="shared" si="38"/>
        <v>0</v>
      </c>
      <c r="BJ230" s="13" t="s">
        <v>141</v>
      </c>
      <c r="BK230" s="148">
        <f t="shared" si="39"/>
        <v>0</v>
      </c>
      <c r="BL230" s="13" t="s">
        <v>164</v>
      </c>
      <c r="BM230" s="147" t="s">
        <v>493</v>
      </c>
    </row>
    <row r="231" spans="2:65" s="11" customFormat="1" ht="22.9" customHeight="1">
      <c r="B231" s="123"/>
      <c r="D231" s="124" t="s">
        <v>72</v>
      </c>
      <c r="E231" s="133" t="s">
        <v>1102</v>
      </c>
      <c r="F231" s="133" t="s">
        <v>1103</v>
      </c>
      <c r="I231" s="126"/>
      <c r="J231" s="134">
        <f>BK231</f>
        <v>0</v>
      </c>
      <c r="L231" s="123"/>
      <c r="M231" s="128"/>
      <c r="P231" s="129">
        <f>SUM(P232:P265)</f>
        <v>0</v>
      </c>
      <c r="R231" s="129">
        <f>SUM(R232:R265)</f>
        <v>5.9999999999999995E-4</v>
      </c>
      <c r="T231" s="130">
        <f>SUM(T232:T265)</f>
        <v>0</v>
      </c>
      <c r="AR231" s="124" t="s">
        <v>141</v>
      </c>
      <c r="AT231" s="131" t="s">
        <v>72</v>
      </c>
      <c r="AU231" s="131" t="s">
        <v>81</v>
      </c>
      <c r="AY231" s="124" t="s">
        <v>134</v>
      </c>
      <c r="BK231" s="132">
        <f>SUM(BK232:BK265)</f>
        <v>0</v>
      </c>
    </row>
    <row r="232" spans="2:65" s="1" customFormat="1" ht="16.5" customHeight="1">
      <c r="B232" s="135"/>
      <c r="C232" s="136" t="s">
        <v>476</v>
      </c>
      <c r="D232" s="136" t="s">
        <v>136</v>
      </c>
      <c r="E232" s="137" t="s">
        <v>1104</v>
      </c>
      <c r="F232" s="138" t="s">
        <v>1105</v>
      </c>
      <c r="G232" s="139" t="s">
        <v>227</v>
      </c>
      <c r="H232" s="140">
        <v>3</v>
      </c>
      <c r="I232" s="141"/>
      <c r="J232" s="140">
        <f t="shared" ref="J232:J265" si="40">ROUND(I232*H232,2)</f>
        <v>0</v>
      </c>
      <c r="K232" s="142"/>
      <c r="L232" s="28"/>
      <c r="M232" s="143" t="s">
        <v>1</v>
      </c>
      <c r="N232" s="144" t="s">
        <v>39</v>
      </c>
      <c r="P232" s="145">
        <f t="shared" ref="P232:P265" si="41">O232*H232</f>
        <v>0</v>
      </c>
      <c r="Q232" s="145">
        <v>0</v>
      </c>
      <c r="R232" s="145">
        <f t="shared" ref="R232:R265" si="42">Q232*H232</f>
        <v>0</v>
      </c>
      <c r="S232" s="145">
        <v>0</v>
      </c>
      <c r="T232" s="146">
        <f t="shared" ref="T232:T265" si="43">S232*H232</f>
        <v>0</v>
      </c>
      <c r="AR232" s="147" t="s">
        <v>164</v>
      </c>
      <c r="AT232" s="147" t="s">
        <v>136</v>
      </c>
      <c r="AU232" s="147" t="s">
        <v>141</v>
      </c>
      <c r="AY232" s="13" t="s">
        <v>134</v>
      </c>
      <c r="BE232" s="148">
        <f t="shared" ref="BE232:BE265" si="44">IF(N232="základná",J232,0)</f>
        <v>0</v>
      </c>
      <c r="BF232" s="148">
        <f t="shared" ref="BF232:BF265" si="45">IF(N232="znížená",J232,0)</f>
        <v>0</v>
      </c>
      <c r="BG232" s="148">
        <f t="shared" ref="BG232:BG265" si="46">IF(N232="zákl. prenesená",J232,0)</f>
        <v>0</v>
      </c>
      <c r="BH232" s="148">
        <f t="shared" ref="BH232:BH265" si="47">IF(N232="zníž. prenesená",J232,0)</f>
        <v>0</v>
      </c>
      <c r="BI232" s="148">
        <f t="shared" ref="BI232:BI265" si="48">IF(N232="nulová",J232,0)</f>
        <v>0</v>
      </c>
      <c r="BJ232" s="13" t="s">
        <v>141</v>
      </c>
      <c r="BK232" s="148">
        <f t="shared" ref="BK232:BK265" si="49">ROUND(I232*H232,2)</f>
        <v>0</v>
      </c>
      <c r="BL232" s="13" t="s">
        <v>164</v>
      </c>
      <c r="BM232" s="147" t="s">
        <v>496</v>
      </c>
    </row>
    <row r="233" spans="2:65" s="1" customFormat="1" ht="49.15" customHeight="1">
      <c r="B233" s="135"/>
      <c r="C233" s="149" t="s">
        <v>311</v>
      </c>
      <c r="D233" s="149" t="s">
        <v>180</v>
      </c>
      <c r="E233" s="150" t="s">
        <v>1106</v>
      </c>
      <c r="F233" s="151" t="s">
        <v>1107</v>
      </c>
      <c r="G233" s="152" t="s">
        <v>227</v>
      </c>
      <c r="H233" s="153">
        <v>3</v>
      </c>
      <c r="I233" s="154"/>
      <c r="J233" s="153">
        <f t="shared" si="40"/>
        <v>0</v>
      </c>
      <c r="K233" s="155"/>
      <c r="L233" s="156"/>
      <c r="M233" s="157" t="s">
        <v>1</v>
      </c>
      <c r="N233" s="158" t="s">
        <v>39</v>
      </c>
      <c r="P233" s="145">
        <f t="shared" si="41"/>
        <v>0</v>
      </c>
      <c r="Q233" s="145">
        <v>0</v>
      </c>
      <c r="R233" s="145">
        <f t="shared" si="42"/>
        <v>0</v>
      </c>
      <c r="S233" s="145">
        <v>0</v>
      </c>
      <c r="T233" s="146">
        <f t="shared" si="43"/>
        <v>0</v>
      </c>
      <c r="AR233" s="147" t="s">
        <v>194</v>
      </c>
      <c r="AT233" s="147" t="s">
        <v>180</v>
      </c>
      <c r="AU233" s="147" t="s">
        <v>141</v>
      </c>
      <c r="AY233" s="13" t="s">
        <v>134</v>
      </c>
      <c r="BE233" s="148">
        <f t="shared" si="44"/>
        <v>0</v>
      </c>
      <c r="BF233" s="148">
        <f t="shared" si="45"/>
        <v>0</v>
      </c>
      <c r="BG233" s="148">
        <f t="shared" si="46"/>
        <v>0</v>
      </c>
      <c r="BH233" s="148">
        <f t="shared" si="47"/>
        <v>0</v>
      </c>
      <c r="BI233" s="148">
        <f t="shared" si="48"/>
        <v>0</v>
      </c>
      <c r="BJ233" s="13" t="s">
        <v>141</v>
      </c>
      <c r="BK233" s="148">
        <f t="shared" si="49"/>
        <v>0</v>
      </c>
      <c r="BL233" s="13" t="s">
        <v>164</v>
      </c>
      <c r="BM233" s="147" t="s">
        <v>500</v>
      </c>
    </row>
    <row r="234" spans="2:65" s="1" customFormat="1" ht="16.5" customHeight="1">
      <c r="B234" s="135"/>
      <c r="C234" s="136" t="s">
        <v>483</v>
      </c>
      <c r="D234" s="136" t="s">
        <v>136</v>
      </c>
      <c r="E234" s="137" t="s">
        <v>1108</v>
      </c>
      <c r="F234" s="138" t="s">
        <v>1109</v>
      </c>
      <c r="G234" s="139" t="s">
        <v>227</v>
      </c>
      <c r="H234" s="140">
        <v>3</v>
      </c>
      <c r="I234" s="141"/>
      <c r="J234" s="140">
        <f t="shared" si="40"/>
        <v>0</v>
      </c>
      <c r="K234" s="142"/>
      <c r="L234" s="28"/>
      <c r="M234" s="143" t="s">
        <v>1</v>
      </c>
      <c r="N234" s="144" t="s">
        <v>39</v>
      </c>
      <c r="P234" s="145">
        <f t="shared" si="41"/>
        <v>0</v>
      </c>
      <c r="Q234" s="145">
        <v>0</v>
      </c>
      <c r="R234" s="145">
        <f t="shared" si="42"/>
        <v>0</v>
      </c>
      <c r="S234" s="145">
        <v>0</v>
      </c>
      <c r="T234" s="146">
        <f t="shared" si="43"/>
        <v>0</v>
      </c>
      <c r="AR234" s="147" t="s">
        <v>164</v>
      </c>
      <c r="AT234" s="147" t="s">
        <v>136</v>
      </c>
      <c r="AU234" s="147" t="s">
        <v>141</v>
      </c>
      <c r="AY234" s="13" t="s">
        <v>134</v>
      </c>
      <c r="BE234" s="148">
        <f t="shared" si="44"/>
        <v>0</v>
      </c>
      <c r="BF234" s="148">
        <f t="shared" si="45"/>
        <v>0</v>
      </c>
      <c r="BG234" s="148">
        <f t="shared" si="46"/>
        <v>0</v>
      </c>
      <c r="BH234" s="148">
        <f t="shared" si="47"/>
        <v>0</v>
      </c>
      <c r="BI234" s="148">
        <f t="shared" si="48"/>
        <v>0</v>
      </c>
      <c r="BJ234" s="13" t="s">
        <v>141</v>
      </c>
      <c r="BK234" s="148">
        <f t="shared" si="49"/>
        <v>0</v>
      </c>
      <c r="BL234" s="13" t="s">
        <v>164</v>
      </c>
      <c r="BM234" s="147" t="s">
        <v>503</v>
      </c>
    </row>
    <row r="235" spans="2:65" s="1" customFormat="1" ht="37.9" customHeight="1">
      <c r="B235" s="135"/>
      <c r="C235" s="149" t="s">
        <v>315</v>
      </c>
      <c r="D235" s="149" t="s">
        <v>180</v>
      </c>
      <c r="E235" s="150" t="s">
        <v>1110</v>
      </c>
      <c r="F235" s="151" t="s">
        <v>1111</v>
      </c>
      <c r="G235" s="152" t="s">
        <v>227</v>
      </c>
      <c r="H235" s="153">
        <v>3</v>
      </c>
      <c r="I235" s="154"/>
      <c r="J235" s="153">
        <f t="shared" si="40"/>
        <v>0</v>
      </c>
      <c r="K235" s="155"/>
      <c r="L235" s="156"/>
      <c r="M235" s="157" t="s">
        <v>1</v>
      </c>
      <c r="N235" s="158" t="s">
        <v>39</v>
      </c>
      <c r="P235" s="145">
        <f t="shared" si="41"/>
        <v>0</v>
      </c>
      <c r="Q235" s="145">
        <v>0</v>
      </c>
      <c r="R235" s="145">
        <f t="shared" si="42"/>
        <v>0</v>
      </c>
      <c r="S235" s="145">
        <v>0</v>
      </c>
      <c r="T235" s="146">
        <f t="shared" si="43"/>
        <v>0</v>
      </c>
      <c r="AR235" s="147" t="s">
        <v>194</v>
      </c>
      <c r="AT235" s="147" t="s">
        <v>180</v>
      </c>
      <c r="AU235" s="147" t="s">
        <v>141</v>
      </c>
      <c r="AY235" s="13" t="s">
        <v>134</v>
      </c>
      <c r="BE235" s="148">
        <f t="shared" si="44"/>
        <v>0</v>
      </c>
      <c r="BF235" s="148">
        <f t="shared" si="45"/>
        <v>0</v>
      </c>
      <c r="BG235" s="148">
        <f t="shared" si="46"/>
        <v>0</v>
      </c>
      <c r="BH235" s="148">
        <f t="shared" si="47"/>
        <v>0</v>
      </c>
      <c r="BI235" s="148">
        <f t="shared" si="48"/>
        <v>0</v>
      </c>
      <c r="BJ235" s="13" t="s">
        <v>141</v>
      </c>
      <c r="BK235" s="148">
        <f t="shared" si="49"/>
        <v>0</v>
      </c>
      <c r="BL235" s="13" t="s">
        <v>164</v>
      </c>
      <c r="BM235" s="147" t="s">
        <v>507</v>
      </c>
    </row>
    <row r="236" spans="2:65" s="1" customFormat="1" ht="21.75" customHeight="1">
      <c r="B236" s="135"/>
      <c r="C236" s="136" t="s">
        <v>490</v>
      </c>
      <c r="D236" s="136" t="s">
        <v>136</v>
      </c>
      <c r="E236" s="137" t="s">
        <v>1112</v>
      </c>
      <c r="F236" s="138" t="s">
        <v>1113</v>
      </c>
      <c r="G236" s="139" t="s">
        <v>227</v>
      </c>
      <c r="H236" s="140">
        <v>11</v>
      </c>
      <c r="I236" s="141"/>
      <c r="J236" s="140">
        <f t="shared" si="40"/>
        <v>0</v>
      </c>
      <c r="K236" s="142"/>
      <c r="L236" s="28"/>
      <c r="M236" s="143" t="s">
        <v>1</v>
      </c>
      <c r="N236" s="144" t="s">
        <v>39</v>
      </c>
      <c r="P236" s="145">
        <f t="shared" si="41"/>
        <v>0</v>
      </c>
      <c r="Q236" s="145">
        <v>0</v>
      </c>
      <c r="R236" s="145">
        <f t="shared" si="42"/>
        <v>0</v>
      </c>
      <c r="S236" s="145">
        <v>0</v>
      </c>
      <c r="T236" s="146">
        <f t="shared" si="43"/>
        <v>0</v>
      </c>
      <c r="AR236" s="147" t="s">
        <v>164</v>
      </c>
      <c r="AT236" s="147" t="s">
        <v>136</v>
      </c>
      <c r="AU236" s="147" t="s">
        <v>141</v>
      </c>
      <c r="AY236" s="13" t="s">
        <v>134</v>
      </c>
      <c r="BE236" s="148">
        <f t="shared" si="44"/>
        <v>0</v>
      </c>
      <c r="BF236" s="148">
        <f t="shared" si="45"/>
        <v>0</v>
      </c>
      <c r="BG236" s="148">
        <f t="shared" si="46"/>
        <v>0</v>
      </c>
      <c r="BH236" s="148">
        <f t="shared" si="47"/>
        <v>0</v>
      </c>
      <c r="BI236" s="148">
        <f t="shared" si="48"/>
        <v>0</v>
      </c>
      <c r="BJ236" s="13" t="s">
        <v>141</v>
      </c>
      <c r="BK236" s="148">
        <f t="shared" si="49"/>
        <v>0</v>
      </c>
      <c r="BL236" s="13" t="s">
        <v>164</v>
      </c>
      <c r="BM236" s="147" t="s">
        <v>510</v>
      </c>
    </row>
    <row r="237" spans="2:65" s="1" customFormat="1" ht="16.5" customHeight="1">
      <c r="B237" s="135"/>
      <c r="C237" s="149" t="s">
        <v>318</v>
      </c>
      <c r="D237" s="149" t="s">
        <v>180</v>
      </c>
      <c r="E237" s="150" t="s">
        <v>1114</v>
      </c>
      <c r="F237" s="151" t="s">
        <v>1115</v>
      </c>
      <c r="G237" s="152" t="s">
        <v>227</v>
      </c>
      <c r="H237" s="153">
        <v>11</v>
      </c>
      <c r="I237" s="154"/>
      <c r="J237" s="153">
        <f t="shared" si="40"/>
        <v>0</v>
      </c>
      <c r="K237" s="155"/>
      <c r="L237" s="156"/>
      <c r="M237" s="157" t="s">
        <v>1</v>
      </c>
      <c r="N237" s="158" t="s">
        <v>39</v>
      </c>
      <c r="P237" s="145">
        <f t="shared" si="41"/>
        <v>0</v>
      </c>
      <c r="Q237" s="145">
        <v>0</v>
      </c>
      <c r="R237" s="145">
        <f t="shared" si="42"/>
        <v>0</v>
      </c>
      <c r="S237" s="145">
        <v>0</v>
      </c>
      <c r="T237" s="146">
        <f t="shared" si="43"/>
        <v>0</v>
      </c>
      <c r="AR237" s="147" t="s">
        <v>194</v>
      </c>
      <c r="AT237" s="147" t="s">
        <v>180</v>
      </c>
      <c r="AU237" s="147" t="s">
        <v>141</v>
      </c>
      <c r="AY237" s="13" t="s">
        <v>134</v>
      </c>
      <c r="BE237" s="148">
        <f t="shared" si="44"/>
        <v>0</v>
      </c>
      <c r="BF237" s="148">
        <f t="shared" si="45"/>
        <v>0</v>
      </c>
      <c r="BG237" s="148">
        <f t="shared" si="46"/>
        <v>0</v>
      </c>
      <c r="BH237" s="148">
        <f t="shared" si="47"/>
        <v>0</v>
      </c>
      <c r="BI237" s="148">
        <f t="shared" si="48"/>
        <v>0</v>
      </c>
      <c r="BJ237" s="13" t="s">
        <v>141</v>
      </c>
      <c r="BK237" s="148">
        <f t="shared" si="49"/>
        <v>0</v>
      </c>
      <c r="BL237" s="13" t="s">
        <v>164</v>
      </c>
      <c r="BM237" s="147" t="s">
        <v>514</v>
      </c>
    </row>
    <row r="238" spans="2:65" s="1" customFormat="1" ht="24.2" customHeight="1">
      <c r="B238" s="135"/>
      <c r="C238" s="136" t="s">
        <v>497</v>
      </c>
      <c r="D238" s="136" t="s">
        <v>136</v>
      </c>
      <c r="E238" s="137" t="s">
        <v>1116</v>
      </c>
      <c r="F238" s="138" t="s">
        <v>1117</v>
      </c>
      <c r="G238" s="139" t="s">
        <v>227</v>
      </c>
      <c r="H238" s="140">
        <v>3</v>
      </c>
      <c r="I238" s="141"/>
      <c r="J238" s="140">
        <f t="shared" si="40"/>
        <v>0</v>
      </c>
      <c r="K238" s="142"/>
      <c r="L238" s="28"/>
      <c r="M238" s="143" t="s">
        <v>1</v>
      </c>
      <c r="N238" s="144" t="s">
        <v>39</v>
      </c>
      <c r="P238" s="145">
        <f t="shared" si="41"/>
        <v>0</v>
      </c>
      <c r="Q238" s="145">
        <v>0</v>
      </c>
      <c r="R238" s="145">
        <f t="shared" si="42"/>
        <v>0</v>
      </c>
      <c r="S238" s="145">
        <v>0</v>
      </c>
      <c r="T238" s="146">
        <f t="shared" si="43"/>
        <v>0</v>
      </c>
      <c r="AR238" s="147" t="s">
        <v>164</v>
      </c>
      <c r="AT238" s="147" t="s">
        <v>136</v>
      </c>
      <c r="AU238" s="147" t="s">
        <v>141</v>
      </c>
      <c r="AY238" s="13" t="s">
        <v>134</v>
      </c>
      <c r="BE238" s="148">
        <f t="shared" si="44"/>
        <v>0</v>
      </c>
      <c r="BF238" s="148">
        <f t="shared" si="45"/>
        <v>0</v>
      </c>
      <c r="BG238" s="148">
        <f t="shared" si="46"/>
        <v>0</v>
      </c>
      <c r="BH238" s="148">
        <f t="shared" si="47"/>
        <v>0</v>
      </c>
      <c r="BI238" s="148">
        <f t="shared" si="48"/>
        <v>0</v>
      </c>
      <c r="BJ238" s="13" t="s">
        <v>141</v>
      </c>
      <c r="BK238" s="148">
        <f t="shared" si="49"/>
        <v>0</v>
      </c>
      <c r="BL238" s="13" t="s">
        <v>164</v>
      </c>
      <c r="BM238" s="147" t="s">
        <v>517</v>
      </c>
    </row>
    <row r="239" spans="2:65" s="1" customFormat="1" ht="21.75" customHeight="1">
      <c r="B239" s="135"/>
      <c r="C239" s="149" t="s">
        <v>322</v>
      </c>
      <c r="D239" s="149" t="s">
        <v>180</v>
      </c>
      <c r="E239" s="150" t="s">
        <v>1118</v>
      </c>
      <c r="F239" s="151" t="s">
        <v>1119</v>
      </c>
      <c r="G239" s="152" t="s">
        <v>227</v>
      </c>
      <c r="H239" s="153">
        <v>3</v>
      </c>
      <c r="I239" s="154"/>
      <c r="J239" s="153">
        <f t="shared" si="40"/>
        <v>0</v>
      </c>
      <c r="K239" s="155"/>
      <c r="L239" s="156"/>
      <c r="M239" s="157" t="s">
        <v>1</v>
      </c>
      <c r="N239" s="158" t="s">
        <v>39</v>
      </c>
      <c r="P239" s="145">
        <f t="shared" si="41"/>
        <v>0</v>
      </c>
      <c r="Q239" s="145">
        <v>0</v>
      </c>
      <c r="R239" s="145">
        <f t="shared" si="42"/>
        <v>0</v>
      </c>
      <c r="S239" s="145">
        <v>0</v>
      </c>
      <c r="T239" s="146">
        <f t="shared" si="43"/>
        <v>0</v>
      </c>
      <c r="AR239" s="147" t="s">
        <v>194</v>
      </c>
      <c r="AT239" s="147" t="s">
        <v>180</v>
      </c>
      <c r="AU239" s="147" t="s">
        <v>141</v>
      </c>
      <c r="AY239" s="13" t="s">
        <v>134</v>
      </c>
      <c r="BE239" s="148">
        <f t="shared" si="44"/>
        <v>0</v>
      </c>
      <c r="BF239" s="148">
        <f t="shared" si="45"/>
        <v>0</v>
      </c>
      <c r="BG239" s="148">
        <f t="shared" si="46"/>
        <v>0</v>
      </c>
      <c r="BH239" s="148">
        <f t="shared" si="47"/>
        <v>0</v>
      </c>
      <c r="BI239" s="148">
        <f t="shared" si="48"/>
        <v>0</v>
      </c>
      <c r="BJ239" s="13" t="s">
        <v>141</v>
      </c>
      <c r="BK239" s="148">
        <f t="shared" si="49"/>
        <v>0</v>
      </c>
      <c r="BL239" s="13" t="s">
        <v>164</v>
      </c>
      <c r="BM239" s="147" t="s">
        <v>521</v>
      </c>
    </row>
    <row r="240" spans="2:65" s="1" customFormat="1" ht="16.5" customHeight="1">
      <c r="B240" s="135"/>
      <c r="C240" s="136" t="s">
        <v>504</v>
      </c>
      <c r="D240" s="136" t="s">
        <v>136</v>
      </c>
      <c r="E240" s="137" t="s">
        <v>1120</v>
      </c>
      <c r="F240" s="138" t="s">
        <v>1121</v>
      </c>
      <c r="G240" s="139" t="s">
        <v>227</v>
      </c>
      <c r="H240" s="140">
        <v>3</v>
      </c>
      <c r="I240" s="141"/>
      <c r="J240" s="140">
        <f t="shared" si="40"/>
        <v>0</v>
      </c>
      <c r="K240" s="142"/>
      <c r="L240" s="28"/>
      <c r="M240" s="143" t="s">
        <v>1</v>
      </c>
      <c r="N240" s="144" t="s">
        <v>39</v>
      </c>
      <c r="P240" s="145">
        <f t="shared" si="41"/>
        <v>0</v>
      </c>
      <c r="Q240" s="145">
        <v>0</v>
      </c>
      <c r="R240" s="145">
        <f t="shared" si="42"/>
        <v>0</v>
      </c>
      <c r="S240" s="145">
        <v>0</v>
      </c>
      <c r="T240" s="146">
        <f t="shared" si="43"/>
        <v>0</v>
      </c>
      <c r="AR240" s="147" t="s">
        <v>164</v>
      </c>
      <c r="AT240" s="147" t="s">
        <v>136</v>
      </c>
      <c r="AU240" s="147" t="s">
        <v>141</v>
      </c>
      <c r="AY240" s="13" t="s">
        <v>134</v>
      </c>
      <c r="BE240" s="148">
        <f t="shared" si="44"/>
        <v>0</v>
      </c>
      <c r="BF240" s="148">
        <f t="shared" si="45"/>
        <v>0</v>
      </c>
      <c r="BG240" s="148">
        <f t="shared" si="46"/>
        <v>0</v>
      </c>
      <c r="BH240" s="148">
        <f t="shared" si="47"/>
        <v>0</v>
      </c>
      <c r="BI240" s="148">
        <f t="shared" si="48"/>
        <v>0</v>
      </c>
      <c r="BJ240" s="13" t="s">
        <v>141</v>
      </c>
      <c r="BK240" s="148">
        <f t="shared" si="49"/>
        <v>0</v>
      </c>
      <c r="BL240" s="13" t="s">
        <v>164</v>
      </c>
      <c r="BM240" s="147" t="s">
        <v>524</v>
      </c>
    </row>
    <row r="241" spans="2:65" s="1" customFormat="1" ht="33" customHeight="1">
      <c r="B241" s="135"/>
      <c r="C241" s="149" t="s">
        <v>325</v>
      </c>
      <c r="D241" s="149" t="s">
        <v>180</v>
      </c>
      <c r="E241" s="150" t="s">
        <v>1122</v>
      </c>
      <c r="F241" s="151" t="s">
        <v>1123</v>
      </c>
      <c r="G241" s="152" t="s">
        <v>227</v>
      </c>
      <c r="H241" s="153">
        <v>3</v>
      </c>
      <c r="I241" s="154"/>
      <c r="J241" s="153">
        <f t="shared" si="40"/>
        <v>0</v>
      </c>
      <c r="K241" s="155"/>
      <c r="L241" s="156"/>
      <c r="M241" s="157" t="s">
        <v>1</v>
      </c>
      <c r="N241" s="158" t="s">
        <v>39</v>
      </c>
      <c r="P241" s="145">
        <f t="shared" si="41"/>
        <v>0</v>
      </c>
      <c r="Q241" s="145">
        <v>0</v>
      </c>
      <c r="R241" s="145">
        <f t="shared" si="42"/>
        <v>0</v>
      </c>
      <c r="S241" s="145">
        <v>0</v>
      </c>
      <c r="T241" s="146">
        <f t="shared" si="43"/>
        <v>0</v>
      </c>
      <c r="AR241" s="147" t="s">
        <v>194</v>
      </c>
      <c r="AT241" s="147" t="s">
        <v>180</v>
      </c>
      <c r="AU241" s="147" t="s">
        <v>141</v>
      </c>
      <c r="AY241" s="13" t="s">
        <v>134</v>
      </c>
      <c r="BE241" s="148">
        <f t="shared" si="44"/>
        <v>0</v>
      </c>
      <c r="BF241" s="148">
        <f t="shared" si="45"/>
        <v>0</v>
      </c>
      <c r="BG241" s="148">
        <f t="shared" si="46"/>
        <v>0</v>
      </c>
      <c r="BH241" s="148">
        <f t="shared" si="47"/>
        <v>0</v>
      </c>
      <c r="BI241" s="148">
        <f t="shared" si="48"/>
        <v>0</v>
      </c>
      <c r="BJ241" s="13" t="s">
        <v>141</v>
      </c>
      <c r="BK241" s="148">
        <f t="shared" si="49"/>
        <v>0</v>
      </c>
      <c r="BL241" s="13" t="s">
        <v>164</v>
      </c>
      <c r="BM241" s="147" t="s">
        <v>528</v>
      </c>
    </row>
    <row r="242" spans="2:65" s="1" customFormat="1" ht="24.2" customHeight="1">
      <c r="B242" s="135"/>
      <c r="C242" s="136" t="s">
        <v>511</v>
      </c>
      <c r="D242" s="136" t="s">
        <v>136</v>
      </c>
      <c r="E242" s="137" t="s">
        <v>1124</v>
      </c>
      <c r="F242" s="138" t="s">
        <v>1125</v>
      </c>
      <c r="G242" s="139" t="s">
        <v>227</v>
      </c>
      <c r="H242" s="140">
        <v>12</v>
      </c>
      <c r="I242" s="141"/>
      <c r="J242" s="140">
        <f t="shared" si="40"/>
        <v>0</v>
      </c>
      <c r="K242" s="142"/>
      <c r="L242" s="28"/>
      <c r="M242" s="143" t="s">
        <v>1</v>
      </c>
      <c r="N242" s="144" t="s">
        <v>39</v>
      </c>
      <c r="P242" s="145">
        <f t="shared" si="41"/>
        <v>0</v>
      </c>
      <c r="Q242" s="145">
        <v>0</v>
      </c>
      <c r="R242" s="145">
        <f t="shared" si="42"/>
        <v>0</v>
      </c>
      <c r="S242" s="145">
        <v>0</v>
      </c>
      <c r="T242" s="146">
        <f t="shared" si="43"/>
        <v>0</v>
      </c>
      <c r="AR242" s="147" t="s">
        <v>164</v>
      </c>
      <c r="AT242" s="147" t="s">
        <v>136</v>
      </c>
      <c r="AU242" s="147" t="s">
        <v>141</v>
      </c>
      <c r="AY242" s="13" t="s">
        <v>134</v>
      </c>
      <c r="BE242" s="148">
        <f t="shared" si="44"/>
        <v>0</v>
      </c>
      <c r="BF242" s="148">
        <f t="shared" si="45"/>
        <v>0</v>
      </c>
      <c r="BG242" s="148">
        <f t="shared" si="46"/>
        <v>0</v>
      </c>
      <c r="BH242" s="148">
        <f t="shared" si="47"/>
        <v>0</v>
      </c>
      <c r="BI242" s="148">
        <f t="shared" si="48"/>
        <v>0</v>
      </c>
      <c r="BJ242" s="13" t="s">
        <v>141</v>
      </c>
      <c r="BK242" s="148">
        <f t="shared" si="49"/>
        <v>0</v>
      </c>
      <c r="BL242" s="13" t="s">
        <v>164</v>
      </c>
      <c r="BM242" s="147" t="s">
        <v>531</v>
      </c>
    </row>
    <row r="243" spans="2:65" s="1" customFormat="1" ht="16.5" customHeight="1">
      <c r="B243" s="135"/>
      <c r="C243" s="149" t="s">
        <v>329</v>
      </c>
      <c r="D243" s="149" t="s">
        <v>180</v>
      </c>
      <c r="E243" s="150" t="s">
        <v>1126</v>
      </c>
      <c r="F243" s="151" t="s">
        <v>1127</v>
      </c>
      <c r="G243" s="152" t="s">
        <v>227</v>
      </c>
      <c r="H243" s="153">
        <v>12</v>
      </c>
      <c r="I243" s="154"/>
      <c r="J243" s="153">
        <f t="shared" si="40"/>
        <v>0</v>
      </c>
      <c r="K243" s="155"/>
      <c r="L243" s="156"/>
      <c r="M243" s="157" t="s">
        <v>1</v>
      </c>
      <c r="N243" s="158" t="s">
        <v>39</v>
      </c>
      <c r="P243" s="145">
        <f t="shared" si="41"/>
        <v>0</v>
      </c>
      <c r="Q243" s="145">
        <v>0</v>
      </c>
      <c r="R243" s="145">
        <f t="shared" si="42"/>
        <v>0</v>
      </c>
      <c r="S243" s="145">
        <v>0</v>
      </c>
      <c r="T243" s="146">
        <f t="shared" si="43"/>
        <v>0</v>
      </c>
      <c r="AR243" s="147" t="s">
        <v>194</v>
      </c>
      <c r="AT243" s="147" t="s">
        <v>180</v>
      </c>
      <c r="AU243" s="147" t="s">
        <v>141</v>
      </c>
      <c r="AY243" s="13" t="s">
        <v>134</v>
      </c>
      <c r="BE243" s="148">
        <f t="shared" si="44"/>
        <v>0</v>
      </c>
      <c r="BF243" s="148">
        <f t="shared" si="45"/>
        <v>0</v>
      </c>
      <c r="BG243" s="148">
        <f t="shared" si="46"/>
        <v>0</v>
      </c>
      <c r="BH243" s="148">
        <f t="shared" si="47"/>
        <v>0</v>
      </c>
      <c r="BI243" s="148">
        <f t="shared" si="48"/>
        <v>0</v>
      </c>
      <c r="BJ243" s="13" t="s">
        <v>141</v>
      </c>
      <c r="BK243" s="148">
        <f t="shared" si="49"/>
        <v>0</v>
      </c>
      <c r="BL243" s="13" t="s">
        <v>164</v>
      </c>
      <c r="BM243" s="147" t="s">
        <v>535</v>
      </c>
    </row>
    <row r="244" spans="2:65" s="1" customFormat="1" ht="16.5" customHeight="1">
      <c r="B244" s="135"/>
      <c r="C244" s="136" t="s">
        <v>518</v>
      </c>
      <c r="D244" s="136" t="s">
        <v>136</v>
      </c>
      <c r="E244" s="137" t="s">
        <v>1128</v>
      </c>
      <c r="F244" s="138" t="s">
        <v>1129</v>
      </c>
      <c r="G244" s="139" t="s">
        <v>227</v>
      </c>
      <c r="H244" s="140">
        <v>3</v>
      </c>
      <c r="I244" s="141"/>
      <c r="J244" s="140">
        <f t="shared" si="40"/>
        <v>0</v>
      </c>
      <c r="K244" s="142"/>
      <c r="L244" s="28"/>
      <c r="M244" s="143" t="s">
        <v>1</v>
      </c>
      <c r="N244" s="144" t="s">
        <v>39</v>
      </c>
      <c r="P244" s="145">
        <f t="shared" si="41"/>
        <v>0</v>
      </c>
      <c r="Q244" s="145">
        <v>0</v>
      </c>
      <c r="R244" s="145">
        <f t="shared" si="42"/>
        <v>0</v>
      </c>
      <c r="S244" s="145">
        <v>0</v>
      </c>
      <c r="T244" s="146">
        <f t="shared" si="43"/>
        <v>0</v>
      </c>
      <c r="AR244" s="147" t="s">
        <v>164</v>
      </c>
      <c r="AT244" s="147" t="s">
        <v>136</v>
      </c>
      <c r="AU244" s="147" t="s">
        <v>141</v>
      </c>
      <c r="AY244" s="13" t="s">
        <v>134</v>
      </c>
      <c r="BE244" s="148">
        <f t="shared" si="44"/>
        <v>0</v>
      </c>
      <c r="BF244" s="148">
        <f t="shared" si="45"/>
        <v>0</v>
      </c>
      <c r="BG244" s="148">
        <f t="shared" si="46"/>
        <v>0</v>
      </c>
      <c r="BH244" s="148">
        <f t="shared" si="47"/>
        <v>0</v>
      </c>
      <c r="BI244" s="148">
        <f t="shared" si="48"/>
        <v>0</v>
      </c>
      <c r="BJ244" s="13" t="s">
        <v>141</v>
      </c>
      <c r="BK244" s="148">
        <f t="shared" si="49"/>
        <v>0</v>
      </c>
      <c r="BL244" s="13" t="s">
        <v>164</v>
      </c>
      <c r="BM244" s="147" t="s">
        <v>538</v>
      </c>
    </row>
    <row r="245" spans="2:65" s="1" customFormat="1" ht="24.2" customHeight="1">
      <c r="B245" s="135"/>
      <c r="C245" s="149" t="s">
        <v>332</v>
      </c>
      <c r="D245" s="149" t="s">
        <v>180</v>
      </c>
      <c r="E245" s="150" t="s">
        <v>1130</v>
      </c>
      <c r="F245" s="151" t="s">
        <v>1131</v>
      </c>
      <c r="G245" s="152" t="s">
        <v>227</v>
      </c>
      <c r="H245" s="153">
        <v>3</v>
      </c>
      <c r="I245" s="154"/>
      <c r="J245" s="153">
        <f t="shared" si="40"/>
        <v>0</v>
      </c>
      <c r="K245" s="155"/>
      <c r="L245" s="156"/>
      <c r="M245" s="157" t="s">
        <v>1</v>
      </c>
      <c r="N245" s="158" t="s">
        <v>39</v>
      </c>
      <c r="P245" s="145">
        <f t="shared" si="41"/>
        <v>0</v>
      </c>
      <c r="Q245" s="145">
        <v>0</v>
      </c>
      <c r="R245" s="145">
        <f t="shared" si="42"/>
        <v>0</v>
      </c>
      <c r="S245" s="145">
        <v>0</v>
      </c>
      <c r="T245" s="146">
        <f t="shared" si="43"/>
        <v>0</v>
      </c>
      <c r="AR245" s="147" t="s">
        <v>194</v>
      </c>
      <c r="AT245" s="147" t="s">
        <v>180</v>
      </c>
      <c r="AU245" s="147" t="s">
        <v>141</v>
      </c>
      <c r="AY245" s="13" t="s">
        <v>134</v>
      </c>
      <c r="BE245" s="148">
        <f t="shared" si="44"/>
        <v>0</v>
      </c>
      <c r="BF245" s="148">
        <f t="shared" si="45"/>
        <v>0</v>
      </c>
      <c r="BG245" s="148">
        <f t="shared" si="46"/>
        <v>0</v>
      </c>
      <c r="BH245" s="148">
        <f t="shared" si="47"/>
        <v>0</v>
      </c>
      <c r="BI245" s="148">
        <f t="shared" si="48"/>
        <v>0</v>
      </c>
      <c r="BJ245" s="13" t="s">
        <v>141</v>
      </c>
      <c r="BK245" s="148">
        <f t="shared" si="49"/>
        <v>0</v>
      </c>
      <c r="BL245" s="13" t="s">
        <v>164</v>
      </c>
      <c r="BM245" s="147" t="s">
        <v>546</v>
      </c>
    </row>
    <row r="246" spans="2:65" s="1" customFormat="1" ht="16.5" customHeight="1">
      <c r="B246" s="135"/>
      <c r="C246" s="136" t="s">
        <v>525</v>
      </c>
      <c r="D246" s="136" t="s">
        <v>136</v>
      </c>
      <c r="E246" s="137" t="s">
        <v>1132</v>
      </c>
      <c r="F246" s="138" t="s">
        <v>1133</v>
      </c>
      <c r="G246" s="139" t="s">
        <v>227</v>
      </c>
      <c r="H246" s="140">
        <v>6</v>
      </c>
      <c r="I246" s="141"/>
      <c r="J246" s="140">
        <f t="shared" si="40"/>
        <v>0</v>
      </c>
      <c r="K246" s="142"/>
      <c r="L246" s="28"/>
      <c r="M246" s="143" t="s">
        <v>1</v>
      </c>
      <c r="N246" s="144" t="s">
        <v>39</v>
      </c>
      <c r="P246" s="145">
        <f t="shared" si="41"/>
        <v>0</v>
      </c>
      <c r="Q246" s="145">
        <v>0</v>
      </c>
      <c r="R246" s="145">
        <f t="shared" si="42"/>
        <v>0</v>
      </c>
      <c r="S246" s="145">
        <v>0</v>
      </c>
      <c r="T246" s="146">
        <f t="shared" si="43"/>
        <v>0</v>
      </c>
      <c r="AR246" s="147" t="s">
        <v>164</v>
      </c>
      <c r="AT246" s="147" t="s">
        <v>136</v>
      </c>
      <c r="AU246" s="147" t="s">
        <v>141</v>
      </c>
      <c r="AY246" s="13" t="s">
        <v>134</v>
      </c>
      <c r="BE246" s="148">
        <f t="shared" si="44"/>
        <v>0</v>
      </c>
      <c r="BF246" s="148">
        <f t="shared" si="45"/>
        <v>0</v>
      </c>
      <c r="BG246" s="148">
        <f t="shared" si="46"/>
        <v>0</v>
      </c>
      <c r="BH246" s="148">
        <f t="shared" si="47"/>
        <v>0</v>
      </c>
      <c r="BI246" s="148">
        <f t="shared" si="48"/>
        <v>0</v>
      </c>
      <c r="BJ246" s="13" t="s">
        <v>141</v>
      </c>
      <c r="BK246" s="148">
        <f t="shared" si="49"/>
        <v>0</v>
      </c>
      <c r="BL246" s="13" t="s">
        <v>164</v>
      </c>
      <c r="BM246" s="147" t="s">
        <v>549</v>
      </c>
    </row>
    <row r="247" spans="2:65" s="1" customFormat="1" ht="16.5" customHeight="1">
      <c r="B247" s="135"/>
      <c r="C247" s="149" t="s">
        <v>336</v>
      </c>
      <c r="D247" s="149" t="s">
        <v>180</v>
      </c>
      <c r="E247" s="150" t="s">
        <v>1134</v>
      </c>
      <c r="F247" s="151" t="s">
        <v>1135</v>
      </c>
      <c r="G247" s="152" t="s">
        <v>1</v>
      </c>
      <c r="H247" s="153">
        <v>6</v>
      </c>
      <c r="I247" s="154"/>
      <c r="J247" s="153">
        <f t="shared" si="40"/>
        <v>0</v>
      </c>
      <c r="K247" s="155"/>
      <c r="L247" s="156"/>
      <c r="M247" s="157" t="s">
        <v>1</v>
      </c>
      <c r="N247" s="158" t="s">
        <v>39</v>
      </c>
      <c r="P247" s="145">
        <f t="shared" si="41"/>
        <v>0</v>
      </c>
      <c r="Q247" s="145">
        <v>0</v>
      </c>
      <c r="R247" s="145">
        <f t="shared" si="42"/>
        <v>0</v>
      </c>
      <c r="S247" s="145">
        <v>0</v>
      </c>
      <c r="T247" s="146">
        <f t="shared" si="43"/>
        <v>0</v>
      </c>
      <c r="AR247" s="147" t="s">
        <v>194</v>
      </c>
      <c r="AT247" s="147" t="s">
        <v>180</v>
      </c>
      <c r="AU247" s="147" t="s">
        <v>141</v>
      </c>
      <c r="AY247" s="13" t="s">
        <v>134</v>
      </c>
      <c r="BE247" s="148">
        <f t="shared" si="44"/>
        <v>0</v>
      </c>
      <c r="BF247" s="148">
        <f t="shared" si="45"/>
        <v>0</v>
      </c>
      <c r="BG247" s="148">
        <f t="shared" si="46"/>
        <v>0</v>
      </c>
      <c r="BH247" s="148">
        <f t="shared" si="47"/>
        <v>0</v>
      </c>
      <c r="BI247" s="148">
        <f t="shared" si="48"/>
        <v>0</v>
      </c>
      <c r="BJ247" s="13" t="s">
        <v>141</v>
      </c>
      <c r="BK247" s="148">
        <f t="shared" si="49"/>
        <v>0</v>
      </c>
      <c r="BL247" s="13" t="s">
        <v>164</v>
      </c>
      <c r="BM247" s="147" t="s">
        <v>553</v>
      </c>
    </row>
    <row r="248" spans="2:65" s="1" customFormat="1" ht="16.5" customHeight="1">
      <c r="B248" s="135"/>
      <c r="C248" s="136" t="s">
        <v>532</v>
      </c>
      <c r="D248" s="136" t="s">
        <v>136</v>
      </c>
      <c r="E248" s="137" t="s">
        <v>1136</v>
      </c>
      <c r="F248" s="138" t="s">
        <v>1137</v>
      </c>
      <c r="G248" s="139" t="s">
        <v>227</v>
      </c>
      <c r="H248" s="140">
        <v>46</v>
      </c>
      <c r="I248" s="141"/>
      <c r="J248" s="140">
        <f t="shared" si="40"/>
        <v>0</v>
      </c>
      <c r="K248" s="142"/>
      <c r="L248" s="28"/>
      <c r="M248" s="143" t="s">
        <v>1</v>
      </c>
      <c r="N248" s="144" t="s">
        <v>39</v>
      </c>
      <c r="P248" s="145">
        <f t="shared" si="41"/>
        <v>0</v>
      </c>
      <c r="Q248" s="145">
        <v>0</v>
      </c>
      <c r="R248" s="145">
        <f t="shared" si="42"/>
        <v>0</v>
      </c>
      <c r="S248" s="145">
        <v>0</v>
      </c>
      <c r="T248" s="146">
        <f t="shared" si="43"/>
        <v>0</v>
      </c>
      <c r="AR248" s="147" t="s">
        <v>164</v>
      </c>
      <c r="AT248" s="147" t="s">
        <v>136</v>
      </c>
      <c r="AU248" s="147" t="s">
        <v>141</v>
      </c>
      <c r="AY248" s="13" t="s">
        <v>134</v>
      </c>
      <c r="BE248" s="148">
        <f t="shared" si="44"/>
        <v>0</v>
      </c>
      <c r="BF248" s="148">
        <f t="shared" si="45"/>
        <v>0</v>
      </c>
      <c r="BG248" s="148">
        <f t="shared" si="46"/>
        <v>0</v>
      </c>
      <c r="BH248" s="148">
        <f t="shared" si="47"/>
        <v>0</v>
      </c>
      <c r="BI248" s="148">
        <f t="shared" si="48"/>
        <v>0</v>
      </c>
      <c r="BJ248" s="13" t="s">
        <v>141</v>
      </c>
      <c r="BK248" s="148">
        <f t="shared" si="49"/>
        <v>0</v>
      </c>
      <c r="BL248" s="13" t="s">
        <v>164</v>
      </c>
      <c r="BM248" s="147" t="s">
        <v>554</v>
      </c>
    </row>
    <row r="249" spans="2:65" s="1" customFormat="1" ht="24.2" customHeight="1">
      <c r="B249" s="135"/>
      <c r="C249" s="149" t="s">
        <v>339</v>
      </c>
      <c r="D249" s="149" t="s">
        <v>180</v>
      </c>
      <c r="E249" s="150" t="s">
        <v>1138</v>
      </c>
      <c r="F249" s="151" t="s">
        <v>1139</v>
      </c>
      <c r="G249" s="152" t="s">
        <v>227</v>
      </c>
      <c r="H249" s="153">
        <v>46</v>
      </c>
      <c r="I249" s="154"/>
      <c r="J249" s="153">
        <f t="shared" si="40"/>
        <v>0</v>
      </c>
      <c r="K249" s="155"/>
      <c r="L249" s="156"/>
      <c r="M249" s="157" t="s">
        <v>1</v>
      </c>
      <c r="N249" s="158" t="s">
        <v>39</v>
      </c>
      <c r="P249" s="145">
        <f t="shared" si="41"/>
        <v>0</v>
      </c>
      <c r="Q249" s="145">
        <v>0</v>
      </c>
      <c r="R249" s="145">
        <f t="shared" si="42"/>
        <v>0</v>
      </c>
      <c r="S249" s="145">
        <v>0</v>
      </c>
      <c r="T249" s="146">
        <f t="shared" si="43"/>
        <v>0</v>
      </c>
      <c r="AR249" s="147" t="s">
        <v>194</v>
      </c>
      <c r="AT249" s="147" t="s">
        <v>180</v>
      </c>
      <c r="AU249" s="147" t="s">
        <v>141</v>
      </c>
      <c r="AY249" s="13" t="s">
        <v>134</v>
      </c>
      <c r="BE249" s="148">
        <f t="shared" si="44"/>
        <v>0</v>
      </c>
      <c r="BF249" s="148">
        <f t="shared" si="45"/>
        <v>0</v>
      </c>
      <c r="BG249" s="148">
        <f t="shared" si="46"/>
        <v>0</v>
      </c>
      <c r="BH249" s="148">
        <f t="shared" si="47"/>
        <v>0</v>
      </c>
      <c r="BI249" s="148">
        <f t="shared" si="48"/>
        <v>0</v>
      </c>
      <c r="BJ249" s="13" t="s">
        <v>141</v>
      </c>
      <c r="BK249" s="148">
        <f t="shared" si="49"/>
        <v>0</v>
      </c>
      <c r="BL249" s="13" t="s">
        <v>164</v>
      </c>
      <c r="BM249" s="147" t="s">
        <v>558</v>
      </c>
    </row>
    <row r="250" spans="2:65" s="1" customFormat="1" ht="33" customHeight="1">
      <c r="B250" s="135"/>
      <c r="C250" s="136" t="s">
        <v>543</v>
      </c>
      <c r="D250" s="136" t="s">
        <v>136</v>
      </c>
      <c r="E250" s="137" t="s">
        <v>1140</v>
      </c>
      <c r="F250" s="138" t="s">
        <v>1141</v>
      </c>
      <c r="G250" s="139" t="s">
        <v>227</v>
      </c>
      <c r="H250" s="140">
        <v>23</v>
      </c>
      <c r="I250" s="141"/>
      <c r="J250" s="140">
        <f t="shared" si="40"/>
        <v>0</v>
      </c>
      <c r="K250" s="142"/>
      <c r="L250" s="28"/>
      <c r="M250" s="143" t="s">
        <v>1</v>
      </c>
      <c r="N250" s="144" t="s">
        <v>39</v>
      </c>
      <c r="P250" s="145">
        <f t="shared" si="41"/>
        <v>0</v>
      </c>
      <c r="Q250" s="145">
        <v>0</v>
      </c>
      <c r="R250" s="145">
        <f t="shared" si="42"/>
        <v>0</v>
      </c>
      <c r="S250" s="145">
        <v>0</v>
      </c>
      <c r="T250" s="146">
        <f t="shared" si="43"/>
        <v>0</v>
      </c>
      <c r="AR250" s="147" t="s">
        <v>164</v>
      </c>
      <c r="AT250" s="147" t="s">
        <v>136</v>
      </c>
      <c r="AU250" s="147" t="s">
        <v>141</v>
      </c>
      <c r="AY250" s="13" t="s">
        <v>134</v>
      </c>
      <c r="BE250" s="148">
        <f t="shared" si="44"/>
        <v>0</v>
      </c>
      <c r="BF250" s="148">
        <f t="shared" si="45"/>
        <v>0</v>
      </c>
      <c r="BG250" s="148">
        <f t="shared" si="46"/>
        <v>0</v>
      </c>
      <c r="BH250" s="148">
        <f t="shared" si="47"/>
        <v>0</v>
      </c>
      <c r="BI250" s="148">
        <f t="shared" si="48"/>
        <v>0</v>
      </c>
      <c r="BJ250" s="13" t="s">
        <v>141</v>
      </c>
      <c r="BK250" s="148">
        <f t="shared" si="49"/>
        <v>0</v>
      </c>
      <c r="BL250" s="13" t="s">
        <v>164</v>
      </c>
      <c r="BM250" s="147" t="s">
        <v>561</v>
      </c>
    </row>
    <row r="251" spans="2:65" s="1" customFormat="1" ht="16.5" customHeight="1">
      <c r="B251" s="135"/>
      <c r="C251" s="149" t="s">
        <v>343</v>
      </c>
      <c r="D251" s="149" t="s">
        <v>180</v>
      </c>
      <c r="E251" s="150" t="s">
        <v>1142</v>
      </c>
      <c r="F251" s="151" t="s">
        <v>1143</v>
      </c>
      <c r="G251" s="152" t="s">
        <v>227</v>
      </c>
      <c r="H251" s="153">
        <v>11</v>
      </c>
      <c r="I251" s="154"/>
      <c r="J251" s="153">
        <f t="shared" si="40"/>
        <v>0</v>
      </c>
      <c r="K251" s="155"/>
      <c r="L251" s="156"/>
      <c r="M251" s="157" t="s">
        <v>1</v>
      </c>
      <c r="N251" s="158" t="s">
        <v>39</v>
      </c>
      <c r="P251" s="145">
        <f t="shared" si="41"/>
        <v>0</v>
      </c>
      <c r="Q251" s="145">
        <v>0</v>
      </c>
      <c r="R251" s="145">
        <f t="shared" si="42"/>
        <v>0</v>
      </c>
      <c r="S251" s="145">
        <v>0</v>
      </c>
      <c r="T251" s="146">
        <f t="shared" si="43"/>
        <v>0</v>
      </c>
      <c r="AR251" s="147" t="s">
        <v>194</v>
      </c>
      <c r="AT251" s="147" t="s">
        <v>180</v>
      </c>
      <c r="AU251" s="147" t="s">
        <v>141</v>
      </c>
      <c r="AY251" s="13" t="s">
        <v>134</v>
      </c>
      <c r="BE251" s="148">
        <f t="shared" si="44"/>
        <v>0</v>
      </c>
      <c r="BF251" s="148">
        <f t="shared" si="45"/>
        <v>0</v>
      </c>
      <c r="BG251" s="148">
        <f t="shared" si="46"/>
        <v>0</v>
      </c>
      <c r="BH251" s="148">
        <f t="shared" si="47"/>
        <v>0</v>
      </c>
      <c r="BI251" s="148">
        <f t="shared" si="48"/>
        <v>0</v>
      </c>
      <c r="BJ251" s="13" t="s">
        <v>141</v>
      </c>
      <c r="BK251" s="148">
        <f t="shared" si="49"/>
        <v>0</v>
      </c>
      <c r="BL251" s="13" t="s">
        <v>164</v>
      </c>
      <c r="BM251" s="147" t="s">
        <v>565</v>
      </c>
    </row>
    <row r="252" spans="2:65" s="1" customFormat="1" ht="16.5" customHeight="1">
      <c r="B252" s="135"/>
      <c r="C252" s="149" t="s">
        <v>550</v>
      </c>
      <c r="D252" s="149" t="s">
        <v>180</v>
      </c>
      <c r="E252" s="150" t="s">
        <v>1144</v>
      </c>
      <c r="F252" s="151" t="s">
        <v>1145</v>
      </c>
      <c r="G252" s="152" t="s">
        <v>227</v>
      </c>
      <c r="H252" s="153">
        <v>12</v>
      </c>
      <c r="I252" s="154"/>
      <c r="J252" s="153">
        <f t="shared" si="40"/>
        <v>0</v>
      </c>
      <c r="K252" s="155"/>
      <c r="L252" s="156"/>
      <c r="M252" s="157" t="s">
        <v>1</v>
      </c>
      <c r="N252" s="158" t="s">
        <v>39</v>
      </c>
      <c r="P252" s="145">
        <f t="shared" si="41"/>
        <v>0</v>
      </c>
      <c r="Q252" s="145">
        <v>0</v>
      </c>
      <c r="R252" s="145">
        <f t="shared" si="42"/>
        <v>0</v>
      </c>
      <c r="S252" s="145">
        <v>0</v>
      </c>
      <c r="T252" s="146">
        <f t="shared" si="43"/>
        <v>0</v>
      </c>
      <c r="AR252" s="147" t="s">
        <v>194</v>
      </c>
      <c r="AT252" s="147" t="s">
        <v>180</v>
      </c>
      <c r="AU252" s="147" t="s">
        <v>141</v>
      </c>
      <c r="AY252" s="13" t="s">
        <v>134</v>
      </c>
      <c r="BE252" s="148">
        <f t="shared" si="44"/>
        <v>0</v>
      </c>
      <c r="BF252" s="148">
        <f t="shared" si="45"/>
        <v>0</v>
      </c>
      <c r="BG252" s="148">
        <f t="shared" si="46"/>
        <v>0</v>
      </c>
      <c r="BH252" s="148">
        <f t="shared" si="47"/>
        <v>0</v>
      </c>
      <c r="BI252" s="148">
        <f t="shared" si="48"/>
        <v>0</v>
      </c>
      <c r="BJ252" s="13" t="s">
        <v>141</v>
      </c>
      <c r="BK252" s="148">
        <f t="shared" si="49"/>
        <v>0</v>
      </c>
      <c r="BL252" s="13" t="s">
        <v>164</v>
      </c>
      <c r="BM252" s="147" t="s">
        <v>566</v>
      </c>
    </row>
    <row r="253" spans="2:65" s="1" customFormat="1" ht="21.75" customHeight="1">
      <c r="B253" s="135"/>
      <c r="C253" s="136" t="s">
        <v>346</v>
      </c>
      <c r="D253" s="136" t="s">
        <v>136</v>
      </c>
      <c r="E253" s="137" t="s">
        <v>1146</v>
      </c>
      <c r="F253" s="138" t="s">
        <v>1147</v>
      </c>
      <c r="G253" s="139" t="s">
        <v>227</v>
      </c>
      <c r="H253" s="140">
        <v>3</v>
      </c>
      <c r="I253" s="141"/>
      <c r="J253" s="140">
        <f t="shared" si="40"/>
        <v>0</v>
      </c>
      <c r="K253" s="142"/>
      <c r="L253" s="28"/>
      <c r="M253" s="143" t="s">
        <v>1</v>
      </c>
      <c r="N253" s="144" t="s">
        <v>39</v>
      </c>
      <c r="P253" s="145">
        <f t="shared" si="41"/>
        <v>0</v>
      </c>
      <c r="Q253" s="145">
        <v>0</v>
      </c>
      <c r="R253" s="145">
        <f t="shared" si="42"/>
        <v>0</v>
      </c>
      <c r="S253" s="145">
        <v>0</v>
      </c>
      <c r="T253" s="146">
        <f t="shared" si="43"/>
        <v>0</v>
      </c>
      <c r="AR253" s="147" t="s">
        <v>164</v>
      </c>
      <c r="AT253" s="147" t="s">
        <v>136</v>
      </c>
      <c r="AU253" s="147" t="s">
        <v>141</v>
      </c>
      <c r="AY253" s="13" t="s">
        <v>134</v>
      </c>
      <c r="BE253" s="148">
        <f t="shared" si="44"/>
        <v>0</v>
      </c>
      <c r="BF253" s="148">
        <f t="shared" si="45"/>
        <v>0</v>
      </c>
      <c r="BG253" s="148">
        <f t="shared" si="46"/>
        <v>0</v>
      </c>
      <c r="BH253" s="148">
        <f t="shared" si="47"/>
        <v>0</v>
      </c>
      <c r="BI253" s="148">
        <f t="shared" si="48"/>
        <v>0</v>
      </c>
      <c r="BJ253" s="13" t="s">
        <v>141</v>
      </c>
      <c r="BK253" s="148">
        <f t="shared" si="49"/>
        <v>0</v>
      </c>
      <c r="BL253" s="13" t="s">
        <v>164</v>
      </c>
      <c r="BM253" s="147" t="s">
        <v>571</v>
      </c>
    </row>
    <row r="254" spans="2:65" s="1" customFormat="1" ht="16.5" customHeight="1">
      <c r="B254" s="135"/>
      <c r="C254" s="149" t="s">
        <v>555</v>
      </c>
      <c r="D254" s="149" t="s">
        <v>180</v>
      </c>
      <c r="E254" s="150" t="s">
        <v>1148</v>
      </c>
      <c r="F254" s="151" t="s">
        <v>1149</v>
      </c>
      <c r="G254" s="152" t="s">
        <v>227</v>
      </c>
      <c r="H254" s="153">
        <v>3</v>
      </c>
      <c r="I254" s="154"/>
      <c r="J254" s="153">
        <f t="shared" si="40"/>
        <v>0</v>
      </c>
      <c r="K254" s="155"/>
      <c r="L254" s="156"/>
      <c r="M254" s="157" t="s">
        <v>1</v>
      </c>
      <c r="N254" s="158" t="s">
        <v>39</v>
      </c>
      <c r="P254" s="145">
        <f t="shared" si="41"/>
        <v>0</v>
      </c>
      <c r="Q254" s="145">
        <v>0</v>
      </c>
      <c r="R254" s="145">
        <f t="shared" si="42"/>
        <v>0</v>
      </c>
      <c r="S254" s="145">
        <v>0</v>
      </c>
      <c r="T254" s="146">
        <f t="shared" si="43"/>
        <v>0</v>
      </c>
      <c r="AR254" s="147" t="s">
        <v>194</v>
      </c>
      <c r="AT254" s="147" t="s">
        <v>180</v>
      </c>
      <c r="AU254" s="147" t="s">
        <v>141</v>
      </c>
      <c r="AY254" s="13" t="s">
        <v>134</v>
      </c>
      <c r="BE254" s="148">
        <f t="shared" si="44"/>
        <v>0</v>
      </c>
      <c r="BF254" s="148">
        <f t="shared" si="45"/>
        <v>0</v>
      </c>
      <c r="BG254" s="148">
        <f t="shared" si="46"/>
        <v>0</v>
      </c>
      <c r="BH254" s="148">
        <f t="shared" si="47"/>
        <v>0</v>
      </c>
      <c r="BI254" s="148">
        <f t="shared" si="48"/>
        <v>0</v>
      </c>
      <c r="BJ254" s="13" t="s">
        <v>141</v>
      </c>
      <c r="BK254" s="148">
        <f t="shared" si="49"/>
        <v>0</v>
      </c>
      <c r="BL254" s="13" t="s">
        <v>164</v>
      </c>
      <c r="BM254" s="147" t="s">
        <v>576</v>
      </c>
    </row>
    <row r="255" spans="2:65" s="1" customFormat="1" ht="24.2" customHeight="1">
      <c r="B255" s="135"/>
      <c r="C255" s="136" t="s">
        <v>350</v>
      </c>
      <c r="D255" s="136" t="s">
        <v>136</v>
      </c>
      <c r="E255" s="137" t="s">
        <v>1150</v>
      </c>
      <c r="F255" s="138" t="s">
        <v>1151</v>
      </c>
      <c r="G255" s="139" t="s">
        <v>227</v>
      </c>
      <c r="H255" s="140">
        <v>3</v>
      </c>
      <c r="I255" s="141"/>
      <c r="J255" s="140">
        <f t="shared" si="40"/>
        <v>0</v>
      </c>
      <c r="K255" s="142"/>
      <c r="L255" s="28"/>
      <c r="M255" s="143" t="s">
        <v>1</v>
      </c>
      <c r="N255" s="144" t="s">
        <v>39</v>
      </c>
      <c r="P255" s="145">
        <f t="shared" si="41"/>
        <v>0</v>
      </c>
      <c r="Q255" s="145">
        <v>0</v>
      </c>
      <c r="R255" s="145">
        <f t="shared" si="42"/>
        <v>0</v>
      </c>
      <c r="S255" s="145">
        <v>0</v>
      </c>
      <c r="T255" s="146">
        <f t="shared" si="43"/>
        <v>0</v>
      </c>
      <c r="AR255" s="147" t="s">
        <v>164</v>
      </c>
      <c r="AT255" s="147" t="s">
        <v>136</v>
      </c>
      <c r="AU255" s="147" t="s">
        <v>141</v>
      </c>
      <c r="AY255" s="13" t="s">
        <v>134</v>
      </c>
      <c r="BE255" s="148">
        <f t="shared" si="44"/>
        <v>0</v>
      </c>
      <c r="BF255" s="148">
        <f t="shared" si="45"/>
        <v>0</v>
      </c>
      <c r="BG255" s="148">
        <f t="shared" si="46"/>
        <v>0</v>
      </c>
      <c r="BH255" s="148">
        <f t="shared" si="47"/>
        <v>0</v>
      </c>
      <c r="BI255" s="148">
        <f t="shared" si="48"/>
        <v>0</v>
      </c>
      <c r="BJ255" s="13" t="s">
        <v>141</v>
      </c>
      <c r="BK255" s="148">
        <f t="shared" si="49"/>
        <v>0</v>
      </c>
      <c r="BL255" s="13" t="s">
        <v>164</v>
      </c>
      <c r="BM255" s="147" t="s">
        <v>580</v>
      </c>
    </row>
    <row r="256" spans="2:65" s="1" customFormat="1" ht="24.2" customHeight="1">
      <c r="B256" s="135"/>
      <c r="C256" s="149" t="s">
        <v>562</v>
      </c>
      <c r="D256" s="149" t="s">
        <v>180</v>
      </c>
      <c r="E256" s="150" t="s">
        <v>1152</v>
      </c>
      <c r="F256" s="151" t="s">
        <v>1153</v>
      </c>
      <c r="G256" s="152" t="s">
        <v>227</v>
      </c>
      <c r="H256" s="153">
        <v>3</v>
      </c>
      <c r="I256" s="154"/>
      <c r="J256" s="153">
        <f t="shared" si="40"/>
        <v>0</v>
      </c>
      <c r="K256" s="155"/>
      <c r="L256" s="156"/>
      <c r="M256" s="157" t="s">
        <v>1</v>
      </c>
      <c r="N256" s="158" t="s">
        <v>39</v>
      </c>
      <c r="P256" s="145">
        <f t="shared" si="41"/>
        <v>0</v>
      </c>
      <c r="Q256" s="145">
        <v>0</v>
      </c>
      <c r="R256" s="145">
        <f t="shared" si="42"/>
        <v>0</v>
      </c>
      <c r="S256" s="145">
        <v>0</v>
      </c>
      <c r="T256" s="146">
        <f t="shared" si="43"/>
        <v>0</v>
      </c>
      <c r="AR256" s="147" t="s">
        <v>194</v>
      </c>
      <c r="AT256" s="147" t="s">
        <v>180</v>
      </c>
      <c r="AU256" s="147" t="s">
        <v>141</v>
      </c>
      <c r="AY256" s="13" t="s">
        <v>134</v>
      </c>
      <c r="BE256" s="148">
        <f t="shared" si="44"/>
        <v>0</v>
      </c>
      <c r="BF256" s="148">
        <f t="shared" si="45"/>
        <v>0</v>
      </c>
      <c r="BG256" s="148">
        <f t="shared" si="46"/>
        <v>0</v>
      </c>
      <c r="BH256" s="148">
        <f t="shared" si="47"/>
        <v>0</v>
      </c>
      <c r="BI256" s="148">
        <f t="shared" si="48"/>
        <v>0</v>
      </c>
      <c r="BJ256" s="13" t="s">
        <v>141</v>
      </c>
      <c r="BK256" s="148">
        <f t="shared" si="49"/>
        <v>0</v>
      </c>
      <c r="BL256" s="13" t="s">
        <v>164</v>
      </c>
      <c r="BM256" s="147" t="s">
        <v>583</v>
      </c>
    </row>
    <row r="257" spans="2:65" s="1" customFormat="1" ht="24.2" customHeight="1">
      <c r="B257" s="135"/>
      <c r="C257" s="136" t="s">
        <v>369</v>
      </c>
      <c r="D257" s="136" t="s">
        <v>136</v>
      </c>
      <c r="E257" s="137" t="s">
        <v>1154</v>
      </c>
      <c r="F257" s="138" t="s">
        <v>1155</v>
      </c>
      <c r="G257" s="139" t="s">
        <v>227</v>
      </c>
      <c r="H257" s="140">
        <v>11</v>
      </c>
      <c r="I257" s="141"/>
      <c r="J257" s="140">
        <f t="shared" si="40"/>
        <v>0</v>
      </c>
      <c r="K257" s="142"/>
      <c r="L257" s="28"/>
      <c r="M257" s="143" t="s">
        <v>1</v>
      </c>
      <c r="N257" s="144" t="s">
        <v>39</v>
      </c>
      <c r="P257" s="145">
        <f t="shared" si="41"/>
        <v>0</v>
      </c>
      <c r="Q257" s="145">
        <v>0</v>
      </c>
      <c r="R257" s="145">
        <f t="shared" si="42"/>
        <v>0</v>
      </c>
      <c r="S257" s="145">
        <v>0</v>
      </c>
      <c r="T257" s="146">
        <f t="shared" si="43"/>
        <v>0</v>
      </c>
      <c r="AR257" s="147" t="s">
        <v>164</v>
      </c>
      <c r="AT257" s="147" t="s">
        <v>136</v>
      </c>
      <c r="AU257" s="147" t="s">
        <v>141</v>
      </c>
      <c r="AY257" s="13" t="s">
        <v>134</v>
      </c>
      <c r="BE257" s="148">
        <f t="shared" si="44"/>
        <v>0</v>
      </c>
      <c r="BF257" s="148">
        <f t="shared" si="45"/>
        <v>0</v>
      </c>
      <c r="BG257" s="148">
        <f t="shared" si="46"/>
        <v>0</v>
      </c>
      <c r="BH257" s="148">
        <f t="shared" si="47"/>
        <v>0</v>
      </c>
      <c r="BI257" s="148">
        <f t="shared" si="48"/>
        <v>0</v>
      </c>
      <c r="BJ257" s="13" t="s">
        <v>141</v>
      </c>
      <c r="BK257" s="148">
        <f t="shared" si="49"/>
        <v>0</v>
      </c>
      <c r="BL257" s="13" t="s">
        <v>164</v>
      </c>
      <c r="BM257" s="147" t="s">
        <v>587</v>
      </c>
    </row>
    <row r="258" spans="2:65" s="1" customFormat="1" ht="21.75" customHeight="1">
      <c r="B258" s="135"/>
      <c r="C258" s="149" t="s">
        <v>567</v>
      </c>
      <c r="D258" s="149" t="s">
        <v>180</v>
      </c>
      <c r="E258" s="150" t="s">
        <v>1156</v>
      </c>
      <c r="F258" s="151" t="s">
        <v>1157</v>
      </c>
      <c r="G258" s="152" t="s">
        <v>227</v>
      </c>
      <c r="H258" s="153">
        <v>11</v>
      </c>
      <c r="I258" s="154"/>
      <c r="J258" s="153">
        <f t="shared" si="40"/>
        <v>0</v>
      </c>
      <c r="K258" s="155"/>
      <c r="L258" s="156"/>
      <c r="M258" s="157" t="s">
        <v>1</v>
      </c>
      <c r="N258" s="158" t="s">
        <v>39</v>
      </c>
      <c r="P258" s="145">
        <f t="shared" si="41"/>
        <v>0</v>
      </c>
      <c r="Q258" s="145">
        <v>0</v>
      </c>
      <c r="R258" s="145">
        <f t="shared" si="42"/>
        <v>0</v>
      </c>
      <c r="S258" s="145">
        <v>0</v>
      </c>
      <c r="T258" s="146">
        <f t="shared" si="43"/>
        <v>0</v>
      </c>
      <c r="AR258" s="147" t="s">
        <v>194</v>
      </c>
      <c r="AT258" s="147" t="s">
        <v>180</v>
      </c>
      <c r="AU258" s="147" t="s">
        <v>141</v>
      </c>
      <c r="AY258" s="13" t="s">
        <v>134</v>
      </c>
      <c r="BE258" s="148">
        <f t="shared" si="44"/>
        <v>0</v>
      </c>
      <c r="BF258" s="148">
        <f t="shared" si="45"/>
        <v>0</v>
      </c>
      <c r="BG258" s="148">
        <f t="shared" si="46"/>
        <v>0</v>
      </c>
      <c r="BH258" s="148">
        <f t="shared" si="47"/>
        <v>0</v>
      </c>
      <c r="BI258" s="148">
        <f t="shared" si="48"/>
        <v>0</v>
      </c>
      <c r="BJ258" s="13" t="s">
        <v>141</v>
      </c>
      <c r="BK258" s="148">
        <f t="shared" si="49"/>
        <v>0</v>
      </c>
      <c r="BL258" s="13" t="s">
        <v>164</v>
      </c>
      <c r="BM258" s="147" t="s">
        <v>590</v>
      </c>
    </row>
    <row r="259" spans="2:65" s="1" customFormat="1" ht="33" customHeight="1">
      <c r="B259" s="135"/>
      <c r="C259" s="136" t="s">
        <v>373</v>
      </c>
      <c r="D259" s="136" t="s">
        <v>136</v>
      </c>
      <c r="E259" s="137" t="s">
        <v>1158</v>
      </c>
      <c r="F259" s="138" t="s">
        <v>1159</v>
      </c>
      <c r="G259" s="139" t="s">
        <v>227</v>
      </c>
      <c r="H259" s="140">
        <v>12</v>
      </c>
      <c r="I259" s="141"/>
      <c r="J259" s="140">
        <f t="shared" si="40"/>
        <v>0</v>
      </c>
      <c r="K259" s="142"/>
      <c r="L259" s="28"/>
      <c r="M259" s="143" t="s">
        <v>1</v>
      </c>
      <c r="N259" s="144" t="s">
        <v>39</v>
      </c>
      <c r="P259" s="145">
        <f t="shared" si="41"/>
        <v>0</v>
      </c>
      <c r="Q259" s="145">
        <v>0</v>
      </c>
      <c r="R259" s="145">
        <f t="shared" si="42"/>
        <v>0</v>
      </c>
      <c r="S259" s="145">
        <v>0</v>
      </c>
      <c r="T259" s="146">
        <f t="shared" si="43"/>
        <v>0</v>
      </c>
      <c r="AR259" s="147" t="s">
        <v>164</v>
      </c>
      <c r="AT259" s="147" t="s">
        <v>136</v>
      </c>
      <c r="AU259" s="147" t="s">
        <v>141</v>
      </c>
      <c r="AY259" s="13" t="s">
        <v>134</v>
      </c>
      <c r="BE259" s="148">
        <f t="shared" si="44"/>
        <v>0</v>
      </c>
      <c r="BF259" s="148">
        <f t="shared" si="45"/>
        <v>0</v>
      </c>
      <c r="BG259" s="148">
        <f t="shared" si="46"/>
        <v>0</v>
      </c>
      <c r="BH259" s="148">
        <f t="shared" si="47"/>
        <v>0</v>
      </c>
      <c r="BI259" s="148">
        <f t="shared" si="48"/>
        <v>0</v>
      </c>
      <c r="BJ259" s="13" t="s">
        <v>141</v>
      </c>
      <c r="BK259" s="148">
        <f t="shared" si="49"/>
        <v>0</v>
      </c>
      <c r="BL259" s="13" t="s">
        <v>164</v>
      </c>
      <c r="BM259" s="147" t="s">
        <v>594</v>
      </c>
    </row>
    <row r="260" spans="2:65" s="1" customFormat="1" ht="24.2" customHeight="1">
      <c r="B260" s="135"/>
      <c r="C260" s="149" t="s">
        <v>577</v>
      </c>
      <c r="D260" s="149" t="s">
        <v>180</v>
      </c>
      <c r="E260" s="150" t="s">
        <v>1160</v>
      </c>
      <c r="F260" s="151" t="s">
        <v>1161</v>
      </c>
      <c r="G260" s="152" t="s">
        <v>227</v>
      </c>
      <c r="H260" s="153">
        <v>12</v>
      </c>
      <c r="I260" s="154"/>
      <c r="J260" s="153">
        <f t="shared" si="40"/>
        <v>0</v>
      </c>
      <c r="K260" s="155"/>
      <c r="L260" s="156"/>
      <c r="M260" s="157" t="s">
        <v>1</v>
      </c>
      <c r="N260" s="158" t="s">
        <v>39</v>
      </c>
      <c r="P260" s="145">
        <f t="shared" si="41"/>
        <v>0</v>
      </c>
      <c r="Q260" s="145">
        <v>0</v>
      </c>
      <c r="R260" s="145">
        <f t="shared" si="42"/>
        <v>0</v>
      </c>
      <c r="S260" s="145">
        <v>0</v>
      </c>
      <c r="T260" s="146">
        <f t="shared" si="43"/>
        <v>0</v>
      </c>
      <c r="AR260" s="147" t="s">
        <v>194</v>
      </c>
      <c r="AT260" s="147" t="s">
        <v>180</v>
      </c>
      <c r="AU260" s="147" t="s">
        <v>141</v>
      </c>
      <c r="AY260" s="13" t="s">
        <v>134</v>
      </c>
      <c r="BE260" s="148">
        <f t="shared" si="44"/>
        <v>0</v>
      </c>
      <c r="BF260" s="148">
        <f t="shared" si="45"/>
        <v>0</v>
      </c>
      <c r="BG260" s="148">
        <f t="shared" si="46"/>
        <v>0</v>
      </c>
      <c r="BH260" s="148">
        <f t="shared" si="47"/>
        <v>0</v>
      </c>
      <c r="BI260" s="148">
        <f t="shared" si="48"/>
        <v>0</v>
      </c>
      <c r="BJ260" s="13" t="s">
        <v>141</v>
      </c>
      <c r="BK260" s="148">
        <f t="shared" si="49"/>
        <v>0</v>
      </c>
      <c r="BL260" s="13" t="s">
        <v>164</v>
      </c>
      <c r="BM260" s="147" t="s">
        <v>597</v>
      </c>
    </row>
    <row r="261" spans="2:65" s="1" customFormat="1" ht="24.2" customHeight="1">
      <c r="B261" s="135"/>
      <c r="C261" s="136" t="s">
        <v>376</v>
      </c>
      <c r="D261" s="136" t="s">
        <v>136</v>
      </c>
      <c r="E261" s="137" t="s">
        <v>1162</v>
      </c>
      <c r="F261" s="138" t="s">
        <v>1163</v>
      </c>
      <c r="G261" s="139" t="s">
        <v>227</v>
      </c>
      <c r="H261" s="140">
        <v>2</v>
      </c>
      <c r="I261" s="141"/>
      <c r="J261" s="140">
        <f t="shared" si="40"/>
        <v>0</v>
      </c>
      <c r="K261" s="142"/>
      <c r="L261" s="28"/>
      <c r="M261" s="143" t="s">
        <v>1</v>
      </c>
      <c r="N261" s="144" t="s">
        <v>39</v>
      </c>
      <c r="P261" s="145">
        <f t="shared" si="41"/>
        <v>0</v>
      </c>
      <c r="Q261" s="145">
        <v>0</v>
      </c>
      <c r="R261" s="145">
        <f t="shared" si="42"/>
        <v>0</v>
      </c>
      <c r="S261" s="145">
        <v>0</v>
      </c>
      <c r="T261" s="146">
        <f t="shared" si="43"/>
        <v>0</v>
      </c>
      <c r="AR261" s="147" t="s">
        <v>164</v>
      </c>
      <c r="AT261" s="147" t="s">
        <v>136</v>
      </c>
      <c r="AU261" s="147" t="s">
        <v>141</v>
      </c>
      <c r="AY261" s="13" t="s">
        <v>134</v>
      </c>
      <c r="BE261" s="148">
        <f t="shared" si="44"/>
        <v>0</v>
      </c>
      <c r="BF261" s="148">
        <f t="shared" si="45"/>
        <v>0</v>
      </c>
      <c r="BG261" s="148">
        <f t="shared" si="46"/>
        <v>0</v>
      </c>
      <c r="BH261" s="148">
        <f t="shared" si="47"/>
        <v>0</v>
      </c>
      <c r="BI261" s="148">
        <f t="shared" si="48"/>
        <v>0</v>
      </c>
      <c r="BJ261" s="13" t="s">
        <v>141</v>
      </c>
      <c r="BK261" s="148">
        <f t="shared" si="49"/>
        <v>0</v>
      </c>
      <c r="BL261" s="13" t="s">
        <v>164</v>
      </c>
      <c r="BM261" s="147" t="s">
        <v>1164</v>
      </c>
    </row>
    <row r="262" spans="2:65" s="1" customFormat="1" ht="24.2" customHeight="1">
      <c r="B262" s="135"/>
      <c r="C262" s="149" t="s">
        <v>584</v>
      </c>
      <c r="D262" s="149" t="s">
        <v>180</v>
      </c>
      <c r="E262" s="150" t="s">
        <v>1165</v>
      </c>
      <c r="F262" s="151" t="s">
        <v>1166</v>
      </c>
      <c r="G262" s="152" t="s">
        <v>227</v>
      </c>
      <c r="H262" s="153">
        <v>2</v>
      </c>
      <c r="I262" s="154"/>
      <c r="J262" s="153">
        <f t="shared" si="40"/>
        <v>0</v>
      </c>
      <c r="K262" s="155"/>
      <c r="L262" s="156"/>
      <c r="M262" s="157" t="s">
        <v>1</v>
      </c>
      <c r="N262" s="158" t="s">
        <v>39</v>
      </c>
      <c r="P262" s="145">
        <f t="shared" si="41"/>
        <v>0</v>
      </c>
      <c r="Q262" s="145">
        <v>2.9999999999999997E-4</v>
      </c>
      <c r="R262" s="145">
        <f t="shared" si="42"/>
        <v>5.9999999999999995E-4</v>
      </c>
      <c r="S262" s="145">
        <v>0</v>
      </c>
      <c r="T262" s="146">
        <f t="shared" si="43"/>
        <v>0</v>
      </c>
      <c r="AR262" s="147" t="s">
        <v>194</v>
      </c>
      <c r="AT262" s="147" t="s">
        <v>180</v>
      </c>
      <c r="AU262" s="147" t="s">
        <v>141</v>
      </c>
      <c r="AY262" s="13" t="s">
        <v>134</v>
      </c>
      <c r="BE262" s="148">
        <f t="shared" si="44"/>
        <v>0</v>
      </c>
      <c r="BF262" s="148">
        <f t="shared" si="45"/>
        <v>0</v>
      </c>
      <c r="BG262" s="148">
        <f t="shared" si="46"/>
        <v>0</v>
      </c>
      <c r="BH262" s="148">
        <f t="shared" si="47"/>
        <v>0</v>
      </c>
      <c r="BI262" s="148">
        <f t="shared" si="48"/>
        <v>0</v>
      </c>
      <c r="BJ262" s="13" t="s">
        <v>141</v>
      </c>
      <c r="BK262" s="148">
        <f t="shared" si="49"/>
        <v>0</v>
      </c>
      <c r="BL262" s="13" t="s">
        <v>164</v>
      </c>
      <c r="BM262" s="147" t="s">
        <v>1167</v>
      </c>
    </row>
    <row r="263" spans="2:65" s="1" customFormat="1" ht="24.2" customHeight="1">
      <c r="B263" s="135"/>
      <c r="C263" s="136" t="s">
        <v>380</v>
      </c>
      <c r="D263" s="136" t="s">
        <v>136</v>
      </c>
      <c r="E263" s="137" t="s">
        <v>1168</v>
      </c>
      <c r="F263" s="138" t="s">
        <v>1169</v>
      </c>
      <c r="G263" s="139" t="s">
        <v>227</v>
      </c>
      <c r="H263" s="140">
        <v>1</v>
      </c>
      <c r="I263" s="141"/>
      <c r="J263" s="140">
        <f t="shared" si="40"/>
        <v>0</v>
      </c>
      <c r="K263" s="142"/>
      <c r="L263" s="28"/>
      <c r="M263" s="143" t="s">
        <v>1</v>
      </c>
      <c r="N263" s="144" t="s">
        <v>39</v>
      </c>
      <c r="P263" s="145">
        <f t="shared" si="41"/>
        <v>0</v>
      </c>
      <c r="Q263" s="145">
        <v>0</v>
      </c>
      <c r="R263" s="145">
        <f t="shared" si="42"/>
        <v>0</v>
      </c>
      <c r="S263" s="145">
        <v>0</v>
      </c>
      <c r="T263" s="146">
        <f t="shared" si="43"/>
        <v>0</v>
      </c>
      <c r="AR263" s="147" t="s">
        <v>164</v>
      </c>
      <c r="AT263" s="147" t="s">
        <v>136</v>
      </c>
      <c r="AU263" s="147" t="s">
        <v>141</v>
      </c>
      <c r="AY263" s="13" t="s">
        <v>134</v>
      </c>
      <c r="BE263" s="148">
        <f t="shared" si="44"/>
        <v>0</v>
      </c>
      <c r="BF263" s="148">
        <f t="shared" si="45"/>
        <v>0</v>
      </c>
      <c r="BG263" s="148">
        <f t="shared" si="46"/>
        <v>0</v>
      </c>
      <c r="BH263" s="148">
        <f t="shared" si="47"/>
        <v>0</v>
      </c>
      <c r="BI263" s="148">
        <f t="shared" si="48"/>
        <v>0</v>
      </c>
      <c r="BJ263" s="13" t="s">
        <v>141</v>
      </c>
      <c r="BK263" s="148">
        <f t="shared" si="49"/>
        <v>0</v>
      </c>
      <c r="BL263" s="13" t="s">
        <v>164</v>
      </c>
      <c r="BM263" s="147" t="s">
        <v>601</v>
      </c>
    </row>
    <row r="264" spans="2:65" s="1" customFormat="1" ht="16.5" customHeight="1">
      <c r="B264" s="135"/>
      <c r="C264" s="149" t="s">
        <v>591</v>
      </c>
      <c r="D264" s="149" t="s">
        <v>180</v>
      </c>
      <c r="E264" s="150" t="s">
        <v>1170</v>
      </c>
      <c r="F264" s="151" t="s">
        <v>1171</v>
      </c>
      <c r="G264" s="152" t="s">
        <v>227</v>
      </c>
      <c r="H264" s="153">
        <v>1</v>
      </c>
      <c r="I264" s="154"/>
      <c r="J264" s="153">
        <f t="shared" si="40"/>
        <v>0</v>
      </c>
      <c r="K264" s="155"/>
      <c r="L264" s="156"/>
      <c r="M264" s="157" t="s">
        <v>1</v>
      </c>
      <c r="N264" s="158" t="s">
        <v>39</v>
      </c>
      <c r="P264" s="145">
        <f t="shared" si="41"/>
        <v>0</v>
      </c>
      <c r="Q264" s="145">
        <v>0</v>
      </c>
      <c r="R264" s="145">
        <f t="shared" si="42"/>
        <v>0</v>
      </c>
      <c r="S264" s="145">
        <v>0</v>
      </c>
      <c r="T264" s="146">
        <f t="shared" si="43"/>
        <v>0</v>
      </c>
      <c r="AR264" s="147" t="s">
        <v>194</v>
      </c>
      <c r="AT264" s="147" t="s">
        <v>180</v>
      </c>
      <c r="AU264" s="147" t="s">
        <v>141</v>
      </c>
      <c r="AY264" s="13" t="s">
        <v>134</v>
      </c>
      <c r="BE264" s="148">
        <f t="shared" si="44"/>
        <v>0</v>
      </c>
      <c r="BF264" s="148">
        <f t="shared" si="45"/>
        <v>0</v>
      </c>
      <c r="BG264" s="148">
        <f t="shared" si="46"/>
        <v>0</v>
      </c>
      <c r="BH264" s="148">
        <f t="shared" si="47"/>
        <v>0</v>
      </c>
      <c r="BI264" s="148">
        <f t="shared" si="48"/>
        <v>0</v>
      </c>
      <c r="BJ264" s="13" t="s">
        <v>141</v>
      </c>
      <c r="BK264" s="148">
        <f t="shared" si="49"/>
        <v>0</v>
      </c>
      <c r="BL264" s="13" t="s">
        <v>164</v>
      </c>
      <c r="BM264" s="147" t="s">
        <v>604</v>
      </c>
    </row>
    <row r="265" spans="2:65" s="1" customFormat="1" ht="24.2" customHeight="1">
      <c r="B265" s="135"/>
      <c r="C265" s="136" t="s">
        <v>383</v>
      </c>
      <c r="D265" s="136" t="s">
        <v>136</v>
      </c>
      <c r="E265" s="137" t="s">
        <v>1172</v>
      </c>
      <c r="F265" s="138" t="s">
        <v>1173</v>
      </c>
      <c r="G265" s="139" t="s">
        <v>249</v>
      </c>
      <c r="H265" s="140">
        <v>0.46</v>
      </c>
      <c r="I265" s="141"/>
      <c r="J265" s="140">
        <f t="shared" si="40"/>
        <v>0</v>
      </c>
      <c r="K265" s="142"/>
      <c r="L265" s="28"/>
      <c r="M265" s="143" t="s">
        <v>1</v>
      </c>
      <c r="N265" s="144" t="s">
        <v>39</v>
      </c>
      <c r="P265" s="145">
        <f t="shared" si="41"/>
        <v>0</v>
      </c>
      <c r="Q265" s="145">
        <v>0</v>
      </c>
      <c r="R265" s="145">
        <f t="shared" si="42"/>
        <v>0</v>
      </c>
      <c r="S265" s="145">
        <v>0</v>
      </c>
      <c r="T265" s="146">
        <f t="shared" si="43"/>
        <v>0</v>
      </c>
      <c r="AR265" s="147" t="s">
        <v>164</v>
      </c>
      <c r="AT265" s="147" t="s">
        <v>136</v>
      </c>
      <c r="AU265" s="147" t="s">
        <v>141</v>
      </c>
      <c r="AY265" s="13" t="s">
        <v>134</v>
      </c>
      <c r="BE265" s="148">
        <f t="shared" si="44"/>
        <v>0</v>
      </c>
      <c r="BF265" s="148">
        <f t="shared" si="45"/>
        <v>0</v>
      </c>
      <c r="BG265" s="148">
        <f t="shared" si="46"/>
        <v>0</v>
      </c>
      <c r="BH265" s="148">
        <f t="shared" si="47"/>
        <v>0</v>
      </c>
      <c r="BI265" s="148">
        <f t="shared" si="48"/>
        <v>0</v>
      </c>
      <c r="BJ265" s="13" t="s">
        <v>141</v>
      </c>
      <c r="BK265" s="148">
        <f t="shared" si="49"/>
        <v>0</v>
      </c>
      <c r="BL265" s="13" t="s">
        <v>164</v>
      </c>
      <c r="BM265" s="147" t="s">
        <v>608</v>
      </c>
    </row>
    <row r="266" spans="2:65" s="11" customFormat="1" ht="22.9" customHeight="1">
      <c r="B266" s="123"/>
      <c r="D266" s="124" t="s">
        <v>72</v>
      </c>
      <c r="E266" s="133" t="s">
        <v>1174</v>
      </c>
      <c r="F266" s="133" t="s">
        <v>1175</v>
      </c>
      <c r="I266" s="126"/>
      <c r="J266" s="134">
        <f>BK266</f>
        <v>0</v>
      </c>
      <c r="L266" s="123"/>
      <c r="M266" s="128"/>
      <c r="P266" s="129">
        <f>SUM(P267:P273)</f>
        <v>0</v>
      </c>
      <c r="R266" s="129">
        <f>SUM(R267:R273)</f>
        <v>0.19680000000000003</v>
      </c>
      <c r="T266" s="130">
        <f>SUM(T267:T273)</f>
        <v>0</v>
      </c>
      <c r="AR266" s="124" t="s">
        <v>141</v>
      </c>
      <c r="AT266" s="131" t="s">
        <v>72</v>
      </c>
      <c r="AU266" s="131" t="s">
        <v>81</v>
      </c>
      <c r="AY266" s="124" t="s">
        <v>134</v>
      </c>
      <c r="BK266" s="132">
        <f>SUM(BK267:BK273)</f>
        <v>0</v>
      </c>
    </row>
    <row r="267" spans="2:65" s="1" customFormat="1" ht="16.5" customHeight="1">
      <c r="B267" s="135"/>
      <c r="C267" s="136" t="s">
        <v>598</v>
      </c>
      <c r="D267" s="136" t="s">
        <v>136</v>
      </c>
      <c r="E267" s="137" t="s">
        <v>1176</v>
      </c>
      <c r="F267" s="138" t="s">
        <v>1177</v>
      </c>
      <c r="G267" s="139" t="s">
        <v>227</v>
      </c>
      <c r="H267" s="140">
        <v>20</v>
      </c>
      <c r="I267" s="141"/>
      <c r="J267" s="140">
        <f t="shared" ref="J267:J273" si="50">ROUND(I267*H267,2)</f>
        <v>0</v>
      </c>
      <c r="K267" s="142"/>
      <c r="L267" s="28"/>
      <c r="M267" s="143" t="s">
        <v>1</v>
      </c>
      <c r="N267" s="144" t="s">
        <v>39</v>
      </c>
      <c r="P267" s="145">
        <f t="shared" ref="P267:P273" si="51">O267*H267</f>
        <v>0</v>
      </c>
      <c r="Q267" s="145">
        <v>0</v>
      </c>
      <c r="R267" s="145">
        <f t="shared" ref="R267:R273" si="52">Q267*H267</f>
        <v>0</v>
      </c>
      <c r="S267" s="145">
        <v>0</v>
      </c>
      <c r="T267" s="146">
        <f t="shared" ref="T267:T273" si="53">S267*H267</f>
        <v>0</v>
      </c>
      <c r="AR267" s="147" t="s">
        <v>164</v>
      </c>
      <c r="AT267" s="147" t="s">
        <v>136</v>
      </c>
      <c r="AU267" s="147" t="s">
        <v>141</v>
      </c>
      <c r="AY267" s="13" t="s">
        <v>134</v>
      </c>
      <c r="BE267" s="148">
        <f t="shared" ref="BE267:BE273" si="54">IF(N267="základná",J267,0)</f>
        <v>0</v>
      </c>
      <c r="BF267" s="148">
        <f t="shared" ref="BF267:BF273" si="55">IF(N267="znížená",J267,0)</f>
        <v>0</v>
      </c>
      <c r="BG267" s="148">
        <f t="shared" ref="BG267:BG273" si="56">IF(N267="zákl. prenesená",J267,0)</f>
        <v>0</v>
      </c>
      <c r="BH267" s="148">
        <f t="shared" ref="BH267:BH273" si="57">IF(N267="zníž. prenesená",J267,0)</f>
        <v>0</v>
      </c>
      <c r="BI267" s="148">
        <f t="shared" ref="BI267:BI273" si="58">IF(N267="nulová",J267,0)</f>
        <v>0</v>
      </c>
      <c r="BJ267" s="13" t="s">
        <v>141</v>
      </c>
      <c r="BK267" s="148">
        <f t="shared" ref="BK267:BK273" si="59">ROUND(I267*H267,2)</f>
        <v>0</v>
      </c>
      <c r="BL267" s="13" t="s">
        <v>164</v>
      </c>
      <c r="BM267" s="147" t="s">
        <v>1178</v>
      </c>
    </row>
    <row r="268" spans="2:65" s="1" customFormat="1" ht="24.2" customHeight="1">
      <c r="B268" s="135"/>
      <c r="C268" s="149" t="s">
        <v>387</v>
      </c>
      <c r="D268" s="149" t="s">
        <v>180</v>
      </c>
      <c r="E268" s="150" t="s">
        <v>1179</v>
      </c>
      <c r="F268" s="151" t="s">
        <v>1180</v>
      </c>
      <c r="G268" s="152" t="s">
        <v>227</v>
      </c>
      <c r="H268" s="153">
        <v>20</v>
      </c>
      <c r="I268" s="154"/>
      <c r="J268" s="153">
        <f t="shared" si="50"/>
        <v>0</v>
      </c>
      <c r="K268" s="155"/>
      <c r="L268" s="156"/>
      <c r="M268" s="157" t="s">
        <v>1</v>
      </c>
      <c r="N268" s="158" t="s">
        <v>39</v>
      </c>
      <c r="P268" s="145">
        <f t="shared" si="51"/>
        <v>0</v>
      </c>
      <c r="Q268" s="145">
        <v>4.4000000000000002E-4</v>
      </c>
      <c r="R268" s="145">
        <f t="shared" si="52"/>
        <v>8.8000000000000005E-3</v>
      </c>
      <c r="S268" s="145">
        <v>0</v>
      </c>
      <c r="T268" s="146">
        <f t="shared" si="53"/>
        <v>0</v>
      </c>
      <c r="AR268" s="147" t="s">
        <v>194</v>
      </c>
      <c r="AT268" s="147" t="s">
        <v>180</v>
      </c>
      <c r="AU268" s="147" t="s">
        <v>141</v>
      </c>
      <c r="AY268" s="13" t="s">
        <v>134</v>
      </c>
      <c r="BE268" s="148">
        <f t="shared" si="54"/>
        <v>0</v>
      </c>
      <c r="BF268" s="148">
        <f t="shared" si="55"/>
        <v>0</v>
      </c>
      <c r="BG268" s="148">
        <f t="shared" si="56"/>
        <v>0</v>
      </c>
      <c r="BH268" s="148">
        <f t="shared" si="57"/>
        <v>0</v>
      </c>
      <c r="BI268" s="148">
        <f t="shared" si="58"/>
        <v>0</v>
      </c>
      <c r="BJ268" s="13" t="s">
        <v>141</v>
      </c>
      <c r="BK268" s="148">
        <f t="shared" si="59"/>
        <v>0</v>
      </c>
      <c r="BL268" s="13" t="s">
        <v>164</v>
      </c>
      <c r="BM268" s="147" t="s">
        <v>1181</v>
      </c>
    </row>
    <row r="269" spans="2:65" s="1" customFormat="1" ht="24.2" customHeight="1">
      <c r="B269" s="135"/>
      <c r="C269" s="136" t="s">
        <v>605</v>
      </c>
      <c r="D269" s="136" t="s">
        <v>136</v>
      </c>
      <c r="E269" s="137" t="s">
        <v>1182</v>
      </c>
      <c r="F269" s="138" t="s">
        <v>1183</v>
      </c>
      <c r="G269" s="139" t="s">
        <v>227</v>
      </c>
      <c r="H269" s="140">
        <v>20</v>
      </c>
      <c r="I269" s="141"/>
      <c r="J269" s="140">
        <f t="shared" si="50"/>
        <v>0</v>
      </c>
      <c r="K269" s="142"/>
      <c r="L269" s="28"/>
      <c r="M269" s="143" t="s">
        <v>1</v>
      </c>
      <c r="N269" s="144" t="s">
        <v>39</v>
      </c>
      <c r="P269" s="145">
        <f t="shared" si="51"/>
        <v>0</v>
      </c>
      <c r="Q269" s="145">
        <v>0</v>
      </c>
      <c r="R269" s="145">
        <f t="shared" si="52"/>
        <v>0</v>
      </c>
      <c r="S269" s="145">
        <v>0</v>
      </c>
      <c r="T269" s="146">
        <f t="shared" si="53"/>
        <v>0</v>
      </c>
      <c r="AR269" s="147" t="s">
        <v>164</v>
      </c>
      <c r="AT269" s="147" t="s">
        <v>136</v>
      </c>
      <c r="AU269" s="147" t="s">
        <v>141</v>
      </c>
      <c r="AY269" s="13" t="s">
        <v>134</v>
      </c>
      <c r="BE269" s="148">
        <f t="shared" si="54"/>
        <v>0</v>
      </c>
      <c r="BF269" s="148">
        <f t="shared" si="55"/>
        <v>0</v>
      </c>
      <c r="BG269" s="148">
        <f t="shared" si="56"/>
        <v>0</v>
      </c>
      <c r="BH269" s="148">
        <f t="shared" si="57"/>
        <v>0</v>
      </c>
      <c r="BI269" s="148">
        <f t="shared" si="58"/>
        <v>0</v>
      </c>
      <c r="BJ269" s="13" t="s">
        <v>141</v>
      </c>
      <c r="BK269" s="148">
        <f t="shared" si="59"/>
        <v>0</v>
      </c>
      <c r="BL269" s="13" t="s">
        <v>164</v>
      </c>
      <c r="BM269" s="147" t="s">
        <v>1184</v>
      </c>
    </row>
    <row r="270" spans="2:65" s="1" customFormat="1" ht="24.2" customHeight="1">
      <c r="B270" s="135"/>
      <c r="C270" s="149" t="s">
        <v>390</v>
      </c>
      <c r="D270" s="149" t="s">
        <v>180</v>
      </c>
      <c r="E270" s="150" t="s">
        <v>1185</v>
      </c>
      <c r="F270" s="151" t="s">
        <v>1186</v>
      </c>
      <c r="G270" s="152" t="s">
        <v>227</v>
      </c>
      <c r="H270" s="153">
        <v>20</v>
      </c>
      <c r="I270" s="154"/>
      <c r="J270" s="153">
        <f t="shared" si="50"/>
        <v>0</v>
      </c>
      <c r="K270" s="155"/>
      <c r="L270" s="156"/>
      <c r="M270" s="157" t="s">
        <v>1</v>
      </c>
      <c r="N270" s="158" t="s">
        <v>39</v>
      </c>
      <c r="P270" s="145">
        <f t="shared" si="51"/>
        <v>0</v>
      </c>
      <c r="Q270" s="145">
        <v>5.4000000000000003E-3</v>
      </c>
      <c r="R270" s="145">
        <f t="shared" si="52"/>
        <v>0.10800000000000001</v>
      </c>
      <c r="S270" s="145">
        <v>0</v>
      </c>
      <c r="T270" s="146">
        <f t="shared" si="53"/>
        <v>0</v>
      </c>
      <c r="AR270" s="147" t="s">
        <v>194</v>
      </c>
      <c r="AT270" s="147" t="s">
        <v>180</v>
      </c>
      <c r="AU270" s="147" t="s">
        <v>141</v>
      </c>
      <c r="AY270" s="13" t="s">
        <v>134</v>
      </c>
      <c r="BE270" s="148">
        <f t="shared" si="54"/>
        <v>0</v>
      </c>
      <c r="BF270" s="148">
        <f t="shared" si="55"/>
        <v>0</v>
      </c>
      <c r="BG270" s="148">
        <f t="shared" si="56"/>
        <v>0</v>
      </c>
      <c r="BH270" s="148">
        <f t="shared" si="57"/>
        <v>0</v>
      </c>
      <c r="BI270" s="148">
        <f t="shared" si="58"/>
        <v>0</v>
      </c>
      <c r="BJ270" s="13" t="s">
        <v>141</v>
      </c>
      <c r="BK270" s="148">
        <f t="shared" si="59"/>
        <v>0</v>
      </c>
      <c r="BL270" s="13" t="s">
        <v>164</v>
      </c>
      <c r="BM270" s="147" t="s">
        <v>1187</v>
      </c>
    </row>
    <row r="271" spans="2:65" s="1" customFormat="1" ht="24.2" customHeight="1">
      <c r="B271" s="135"/>
      <c r="C271" s="136" t="s">
        <v>612</v>
      </c>
      <c r="D271" s="136" t="s">
        <v>136</v>
      </c>
      <c r="E271" s="137" t="s">
        <v>1188</v>
      </c>
      <c r="F271" s="138" t="s">
        <v>1189</v>
      </c>
      <c r="G271" s="139" t="s">
        <v>1190</v>
      </c>
      <c r="H271" s="140">
        <v>10</v>
      </c>
      <c r="I271" s="141"/>
      <c r="J271" s="140">
        <f t="shared" si="50"/>
        <v>0</v>
      </c>
      <c r="K271" s="142"/>
      <c r="L271" s="28"/>
      <c r="M271" s="143" t="s">
        <v>1</v>
      </c>
      <c r="N271" s="144" t="s">
        <v>39</v>
      </c>
      <c r="P271" s="145">
        <f t="shared" si="51"/>
        <v>0</v>
      </c>
      <c r="Q271" s="145">
        <v>0</v>
      </c>
      <c r="R271" s="145">
        <f t="shared" si="52"/>
        <v>0</v>
      </c>
      <c r="S271" s="145">
        <v>0</v>
      </c>
      <c r="T271" s="146">
        <f t="shared" si="53"/>
        <v>0</v>
      </c>
      <c r="AR271" s="147" t="s">
        <v>164</v>
      </c>
      <c r="AT271" s="147" t="s">
        <v>136</v>
      </c>
      <c r="AU271" s="147" t="s">
        <v>141</v>
      </c>
      <c r="AY271" s="13" t="s">
        <v>134</v>
      </c>
      <c r="BE271" s="148">
        <f t="shared" si="54"/>
        <v>0</v>
      </c>
      <c r="BF271" s="148">
        <f t="shared" si="55"/>
        <v>0</v>
      </c>
      <c r="BG271" s="148">
        <f t="shared" si="56"/>
        <v>0</v>
      </c>
      <c r="BH271" s="148">
        <f t="shared" si="57"/>
        <v>0</v>
      </c>
      <c r="BI271" s="148">
        <f t="shared" si="58"/>
        <v>0</v>
      </c>
      <c r="BJ271" s="13" t="s">
        <v>141</v>
      </c>
      <c r="BK271" s="148">
        <f t="shared" si="59"/>
        <v>0</v>
      </c>
      <c r="BL271" s="13" t="s">
        <v>164</v>
      </c>
      <c r="BM271" s="147" t="s">
        <v>1191</v>
      </c>
    </row>
    <row r="272" spans="2:65" s="1" customFormat="1" ht="24.2" customHeight="1">
      <c r="B272" s="135"/>
      <c r="C272" s="149" t="s">
        <v>394</v>
      </c>
      <c r="D272" s="149" t="s">
        <v>180</v>
      </c>
      <c r="E272" s="150" t="s">
        <v>1192</v>
      </c>
      <c r="F272" s="151" t="s">
        <v>1193</v>
      </c>
      <c r="G272" s="152" t="s">
        <v>227</v>
      </c>
      <c r="H272" s="153">
        <v>10</v>
      </c>
      <c r="I272" s="154"/>
      <c r="J272" s="153">
        <f t="shared" si="50"/>
        <v>0</v>
      </c>
      <c r="K272" s="155"/>
      <c r="L272" s="156"/>
      <c r="M272" s="157" t="s">
        <v>1</v>
      </c>
      <c r="N272" s="158" t="s">
        <v>39</v>
      </c>
      <c r="P272" s="145">
        <f t="shared" si="51"/>
        <v>0</v>
      </c>
      <c r="Q272" s="145">
        <v>8.0000000000000002E-3</v>
      </c>
      <c r="R272" s="145">
        <f t="shared" si="52"/>
        <v>0.08</v>
      </c>
      <c r="S272" s="145">
        <v>0</v>
      </c>
      <c r="T272" s="146">
        <f t="shared" si="53"/>
        <v>0</v>
      </c>
      <c r="AR272" s="147" t="s">
        <v>194</v>
      </c>
      <c r="AT272" s="147" t="s">
        <v>180</v>
      </c>
      <c r="AU272" s="147" t="s">
        <v>141</v>
      </c>
      <c r="AY272" s="13" t="s">
        <v>134</v>
      </c>
      <c r="BE272" s="148">
        <f t="shared" si="54"/>
        <v>0</v>
      </c>
      <c r="BF272" s="148">
        <f t="shared" si="55"/>
        <v>0</v>
      </c>
      <c r="BG272" s="148">
        <f t="shared" si="56"/>
        <v>0</v>
      </c>
      <c r="BH272" s="148">
        <f t="shared" si="57"/>
        <v>0</v>
      </c>
      <c r="BI272" s="148">
        <f t="shared" si="58"/>
        <v>0</v>
      </c>
      <c r="BJ272" s="13" t="s">
        <v>141</v>
      </c>
      <c r="BK272" s="148">
        <f t="shared" si="59"/>
        <v>0</v>
      </c>
      <c r="BL272" s="13" t="s">
        <v>164</v>
      </c>
      <c r="BM272" s="147" t="s">
        <v>1194</v>
      </c>
    </row>
    <row r="273" spans="2:65" s="1" customFormat="1" ht="24.2" customHeight="1">
      <c r="B273" s="135"/>
      <c r="C273" s="136" t="s">
        <v>619</v>
      </c>
      <c r="D273" s="136" t="s">
        <v>136</v>
      </c>
      <c r="E273" s="137" t="s">
        <v>1195</v>
      </c>
      <c r="F273" s="138" t="s">
        <v>1196</v>
      </c>
      <c r="G273" s="139" t="s">
        <v>570</v>
      </c>
      <c r="H273" s="141"/>
      <c r="I273" s="141"/>
      <c r="J273" s="140">
        <f t="shared" si="50"/>
        <v>0</v>
      </c>
      <c r="K273" s="142"/>
      <c r="L273" s="28"/>
      <c r="M273" s="159" t="s">
        <v>1</v>
      </c>
      <c r="N273" s="160" t="s">
        <v>39</v>
      </c>
      <c r="O273" s="161"/>
      <c r="P273" s="162">
        <f t="shared" si="51"/>
        <v>0</v>
      </c>
      <c r="Q273" s="162">
        <v>0</v>
      </c>
      <c r="R273" s="162">
        <f t="shared" si="52"/>
        <v>0</v>
      </c>
      <c r="S273" s="162">
        <v>0</v>
      </c>
      <c r="T273" s="163">
        <f t="shared" si="53"/>
        <v>0</v>
      </c>
      <c r="AR273" s="147" t="s">
        <v>164</v>
      </c>
      <c r="AT273" s="147" t="s">
        <v>136</v>
      </c>
      <c r="AU273" s="147" t="s">
        <v>141</v>
      </c>
      <c r="AY273" s="13" t="s">
        <v>134</v>
      </c>
      <c r="BE273" s="148">
        <f t="shared" si="54"/>
        <v>0</v>
      </c>
      <c r="BF273" s="148">
        <f t="shared" si="55"/>
        <v>0</v>
      </c>
      <c r="BG273" s="148">
        <f t="shared" si="56"/>
        <v>0</v>
      </c>
      <c r="BH273" s="148">
        <f t="shared" si="57"/>
        <v>0</v>
      </c>
      <c r="BI273" s="148">
        <f t="shared" si="58"/>
        <v>0</v>
      </c>
      <c r="BJ273" s="13" t="s">
        <v>141</v>
      </c>
      <c r="BK273" s="148">
        <f t="shared" si="59"/>
        <v>0</v>
      </c>
      <c r="BL273" s="13" t="s">
        <v>164</v>
      </c>
      <c r="BM273" s="147" t="s">
        <v>1197</v>
      </c>
    </row>
    <row r="274" spans="2:65" s="1" customFormat="1" ht="6.95" customHeight="1">
      <c r="B274" s="43"/>
      <c r="C274" s="44"/>
      <c r="D274" s="44"/>
      <c r="E274" s="44"/>
      <c r="F274" s="44"/>
      <c r="G274" s="44"/>
      <c r="H274" s="44"/>
      <c r="I274" s="44"/>
      <c r="J274" s="44"/>
      <c r="K274" s="44"/>
      <c r="L274" s="28"/>
    </row>
  </sheetData>
  <autoFilter ref="C126:K273" xr:uid="{00000000-0009-0000-0000-000002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59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4" t="s">
        <v>5</v>
      </c>
      <c r="M2" s="165"/>
      <c r="N2" s="165"/>
      <c r="O2" s="165"/>
      <c r="P2" s="165"/>
      <c r="Q2" s="165"/>
      <c r="R2" s="165"/>
      <c r="S2" s="165"/>
      <c r="T2" s="165"/>
      <c r="U2" s="165"/>
      <c r="V2" s="165"/>
      <c r="AT2" s="13" t="s">
        <v>88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4.95" customHeight="1">
      <c r="B4" s="16"/>
      <c r="D4" s="17" t="s">
        <v>92</v>
      </c>
      <c r="L4" s="16"/>
      <c r="M4" s="86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07" t="str">
        <f>'Rekapitulácia stavby'!K6</f>
        <v>Revitalizácia experimentálneho centra výkrmnosti a výťažnosti</v>
      </c>
      <c r="F7" s="208"/>
      <c r="G7" s="208"/>
      <c r="H7" s="208"/>
      <c r="L7" s="16"/>
    </row>
    <row r="8" spans="2:46" s="1" customFormat="1" ht="12" customHeight="1">
      <c r="B8" s="28"/>
      <c r="D8" s="23" t="s">
        <v>93</v>
      </c>
      <c r="L8" s="28"/>
    </row>
    <row r="9" spans="2:46" s="1" customFormat="1" ht="16.5" customHeight="1">
      <c r="B9" s="28"/>
      <c r="E9" s="197" t="s">
        <v>1198</v>
      </c>
      <c r="F9" s="206"/>
      <c r="G9" s="206"/>
      <c r="H9" s="206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 t="str">
        <f>'Rekapitulácia stavby'!AN8</f>
        <v>17. 10. 2024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">
        <v>1</v>
      </c>
      <c r="L14" s="28"/>
    </row>
    <row r="15" spans="2:46" s="1" customFormat="1" ht="18" customHeight="1">
      <c r="B15" s="28"/>
      <c r="E15" s="21" t="s">
        <v>24</v>
      </c>
      <c r="I15" s="23" t="s">
        <v>25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26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09" t="str">
        <f>'Rekapitulácia stavby'!E14</f>
        <v>Vyplň údaj</v>
      </c>
      <c r="F18" s="179"/>
      <c r="G18" s="179"/>
      <c r="H18" s="179"/>
      <c r="I18" s="23" t="s">
        <v>25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28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32</v>
      </c>
      <c r="L26" s="28"/>
    </row>
    <row r="27" spans="2:12" s="7" customFormat="1" ht="16.5" customHeight="1">
      <c r="B27" s="87"/>
      <c r="E27" s="183" t="s">
        <v>1</v>
      </c>
      <c r="F27" s="183"/>
      <c r="G27" s="183"/>
      <c r="H27" s="183"/>
      <c r="L27" s="87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8" t="s">
        <v>33</v>
      </c>
      <c r="J30" s="64">
        <f>ROUND(J121,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35</v>
      </c>
      <c r="I32" s="31" t="s">
        <v>34</v>
      </c>
      <c r="J32" s="31" t="s">
        <v>36</v>
      </c>
      <c r="L32" s="28"/>
    </row>
    <row r="33" spans="2:12" s="1" customFormat="1" ht="14.45" customHeight="1">
      <c r="B33" s="28"/>
      <c r="D33" s="89" t="s">
        <v>37</v>
      </c>
      <c r="E33" s="33" t="s">
        <v>38</v>
      </c>
      <c r="F33" s="90">
        <f>ROUND((SUM(BE121:BE158)),  2)</f>
        <v>0</v>
      </c>
      <c r="G33" s="91"/>
      <c r="H33" s="91"/>
      <c r="I33" s="92">
        <v>0.2</v>
      </c>
      <c r="J33" s="90">
        <f>ROUND(((SUM(BE121:BE158))*I33),  2)</f>
        <v>0</v>
      </c>
      <c r="L33" s="28"/>
    </row>
    <row r="34" spans="2:12" s="1" customFormat="1" ht="14.45" customHeight="1">
      <c r="B34" s="28"/>
      <c r="E34" s="33" t="s">
        <v>39</v>
      </c>
      <c r="F34" s="90">
        <f>ROUND((SUM(BF121:BF158)),  2)</f>
        <v>0</v>
      </c>
      <c r="G34" s="91"/>
      <c r="H34" s="91"/>
      <c r="I34" s="92">
        <v>0.2</v>
      </c>
      <c r="J34" s="90">
        <f>ROUND(((SUM(BF121:BF158))*I34),  2)</f>
        <v>0</v>
      </c>
      <c r="L34" s="28"/>
    </row>
    <row r="35" spans="2:12" s="1" customFormat="1" ht="14.45" hidden="1" customHeight="1">
      <c r="B35" s="28"/>
      <c r="E35" s="23" t="s">
        <v>40</v>
      </c>
      <c r="F35" s="93">
        <f>ROUND((SUM(BG121:BG158)),  2)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41</v>
      </c>
      <c r="F36" s="93">
        <f>ROUND((SUM(BH121:BH158)),  2)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42</v>
      </c>
      <c r="F37" s="90">
        <f>ROUND((SUM(BI121:BI158)),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43</v>
      </c>
      <c r="E39" s="55"/>
      <c r="F39" s="55"/>
      <c r="G39" s="97" t="s">
        <v>44</v>
      </c>
      <c r="H39" s="98" t="s">
        <v>45</v>
      </c>
      <c r="I39" s="55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48</v>
      </c>
      <c r="E61" s="30"/>
      <c r="F61" s="101" t="s">
        <v>49</v>
      </c>
      <c r="G61" s="42" t="s">
        <v>48</v>
      </c>
      <c r="H61" s="30"/>
      <c r="I61" s="30"/>
      <c r="J61" s="102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48</v>
      </c>
      <c r="E76" s="30"/>
      <c r="F76" s="101" t="s">
        <v>49</v>
      </c>
      <c r="G76" s="42" t="s">
        <v>48</v>
      </c>
      <c r="H76" s="30"/>
      <c r="I76" s="30"/>
      <c r="J76" s="102" t="s">
        <v>49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95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207" t="str">
        <f>E7</f>
        <v>Revitalizácia experimentálneho centra výkrmnosti a výťažnosti</v>
      </c>
      <c r="F85" s="208"/>
      <c r="G85" s="208"/>
      <c r="H85" s="208"/>
      <c r="L85" s="28"/>
    </row>
    <row r="86" spans="2:47" s="1" customFormat="1" ht="12" customHeight="1">
      <c r="B86" s="28"/>
      <c r="C86" s="23" t="s">
        <v>93</v>
      </c>
      <c r="L86" s="28"/>
    </row>
    <row r="87" spans="2:47" s="1" customFormat="1" ht="16.5" customHeight="1">
      <c r="B87" s="28"/>
      <c r="E87" s="197" t="str">
        <f>E9</f>
        <v>03 - Vykurovanie</v>
      </c>
      <c r="F87" s="206"/>
      <c r="G87" s="206"/>
      <c r="H87" s="206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Nitra</v>
      </c>
      <c r="I89" s="23" t="s">
        <v>20</v>
      </c>
      <c r="J89" s="51" t="str">
        <f>IF(J12="","",J12)</f>
        <v>17. 10. 2024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22</v>
      </c>
      <c r="F91" s="21" t="str">
        <f>E15</f>
        <v xml:space="preserve">Slovenská poľnohospodárska univerzita v Nitre </v>
      </c>
      <c r="I91" s="23" t="s">
        <v>28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3" t="s">
        <v>26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96</v>
      </c>
      <c r="D94" s="95"/>
      <c r="E94" s="95"/>
      <c r="F94" s="95"/>
      <c r="G94" s="95"/>
      <c r="H94" s="95"/>
      <c r="I94" s="95"/>
      <c r="J94" s="104" t="s">
        <v>97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98</v>
      </c>
      <c r="J96" s="64">
        <f>J121</f>
        <v>0</v>
      </c>
      <c r="L96" s="28"/>
      <c r="AU96" s="13" t="s">
        <v>99</v>
      </c>
    </row>
    <row r="97" spans="2:12" s="8" customFormat="1" ht="24.95" customHeight="1">
      <c r="B97" s="106"/>
      <c r="D97" s="107" t="s">
        <v>109</v>
      </c>
      <c r="E97" s="108"/>
      <c r="F97" s="108"/>
      <c r="G97" s="108"/>
      <c r="H97" s="108"/>
      <c r="I97" s="108"/>
      <c r="J97" s="109">
        <f>J122</f>
        <v>0</v>
      </c>
      <c r="L97" s="106"/>
    </row>
    <row r="98" spans="2:12" s="9" customFormat="1" ht="19.899999999999999" customHeight="1">
      <c r="B98" s="110"/>
      <c r="D98" s="111" t="s">
        <v>1199</v>
      </c>
      <c r="E98" s="112"/>
      <c r="F98" s="112"/>
      <c r="G98" s="112"/>
      <c r="H98" s="112"/>
      <c r="I98" s="112"/>
      <c r="J98" s="113">
        <f>J123</f>
        <v>0</v>
      </c>
      <c r="L98" s="110"/>
    </row>
    <row r="99" spans="2:12" s="9" customFormat="1" ht="19.899999999999999" customHeight="1">
      <c r="B99" s="110"/>
      <c r="D99" s="111" t="s">
        <v>1200</v>
      </c>
      <c r="E99" s="112"/>
      <c r="F99" s="112"/>
      <c r="G99" s="112"/>
      <c r="H99" s="112"/>
      <c r="I99" s="112"/>
      <c r="J99" s="113">
        <f>J142</f>
        <v>0</v>
      </c>
      <c r="L99" s="110"/>
    </row>
    <row r="100" spans="2:12" s="9" customFormat="1" ht="19.899999999999999" customHeight="1">
      <c r="B100" s="110"/>
      <c r="D100" s="111" t="s">
        <v>1201</v>
      </c>
      <c r="E100" s="112"/>
      <c r="F100" s="112"/>
      <c r="G100" s="112"/>
      <c r="H100" s="112"/>
      <c r="I100" s="112"/>
      <c r="J100" s="113">
        <f>J146</f>
        <v>0</v>
      </c>
      <c r="L100" s="110"/>
    </row>
    <row r="101" spans="2:12" s="9" customFormat="1" ht="19.899999999999999" customHeight="1">
      <c r="B101" s="110"/>
      <c r="D101" s="111" t="s">
        <v>1202</v>
      </c>
      <c r="E101" s="112"/>
      <c r="F101" s="112"/>
      <c r="G101" s="112"/>
      <c r="H101" s="112"/>
      <c r="I101" s="112"/>
      <c r="J101" s="113">
        <f>J151</f>
        <v>0</v>
      </c>
      <c r="L101" s="110"/>
    </row>
    <row r="102" spans="2:12" s="1" customFormat="1" ht="21.75" customHeight="1">
      <c r="B102" s="28"/>
      <c r="L102" s="28"/>
    </row>
    <row r="103" spans="2:12" s="1" customFormat="1" ht="6.95" customHeight="1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28"/>
    </row>
    <row r="107" spans="2:12" s="1" customFormat="1" ht="6.95" customHeight="1"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28"/>
    </row>
    <row r="108" spans="2:12" s="1" customFormat="1" ht="24.95" customHeight="1">
      <c r="B108" s="28"/>
      <c r="C108" s="17" t="s">
        <v>120</v>
      </c>
      <c r="L108" s="28"/>
    </row>
    <row r="109" spans="2:12" s="1" customFormat="1" ht="6.95" customHeight="1">
      <c r="B109" s="28"/>
      <c r="L109" s="28"/>
    </row>
    <row r="110" spans="2:12" s="1" customFormat="1" ht="12" customHeight="1">
      <c r="B110" s="28"/>
      <c r="C110" s="23" t="s">
        <v>14</v>
      </c>
      <c r="L110" s="28"/>
    </row>
    <row r="111" spans="2:12" s="1" customFormat="1" ht="16.5" customHeight="1">
      <c r="B111" s="28"/>
      <c r="E111" s="207" t="str">
        <f>E7</f>
        <v>Revitalizácia experimentálneho centra výkrmnosti a výťažnosti</v>
      </c>
      <c r="F111" s="208"/>
      <c r="G111" s="208"/>
      <c r="H111" s="208"/>
      <c r="L111" s="28"/>
    </row>
    <row r="112" spans="2:12" s="1" customFormat="1" ht="12" customHeight="1">
      <c r="B112" s="28"/>
      <c r="C112" s="23" t="s">
        <v>93</v>
      </c>
      <c r="L112" s="28"/>
    </row>
    <row r="113" spans="2:65" s="1" customFormat="1" ht="16.5" customHeight="1">
      <c r="B113" s="28"/>
      <c r="E113" s="197" t="str">
        <f>E9</f>
        <v>03 - Vykurovanie</v>
      </c>
      <c r="F113" s="206"/>
      <c r="G113" s="206"/>
      <c r="H113" s="206"/>
      <c r="L113" s="28"/>
    </row>
    <row r="114" spans="2:65" s="1" customFormat="1" ht="6.95" customHeight="1">
      <c r="B114" s="28"/>
      <c r="L114" s="28"/>
    </row>
    <row r="115" spans="2:65" s="1" customFormat="1" ht="12" customHeight="1">
      <c r="B115" s="28"/>
      <c r="C115" s="23" t="s">
        <v>18</v>
      </c>
      <c r="F115" s="21" t="str">
        <f>F12</f>
        <v>Nitra</v>
      </c>
      <c r="I115" s="23" t="s">
        <v>20</v>
      </c>
      <c r="J115" s="51" t="str">
        <f>IF(J12="","",J12)</f>
        <v>17. 10. 2024</v>
      </c>
      <c r="L115" s="28"/>
    </row>
    <row r="116" spans="2:65" s="1" customFormat="1" ht="6.95" customHeight="1">
      <c r="B116" s="28"/>
      <c r="L116" s="28"/>
    </row>
    <row r="117" spans="2:65" s="1" customFormat="1" ht="15.2" customHeight="1">
      <c r="B117" s="28"/>
      <c r="C117" s="23" t="s">
        <v>22</v>
      </c>
      <c r="F117" s="21" t="str">
        <f>E15</f>
        <v xml:space="preserve">Slovenská poľnohospodárska univerzita v Nitre </v>
      </c>
      <c r="I117" s="23" t="s">
        <v>28</v>
      </c>
      <c r="J117" s="26" t="str">
        <f>E21</f>
        <v xml:space="preserve"> </v>
      </c>
      <c r="L117" s="28"/>
    </row>
    <row r="118" spans="2:65" s="1" customFormat="1" ht="15.2" customHeight="1">
      <c r="B118" s="28"/>
      <c r="C118" s="23" t="s">
        <v>26</v>
      </c>
      <c r="F118" s="21" t="str">
        <f>IF(E18="","",E18)</f>
        <v>Vyplň údaj</v>
      </c>
      <c r="I118" s="23" t="s">
        <v>31</v>
      </c>
      <c r="J118" s="26" t="str">
        <f>E24</f>
        <v xml:space="preserve"> </v>
      </c>
      <c r="L118" s="28"/>
    </row>
    <row r="119" spans="2:65" s="1" customFormat="1" ht="10.35" customHeight="1">
      <c r="B119" s="28"/>
      <c r="L119" s="28"/>
    </row>
    <row r="120" spans="2:65" s="10" customFormat="1" ht="29.25" customHeight="1">
      <c r="B120" s="114"/>
      <c r="C120" s="115" t="s">
        <v>121</v>
      </c>
      <c r="D120" s="116" t="s">
        <v>58</v>
      </c>
      <c r="E120" s="116" t="s">
        <v>54</v>
      </c>
      <c r="F120" s="116" t="s">
        <v>55</v>
      </c>
      <c r="G120" s="116" t="s">
        <v>122</v>
      </c>
      <c r="H120" s="116" t="s">
        <v>123</v>
      </c>
      <c r="I120" s="116" t="s">
        <v>124</v>
      </c>
      <c r="J120" s="117" t="s">
        <v>97</v>
      </c>
      <c r="K120" s="118" t="s">
        <v>125</v>
      </c>
      <c r="L120" s="114"/>
      <c r="M120" s="57" t="s">
        <v>1</v>
      </c>
      <c r="N120" s="58" t="s">
        <v>37</v>
      </c>
      <c r="O120" s="58" t="s">
        <v>126</v>
      </c>
      <c r="P120" s="58" t="s">
        <v>127</v>
      </c>
      <c r="Q120" s="58" t="s">
        <v>128</v>
      </c>
      <c r="R120" s="58" t="s">
        <v>129</v>
      </c>
      <c r="S120" s="58" t="s">
        <v>130</v>
      </c>
      <c r="T120" s="59" t="s">
        <v>131</v>
      </c>
    </row>
    <row r="121" spans="2:65" s="1" customFormat="1" ht="22.9" customHeight="1">
      <c r="B121" s="28"/>
      <c r="C121" s="62" t="s">
        <v>98</v>
      </c>
      <c r="J121" s="119">
        <f>BK121</f>
        <v>0</v>
      </c>
      <c r="L121" s="28"/>
      <c r="M121" s="60"/>
      <c r="N121" s="52"/>
      <c r="O121" s="52"/>
      <c r="P121" s="120">
        <f>P122</f>
        <v>0</v>
      </c>
      <c r="Q121" s="52"/>
      <c r="R121" s="120">
        <f>R122</f>
        <v>0</v>
      </c>
      <c r="S121" s="52"/>
      <c r="T121" s="121">
        <f>T122</f>
        <v>0</v>
      </c>
      <c r="AT121" s="13" t="s">
        <v>72</v>
      </c>
      <c r="AU121" s="13" t="s">
        <v>99</v>
      </c>
      <c r="BK121" s="122">
        <f>BK122</f>
        <v>0</v>
      </c>
    </row>
    <row r="122" spans="2:65" s="11" customFormat="1" ht="25.9" customHeight="1">
      <c r="B122" s="123"/>
      <c r="D122" s="124" t="s">
        <v>72</v>
      </c>
      <c r="E122" s="125" t="s">
        <v>539</v>
      </c>
      <c r="F122" s="125" t="s">
        <v>540</v>
      </c>
      <c r="I122" s="126"/>
      <c r="J122" s="127">
        <f>BK122</f>
        <v>0</v>
      </c>
      <c r="L122" s="123"/>
      <c r="M122" s="128"/>
      <c r="P122" s="129">
        <f>P123+P142+P146+P151</f>
        <v>0</v>
      </c>
      <c r="R122" s="129">
        <f>R123+R142+R146+R151</f>
        <v>0</v>
      </c>
      <c r="T122" s="130">
        <f>T123+T142+T146+T151</f>
        <v>0</v>
      </c>
      <c r="AR122" s="124" t="s">
        <v>141</v>
      </c>
      <c r="AT122" s="131" t="s">
        <v>72</v>
      </c>
      <c r="AU122" s="131" t="s">
        <v>73</v>
      </c>
      <c r="AY122" s="124" t="s">
        <v>134</v>
      </c>
      <c r="BK122" s="132">
        <f>BK123+BK142+BK146+BK151</f>
        <v>0</v>
      </c>
    </row>
    <row r="123" spans="2:65" s="11" customFormat="1" ht="22.9" customHeight="1">
      <c r="B123" s="123"/>
      <c r="D123" s="124" t="s">
        <v>72</v>
      </c>
      <c r="E123" s="133" t="s">
        <v>1203</v>
      </c>
      <c r="F123" s="133" t="s">
        <v>1204</v>
      </c>
      <c r="I123" s="126"/>
      <c r="J123" s="134">
        <f>BK123</f>
        <v>0</v>
      </c>
      <c r="L123" s="123"/>
      <c r="M123" s="128"/>
      <c r="P123" s="129">
        <f>SUM(P124:P141)</f>
        <v>0</v>
      </c>
      <c r="R123" s="129">
        <f>SUM(R124:R141)</f>
        <v>0</v>
      </c>
      <c r="T123" s="130">
        <f>SUM(T124:T141)</f>
        <v>0</v>
      </c>
      <c r="AR123" s="124" t="s">
        <v>141</v>
      </c>
      <c r="AT123" s="131" t="s">
        <v>72</v>
      </c>
      <c r="AU123" s="131" t="s">
        <v>81</v>
      </c>
      <c r="AY123" s="124" t="s">
        <v>134</v>
      </c>
      <c r="BK123" s="132">
        <f>SUM(BK124:BK141)</f>
        <v>0</v>
      </c>
    </row>
    <row r="124" spans="2:65" s="1" customFormat="1" ht="16.5" customHeight="1">
      <c r="B124" s="135"/>
      <c r="C124" s="136" t="s">
        <v>81</v>
      </c>
      <c r="D124" s="136" t="s">
        <v>136</v>
      </c>
      <c r="E124" s="137" t="s">
        <v>1205</v>
      </c>
      <c r="F124" s="138" t="s">
        <v>1206</v>
      </c>
      <c r="G124" s="139" t="s">
        <v>227</v>
      </c>
      <c r="H124" s="140">
        <v>2</v>
      </c>
      <c r="I124" s="141"/>
      <c r="J124" s="140">
        <f t="shared" ref="J124:J141" si="0">ROUND(I124*H124,2)</f>
        <v>0</v>
      </c>
      <c r="K124" s="142"/>
      <c r="L124" s="28"/>
      <c r="M124" s="143" t="s">
        <v>1</v>
      </c>
      <c r="N124" s="144" t="s">
        <v>39</v>
      </c>
      <c r="P124" s="145">
        <f t="shared" ref="P124:P141" si="1">O124*H124</f>
        <v>0</v>
      </c>
      <c r="Q124" s="145">
        <v>0</v>
      </c>
      <c r="R124" s="145">
        <f t="shared" ref="R124:R141" si="2">Q124*H124</f>
        <v>0</v>
      </c>
      <c r="S124" s="145">
        <v>0</v>
      </c>
      <c r="T124" s="146">
        <f t="shared" ref="T124:T141" si="3">S124*H124</f>
        <v>0</v>
      </c>
      <c r="AR124" s="147" t="s">
        <v>164</v>
      </c>
      <c r="AT124" s="147" t="s">
        <v>136</v>
      </c>
      <c r="AU124" s="147" t="s">
        <v>141</v>
      </c>
      <c r="AY124" s="13" t="s">
        <v>134</v>
      </c>
      <c r="BE124" s="148">
        <f t="shared" ref="BE124:BE141" si="4">IF(N124="základná",J124,0)</f>
        <v>0</v>
      </c>
      <c r="BF124" s="148">
        <f t="shared" ref="BF124:BF141" si="5">IF(N124="znížená",J124,0)</f>
        <v>0</v>
      </c>
      <c r="BG124" s="148">
        <f t="shared" ref="BG124:BG141" si="6">IF(N124="zákl. prenesená",J124,0)</f>
        <v>0</v>
      </c>
      <c r="BH124" s="148">
        <f t="shared" ref="BH124:BH141" si="7">IF(N124="zníž. prenesená",J124,0)</f>
        <v>0</v>
      </c>
      <c r="BI124" s="148">
        <f t="shared" ref="BI124:BI141" si="8">IF(N124="nulová",J124,0)</f>
        <v>0</v>
      </c>
      <c r="BJ124" s="13" t="s">
        <v>141</v>
      </c>
      <c r="BK124" s="148">
        <f t="shared" ref="BK124:BK141" si="9">ROUND(I124*H124,2)</f>
        <v>0</v>
      </c>
      <c r="BL124" s="13" t="s">
        <v>164</v>
      </c>
      <c r="BM124" s="147" t="s">
        <v>141</v>
      </c>
    </row>
    <row r="125" spans="2:65" s="1" customFormat="1" ht="24.2" customHeight="1">
      <c r="B125" s="135"/>
      <c r="C125" s="149" t="s">
        <v>141</v>
      </c>
      <c r="D125" s="149" t="s">
        <v>180</v>
      </c>
      <c r="E125" s="150" t="s">
        <v>1207</v>
      </c>
      <c r="F125" s="151" t="s">
        <v>1208</v>
      </c>
      <c r="G125" s="152" t="s">
        <v>227</v>
      </c>
      <c r="H125" s="153">
        <v>2</v>
      </c>
      <c r="I125" s="154"/>
      <c r="J125" s="153">
        <f t="shared" si="0"/>
        <v>0</v>
      </c>
      <c r="K125" s="155"/>
      <c r="L125" s="156"/>
      <c r="M125" s="157" t="s">
        <v>1</v>
      </c>
      <c r="N125" s="158" t="s">
        <v>39</v>
      </c>
      <c r="P125" s="145">
        <f t="shared" si="1"/>
        <v>0</v>
      </c>
      <c r="Q125" s="145">
        <v>0</v>
      </c>
      <c r="R125" s="145">
        <f t="shared" si="2"/>
        <v>0</v>
      </c>
      <c r="S125" s="145">
        <v>0</v>
      </c>
      <c r="T125" s="146">
        <f t="shared" si="3"/>
        <v>0</v>
      </c>
      <c r="AR125" s="147" t="s">
        <v>194</v>
      </c>
      <c r="AT125" s="147" t="s">
        <v>180</v>
      </c>
      <c r="AU125" s="147" t="s">
        <v>141</v>
      </c>
      <c r="AY125" s="13" t="s">
        <v>134</v>
      </c>
      <c r="BE125" s="148">
        <f t="shared" si="4"/>
        <v>0</v>
      </c>
      <c r="BF125" s="148">
        <f t="shared" si="5"/>
        <v>0</v>
      </c>
      <c r="BG125" s="148">
        <f t="shared" si="6"/>
        <v>0</v>
      </c>
      <c r="BH125" s="148">
        <f t="shared" si="7"/>
        <v>0</v>
      </c>
      <c r="BI125" s="148">
        <f t="shared" si="8"/>
        <v>0</v>
      </c>
      <c r="BJ125" s="13" t="s">
        <v>141</v>
      </c>
      <c r="BK125" s="148">
        <f t="shared" si="9"/>
        <v>0</v>
      </c>
      <c r="BL125" s="13" t="s">
        <v>164</v>
      </c>
      <c r="BM125" s="147" t="s">
        <v>140</v>
      </c>
    </row>
    <row r="126" spans="2:65" s="1" customFormat="1" ht="24.2" customHeight="1">
      <c r="B126" s="135"/>
      <c r="C126" s="136" t="s">
        <v>144</v>
      </c>
      <c r="D126" s="136" t="s">
        <v>136</v>
      </c>
      <c r="E126" s="137" t="s">
        <v>1209</v>
      </c>
      <c r="F126" s="138" t="s">
        <v>1210</v>
      </c>
      <c r="G126" s="139" t="s">
        <v>227</v>
      </c>
      <c r="H126" s="140">
        <v>1</v>
      </c>
      <c r="I126" s="141"/>
      <c r="J126" s="140">
        <f t="shared" si="0"/>
        <v>0</v>
      </c>
      <c r="K126" s="142"/>
      <c r="L126" s="28"/>
      <c r="M126" s="143" t="s">
        <v>1</v>
      </c>
      <c r="N126" s="144" t="s">
        <v>39</v>
      </c>
      <c r="P126" s="145">
        <f t="shared" si="1"/>
        <v>0</v>
      </c>
      <c r="Q126" s="145">
        <v>0</v>
      </c>
      <c r="R126" s="145">
        <f t="shared" si="2"/>
        <v>0</v>
      </c>
      <c r="S126" s="145">
        <v>0</v>
      </c>
      <c r="T126" s="146">
        <f t="shared" si="3"/>
        <v>0</v>
      </c>
      <c r="AR126" s="147" t="s">
        <v>164</v>
      </c>
      <c r="AT126" s="147" t="s">
        <v>136</v>
      </c>
      <c r="AU126" s="147" t="s">
        <v>141</v>
      </c>
      <c r="AY126" s="13" t="s">
        <v>134</v>
      </c>
      <c r="BE126" s="148">
        <f t="shared" si="4"/>
        <v>0</v>
      </c>
      <c r="BF126" s="148">
        <f t="shared" si="5"/>
        <v>0</v>
      </c>
      <c r="BG126" s="148">
        <f t="shared" si="6"/>
        <v>0</v>
      </c>
      <c r="BH126" s="148">
        <f t="shared" si="7"/>
        <v>0</v>
      </c>
      <c r="BI126" s="148">
        <f t="shared" si="8"/>
        <v>0</v>
      </c>
      <c r="BJ126" s="13" t="s">
        <v>141</v>
      </c>
      <c r="BK126" s="148">
        <f t="shared" si="9"/>
        <v>0</v>
      </c>
      <c r="BL126" s="13" t="s">
        <v>164</v>
      </c>
      <c r="BM126" s="147" t="s">
        <v>147</v>
      </c>
    </row>
    <row r="127" spans="2:65" s="1" customFormat="1" ht="24.2" customHeight="1">
      <c r="B127" s="135"/>
      <c r="C127" s="149" t="s">
        <v>140</v>
      </c>
      <c r="D127" s="149" t="s">
        <v>180</v>
      </c>
      <c r="E127" s="150" t="s">
        <v>1211</v>
      </c>
      <c r="F127" s="151" t="s">
        <v>1212</v>
      </c>
      <c r="G127" s="152" t="s">
        <v>227</v>
      </c>
      <c r="H127" s="153">
        <v>1</v>
      </c>
      <c r="I127" s="154"/>
      <c r="J127" s="153">
        <f t="shared" si="0"/>
        <v>0</v>
      </c>
      <c r="K127" s="155"/>
      <c r="L127" s="156"/>
      <c r="M127" s="157" t="s">
        <v>1</v>
      </c>
      <c r="N127" s="158" t="s">
        <v>39</v>
      </c>
      <c r="P127" s="145">
        <f t="shared" si="1"/>
        <v>0</v>
      </c>
      <c r="Q127" s="145">
        <v>0</v>
      </c>
      <c r="R127" s="145">
        <f t="shared" si="2"/>
        <v>0</v>
      </c>
      <c r="S127" s="145">
        <v>0</v>
      </c>
      <c r="T127" s="146">
        <f t="shared" si="3"/>
        <v>0</v>
      </c>
      <c r="AR127" s="147" t="s">
        <v>194</v>
      </c>
      <c r="AT127" s="147" t="s">
        <v>180</v>
      </c>
      <c r="AU127" s="147" t="s">
        <v>141</v>
      </c>
      <c r="AY127" s="13" t="s">
        <v>134</v>
      </c>
      <c r="BE127" s="148">
        <f t="shared" si="4"/>
        <v>0</v>
      </c>
      <c r="BF127" s="148">
        <f t="shared" si="5"/>
        <v>0</v>
      </c>
      <c r="BG127" s="148">
        <f t="shared" si="6"/>
        <v>0</v>
      </c>
      <c r="BH127" s="148">
        <f t="shared" si="7"/>
        <v>0</v>
      </c>
      <c r="BI127" s="148">
        <f t="shared" si="8"/>
        <v>0</v>
      </c>
      <c r="BJ127" s="13" t="s">
        <v>141</v>
      </c>
      <c r="BK127" s="148">
        <f t="shared" si="9"/>
        <v>0</v>
      </c>
      <c r="BL127" s="13" t="s">
        <v>164</v>
      </c>
      <c r="BM127" s="147" t="s">
        <v>150</v>
      </c>
    </row>
    <row r="128" spans="2:65" s="1" customFormat="1" ht="16.5" customHeight="1">
      <c r="B128" s="135"/>
      <c r="C128" s="149" t="s">
        <v>151</v>
      </c>
      <c r="D128" s="149" t="s">
        <v>180</v>
      </c>
      <c r="E128" s="150" t="s">
        <v>1213</v>
      </c>
      <c r="F128" s="151" t="s">
        <v>1214</v>
      </c>
      <c r="G128" s="152" t="s">
        <v>227</v>
      </c>
      <c r="H128" s="153">
        <v>1</v>
      </c>
      <c r="I128" s="154"/>
      <c r="J128" s="153">
        <f t="shared" si="0"/>
        <v>0</v>
      </c>
      <c r="K128" s="155"/>
      <c r="L128" s="156"/>
      <c r="M128" s="157" t="s">
        <v>1</v>
      </c>
      <c r="N128" s="158" t="s">
        <v>39</v>
      </c>
      <c r="P128" s="145">
        <f t="shared" si="1"/>
        <v>0</v>
      </c>
      <c r="Q128" s="145">
        <v>0</v>
      </c>
      <c r="R128" s="145">
        <f t="shared" si="2"/>
        <v>0</v>
      </c>
      <c r="S128" s="145">
        <v>0</v>
      </c>
      <c r="T128" s="146">
        <f t="shared" si="3"/>
        <v>0</v>
      </c>
      <c r="AR128" s="147" t="s">
        <v>194</v>
      </c>
      <c r="AT128" s="147" t="s">
        <v>180</v>
      </c>
      <c r="AU128" s="147" t="s">
        <v>141</v>
      </c>
      <c r="AY128" s="13" t="s">
        <v>134</v>
      </c>
      <c r="BE128" s="148">
        <f t="shared" si="4"/>
        <v>0</v>
      </c>
      <c r="BF128" s="148">
        <f t="shared" si="5"/>
        <v>0</v>
      </c>
      <c r="BG128" s="148">
        <f t="shared" si="6"/>
        <v>0</v>
      </c>
      <c r="BH128" s="148">
        <f t="shared" si="7"/>
        <v>0</v>
      </c>
      <c r="BI128" s="148">
        <f t="shared" si="8"/>
        <v>0</v>
      </c>
      <c r="BJ128" s="13" t="s">
        <v>141</v>
      </c>
      <c r="BK128" s="148">
        <f t="shared" si="9"/>
        <v>0</v>
      </c>
      <c r="BL128" s="13" t="s">
        <v>164</v>
      </c>
      <c r="BM128" s="147" t="s">
        <v>154</v>
      </c>
    </row>
    <row r="129" spans="2:65" s="1" customFormat="1" ht="21.75" customHeight="1">
      <c r="B129" s="135"/>
      <c r="C129" s="149" t="s">
        <v>147</v>
      </c>
      <c r="D129" s="149" t="s">
        <v>180</v>
      </c>
      <c r="E129" s="150" t="s">
        <v>1215</v>
      </c>
      <c r="F129" s="151" t="s">
        <v>1216</v>
      </c>
      <c r="G129" s="152" t="s">
        <v>227</v>
      </c>
      <c r="H129" s="153">
        <v>2</v>
      </c>
      <c r="I129" s="154"/>
      <c r="J129" s="153">
        <f t="shared" si="0"/>
        <v>0</v>
      </c>
      <c r="K129" s="155"/>
      <c r="L129" s="156"/>
      <c r="M129" s="157" t="s">
        <v>1</v>
      </c>
      <c r="N129" s="158" t="s">
        <v>39</v>
      </c>
      <c r="P129" s="145">
        <f t="shared" si="1"/>
        <v>0</v>
      </c>
      <c r="Q129" s="145">
        <v>0</v>
      </c>
      <c r="R129" s="145">
        <f t="shared" si="2"/>
        <v>0</v>
      </c>
      <c r="S129" s="145">
        <v>0</v>
      </c>
      <c r="T129" s="146">
        <f t="shared" si="3"/>
        <v>0</v>
      </c>
      <c r="AR129" s="147" t="s">
        <v>194</v>
      </c>
      <c r="AT129" s="147" t="s">
        <v>180</v>
      </c>
      <c r="AU129" s="147" t="s">
        <v>141</v>
      </c>
      <c r="AY129" s="13" t="s">
        <v>134</v>
      </c>
      <c r="BE129" s="148">
        <f t="shared" si="4"/>
        <v>0</v>
      </c>
      <c r="BF129" s="148">
        <f t="shared" si="5"/>
        <v>0</v>
      </c>
      <c r="BG129" s="148">
        <f t="shared" si="6"/>
        <v>0</v>
      </c>
      <c r="BH129" s="148">
        <f t="shared" si="7"/>
        <v>0</v>
      </c>
      <c r="BI129" s="148">
        <f t="shared" si="8"/>
        <v>0</v>
      </c>
      <c r="BJ129" s="13" t="s">
        <v>141</v>
      </c>
      <c r="BK129" s="148">
        <f t="shared" si="9"/>
        <v>0</v>
      </c>
      <c r="BL129" s="13" t="s">
        <v>164</v>
      </c>
      <c r="BM129" s="147" t="s">
        <v>157</v>
      </c>
    </row>
    <row r="130" spans="2:65" s="1" customFormat="1" ht="16.5" customHeight="1">
      <c r="B130" s="135"/>
      <c r="C130" s="149" t="s">
        <v>158</v>
      </c>
      <c r="D130" s="149" t="s">
        <v>180</v>
      </c>
      <c r="E130" s="150" t="s">
        <v>1217</v>
      </c>
      <c r="F130" s="151" t="s">
        <v>1218</v>
      </c>
      <c r="G130" s="152" t="s">
        <v>227</v>
      </c>
      <c r="H130" s="153">
        <v>1</v>
      </c>
      <c r="I130" s="154"/>
      <c r="J130" s="153">
        <f t="shared" si="0"/>
        <v>0</v>
      </c>
      <c r="K130" s="155"/>
      <c r="L130" s="156"/>
      <c r="M130" s="157" t="s">
        <v>1</v>
      </c>
      <c r="N130" s="158" t="s">
        <v>39</v>
      </c>
      <c r="P130" s="145">
        <f t="shared" si="1"/>
        <v>0</v>
      </c>
      <c r="Q130" s="145">
        <v>0</v>
      </c>
      <c r="R130" s="145">
        <f t="shared" si="2"/>
        <v>0</v>
      </c>
      <c r="S130" s="145">
        <v>0</v>
      </c>
      <c r="T130" s="146">
        <f t="shared" si="3"/>
        <v>0</v>
      </c>
      <c r="AR130" s="147" t="s">
        <v>194</v>
      </c>
      <c r="AT130" s="147" t="s">
        <v>180</v>
      </c>
      <c r="AU130" s="147" t="s">
        <v>141</v>
      </c>
      <c r="AY130" s="13" t="s">
        <v>134</v>
      </c>
      <c r="BE130" s="148">
        <f t="shared" si="4"/>
        <v>0</v>
      </c>
      <c r="BF130" s="148">
        <f t="shared" si="5"/>
        <v>0</v>
      </c>
      <c r="BG130" s="148">
        <f t="shared" si="6"/>
        <v>0</v>
      </c>
      <c r="BH130" s="148">
        <f t="shared" si="7"/>
        <v>0</v>
      </c>
      <c r="BI130" s="148">
        <f t="shared" si="8"/>
        <v>0</v>
      </c>
      <c r="BJ130" s="13" t="s">
        <v>141</v>
      </c>
      <c r="BK130" s="148">
        <f t="shared" si="9"/>
        <v>0</v>
      </c>
      <c r="BL130" s="13" t="s">
        <v>164</v>
      </c>
      <c r="BM130" s="147" t="s">
        <v>161</v>
      </c>
    </row>
    <row r="131" spans="2:65" s="1" customFormat="1" ht="16.5" customHeight="1">
      <c r="B131" s="135"/>
      <c r="C131" s="149" t="s">
        <v>150</v>
      </c>
      <c r="D131" s="149" t="s">
        <v>180</v>
      </c>
      <c r="E131" s="150" t="s">
        <v>1219</v>
      </c>
      <c r="F131" s="151" t="s">
        <v>1220</v>
      </c>
      <c r="G131" s="152" t="s">
        <v>227</v>
      </c>
      <c r="H131" s="153">
        <v>1</v>
      </c>
      <c r="I131" s="154"/>
      <c r="J131" s="153">
        <f t="shared" si="0"/>
        <v>0</v>
      </c>
      <c r="K131" s="155"/>
      <c r="L131" s="156"/>
      <c r="M131" s="157" t="s">
        <v>1</v>
      </c>
      <c r="N131" s="158" t="s">
        <v>39</v>
      </c>
      <c r="P131" s="145">
        <f t="shared" si="1"/>
        <v>0</v>
      </c>
      <c r="Q131" s="145">
        <v>0</v>
      </c>
      <c r="R131" s="145">
        <f t="shared" si="2"/>
        <v>0</v>
      </c>
      <c r="S131" s="145">
        <v>0</v>
      </c>
      <c r="T131" s="146">
        <f t="shared" si="3"/>
        <v>0</v>
      </c>
      <c r="AR131" s="147" t="s">
        <v>194</v>
      </c>
      <c r="AT131" s="147" t="s">
        <v>180</v>
      </c>
      <c r="AU131" s="147" t="s">
        <v>141</v>
      </c>
      <c r="AY131" s="13" t="s">
        <v>134</v>
      </c>
      <c r="BE131" s="148">
        <f t="shared" si="4"/>
        <v>0</v>
      </c>
      <c r="BF131" s="148">
        <f t="shared" si="5"/>
        <v>0</v>
      </c>
      <c r="BG131" s="148">
        <f t="shared" si="6"/>
        <v>0</v>
      </c>
      <c r="BH131" s="148">
        <f t="shared" si="7"/>
        <v>0</v>
      </c>
      <c r="BI131" s="148">
        <f t="shared" si="8"/>
        <v>0</v>
      </c>
      <c r="BJ131" s="13" t="s">
        <v>141</v>
      </c>
      <c r="BK131" s="148">
        <f t="shared" si="9"/>
        <v>0</v>
      </c>
      <c r="BL131" s="13" t="s">
        <v>164</v>
      </c>
      <c r="BM131" s="147" t="s">
        <v>164</v>
      </c>
    </row>
    <row r="132" spans="2:65" s="1" customFormat="1" ht="24.2" customHeight="1">
      <c r="B132" s="135"/>
      <c r="C132" s="149" t="s">
        <v>165</v>
      </c>
      <c r="D132" s="149" t="s">
        <v>180</v>
      </c>
      <c r="E132" s="150" t="s">
        <v>1221</v>
      </c>
      <c r="F132" s="151" t="s">
        <v>1222</v>
      </c>
      <c r="G132" s="152" t="s">
        <v>227</v>
      </c>
      <c r="H132" s="153">
        <v>1</v>
      </c>
      <c r="I132" s="154"/>
      <c r="J132" s="153">
        <f t="shared" si="0"/>
        <v>0</v>
      </c>
      <c r="K132" s="155"/>
      <c r="L132" s="156"/>
      <c r="M132" s="157" t="s">
        <v>1</v>
      </c>
      <c r="N132" s="158" t="s">
        <v>39</v>
      </c>
      <c r="P132" s="145">
        <f t="shared" si="1"/>
        <v>0</v>
      </c>
      <c r="Q132" s="145">
        <v>0</v>
      </c>
      <c r="R132" s="145">
        <f t="shared" si="2"/>
        <v>0</v>
      </c>
      <c r="S132" s="145">
        <v>0</v>
      </c>
      <c r="T132" s="146">
        <f t="shared" si="3"/>
        <v>0</v>
      </c>
      <c r="AR132" s="147" t="s">
        <v>194</v>
      </c>
      <c r="AT132" s="147" t="s">
        <v>180</v>
      </c>
      <c r="AU132" s="147" t="s">
        <v>141</v>
      </c>
      <c r="AY132" s="13" t="s">
        <v>134</v>
      </c>
      <c r="BE132" s="148">
        <f t="shared" si="4"/>
        <v>0</v>
      </c>
      <c r="BF132" s="148">
        <f t="shared" si="5"/>
        <v>0</v>
      </c>
      <c r="BG132" s="148">
        <f t="shared" si="6"/>
        <v>0</v>
      </c>
      <c r="BH132" s="148">
        <f t="shared" si="7"/>
        <v>0</v>
      </c>
      <c r="BI132" s="148">
        <f t="shared" si="8"/>
        <v>0</v>
      </c>
      <c r="BJ132" s="13" t="s">
        <v>141</v>
      </c>
      <c r="BK132" s="148">
        <f t="shared" si="9"/>
        <v>0</v>
      </c>
      <c r="BL132" s="13" t="s">
        <v>164</v>
      </c>
      <c r="BM132" s="147" t="s">
        <v>168</v>
      </c>
    </row>
    <row r="133" spans="2:65" s="1" customFormat="1" ht="21.75" customHeight="1">
      <c r="B133" s="135"/>
      <c r="C133" s="149" t="s">
        <v>154</v>
      </c>
      <c r="D133" s="149" t="s">
        <v>180</v>
      </c>
      <c r="E133" s="150" t="s">
        <v>1223</v>
      </c>
      <c r="F133" s="151" t="s">
        <v>1224</v>
      </c>
      <c r="G133" s="152" t="s">
        <v>227</v>
      </c>
      <c r="H133" s="153">
        <v>1</v>
      </c>
      <c r="I133" s="154"/>
      <c r="J133" s="153">
        <f t="shared" si="0"/>
        <v>0</v>
      </c>
      <c r="K133" s="155"/>
      <c r="L133" s="156"/>
      <c r="M133" s="157" t="s">
        <v>1</v>
      </c>
      <c r="N133" s="158" t="s">
        <v>39</v>
      </c>
      <c r="P133" s="145">
        <f t="shared" si="1"/>
        <v>0</v>
      </c>
      <c r="Q133" s="145">
        <v>0</v>
      </c>
      <c r="R133" s="145">
        <f t="shared" si="2"/>
        <v>0</v>
      </c>
      <c r="S133" s="145">
        <v>0</v>
      </c>
      <c r="T133" s="146">
        <f t="shared" si="3"/>
        <v>0</v>
      </c>
      <c r="AR133" s="147" t="s">
        <v>194</v>
      </c>
      <c r="AT133" s="147" t="s">
        <v>180</v>
      </c>
      <c r="AU133" s="147" t="s">
        <v>141</v>
      </c>
      <c r="AY133" s="13" t="s">
        <v>134</v>
      </c>
      <c r="BE133" s="148">
        <f t="shared" si="4"/>
        <v>0</v>
      </c>
      <c r="BF133" s="148">
        <f t="shared" si="5"/>
        <v>0</v>
      </c>
      <c r="BG133" s="148">
        <f t="shared" si="6"/>
        <v>0</v>
      </c>
      <c r="BH133" s="148">
        <f t="shared" si="7"/>
        <v>0</v>
      </c>
      <c r="BI133" s="148">
        <f t="shared" si="8"/>
        <v>0</v>
      </c>
      <c r="BJ133" s="13" t="s">
        <v>141</v>
      </c>
      <c r="BK133" s="148">
        <f t="shared" si="9"/>
        <v>0</v>
      </c>
      <c r="BL133" s="13" t="s">
        <v>164</v>
      </c>
      <c r="BM133" s="147" t="s">
        <v>7</v>
      </c>
    </row>
    <row r="134" spans="2:65" s="1" customFormat="1" ht="24.2" customHeight="1">
      <c r="B134" s="135"/>
      <c r="C134" s="149" t="s">
        <v>171</v>
      </c>
      <c r="D134" s="149" t="s">
        <v>180</v>
      </c>
      <c r="E134" s="150" t="s">
        <v>1225</v>
      </c>
      <c r="F134" s="151" t="s">
        <v>1226</v>
      </c>
      <c r="G134" s="152" t="s">
        <v>227</v>
      </c>
      <c r="H134" s="153">
        <v>1</v>
      </c>
      <c r="I134" s="154"/>
      <c r="J134" s="153">
        <f t="shared" si="0"/>
        <v>0</v>
      </c>
      <c r="K134" s="155"/>
      <c r="L134" s="156"/>
      <c r="M134" s="157" t="s">
        <v>1</v>
      </c>
      <c r="N134" s="158" t="s">
        <v>39</v>
      </c>
      <c r="P134" s="145">
        <f t="shared" si="1"/>
        <v>0</v>
      </c>
      <c r="Q134" s="145">
        <v>0</v>
      </c>
      <c r="R134" s="145">
        <f t="shared" si="2"/>
        <v>0</v>
      </c>
      <c r="S134" s="145">
        <v>0</v>
      </c>
      <c r="T134" s="146">
        <f t="shared" si="3"/>
        <v>0</v>
      </c>
      <c r="AR134" s="147" t="s">
        <v>194</v>
      </c>
      <c r="AT134" s="147" t="s">
        <v>180</v>
      </c>
      <c r="AU134" s="147" t="s">
        <v>141</v>
      </c>
      <c r="AY134" s="13" t="s">
        <v>134</v>
      </c>
      <c r="BE134" s="148">
        <f t="shared" si="4"/>
        <v>0</v>
      </c>
      <c r="BF134" s="148">
        <f t="shared" si="5"/>
        <v>0</v>
      </c>
      <c r="BG134" s="148">
        <f t="shared" si="6"/>
        <v>0</v>
      </c>
      <c r="BH134" s="148">
        <f t="shared" si="7"/>
        <v>0</v>
      </c>
      <c r="BI134" s="148">
        <f t="shared" si="8"/>
        <v>0</v>
      </c>
      <c r="BJ134" s="13" t="s">
        <v>141</v>
      </c>
      <c r="BK134" s="148">
        <f t="shared" si="9"/>
        <v>0</v>
      </c>
      <c r="BL134" s="13" t="s">
        <v>164</v>
      </c>
      <c r="BM134" s="147" t="s">
        <v>174</v>
      </c>
    </row>
    <row r="135" spans="2:65" s="1" customFormat="1" ht="21.75" customHeight="1">
      <c r="B135" s="135"/>
      <c r="C135" s="149" t="s">
        <v>157</v>
      </c>
      <c r="D135" s="149" t="s">
        <v>180</v>
      </c>
      <c r="E135" s="150" t="s">
        <v>1227</v>
      </c>
      <c r="F135" s="151" t="s">
        <v>1228</v>
      </c>
      <c r="G135" s="152" t="s">
        <v>227</v>
      </c>
      <c r="H135" s="153">
        <v>2</v>
      </c>
      <c r="I135" s="154"/>
      <c r="J135" s="153">
        <f t="shared" si="0"/>
        <v>0</v>
      </c>
      <c r="K135" s="155"/>
      <c r="L135" s="156"/>
      <c r="M135" s="157" t="s">
        <v>1</v>
      </c>
      <c r="N135" s="158" t="s">
        <v>39</v>
      </c>
      <c r="P135" s="145">
        <f t="shared" si="1"/>
        <v>0</v>
      </c>
      <c r="Q135" s="145">
        <v>0</v>
      </c>
      <c r="R135" s="145">
        <f t="shared" si="2"/>
        <v>0</v>
      </c>
      <c r="S135" s="145">
        <v>0</v>
      </c>
      <c r="T135" s="146">
        <f t="shared" si="3"/>
        <v>0</v>
      </c>
      <c r="AR135" s="147" t="s">
        <v>194</v>
      </c>
      <c r="AT135" s="147" t="s">
        <v>180</v>
      </c>
      <c r="AU135" s="147" t="s">
        <v>141</v>
      </c>
      <c r="AY135" s="13" t="s">
        <v>134</v>
      </c>
      <c r="BE135" s="148">
        <f t="shared" si="4"/>
        <v>0</v>
      </c>
      <c r="BF135" s="148">
        <f t="shared" si="5"/>
        <v>0</v>
      </c>
      <c r="BG135" s="148">
        <f t="shared" si="6"/>
        <v>0</v>
      </c>
      <c r="BH135" s="148">
        <f t="shared" si="7"/>
        <v>0</v>
      </c>
      <c r="BI135" s="148">
        <f t="shared" si="8"/>
        <v>0</v>
      </c>
      <c r="BJ135" s="13" t="s">
        <v>141</v>
      </c>
      <c r="BK135" s="148">
        <f t="shared" si="9"/>
        <v>0</v>
      </c>
      <c r="BL135" s="13" t="s">
        <v>164</v>
      </c>
      <c r="BM135" s="147" t="s">
        <v>178</v>
      </c>
    </row>
    <row r="136" spans="2:65" s="1" customFormat="1" ht="21.75" customHeight="1">
      <c r="B136" s="135"/>
      <c r="C136" s="149" t="s">
        <v>179</v>
      </c>
      <c r="D136" s="149" t="s">
        <v>180</v>
      </c>
      <c r="E136" s="150" t="s">
        <v>1229</v>
      </c>
      <c r="F136" s="151" t="s">
        <v>1230</v>
      </c>
      <c r="G136" s="152" t="s">
        <v>227</v>
      </c>
      <c r="H136" s="153">
        <v>2</v>
      </c>
      <c r="I136" s="154"/>
      <c r="J136" s="153">
        <f t="shared" si="0"/>
        <v>0</v>
      </c>
      <c r="K136" s="155"/>
      <c r="L136" s="156"/>
      <c r="M136" s="157" t="s">
        <v>1</v>
      </c>
      <c r="N136" s="158" t="s">
        <v>39</v>
      </c>
      <c r="P136" s="145">
        <f t="shared" si="1"/>
        <v>0</v>
      </c>
      <c r="Q136" s="145">
        <v>0</v>
      </c>
      <c r="R136" s="145">
        <f t="shared" si="2"/>
        <v>0</v>
      </c>
      <c r="S136" s="145">
        <v>0</v>
      </c>
      <c r="T136" s="146">
        <f t="shared" si="3"/>
        <v>0</v>
      </c>
      <c r="AR136" s="147" t="s">
        <v>194</v>
      </c>
      <c r="AT136" s="147" t="s">
        <v>180</v>
      </c>
      <c r="AU136" s="147" t="s">
        <v>141</v>
      </c>
      <c r="AY136" s="13" t="s">
        <v>134</v>
      </c>
      <c r="BE136" s="148">
        <f t="shared" si="4"/>
        <v>0</v>
      </c>
      <c r="BF136" s="148">
        <f t="shared" si="5"/>
        <v>0</v>
      </c>
      <c r="BG136" s="148">
        <f t="shared" si="6"/>
        <v>0</v>
      </c>
      <c r="BH136" s="148">
        <f t="shared" si="7"/>
        <v>0</v>
      </c>
      <c r="BI136" s="148">
        <f t="shared" si="8"/>
        <v>0</v>
      </c>
      <c r="BJ136" s="13" t="s">
        <v>141</v>
      </c>
      <c r="BK136" s="148">
        <f t="shared" si="9"/>
        <v>0</v>
      </c>
      <c r="BL136" s="13" t="s">
        <v>164</v>
      </c>
      <c r="BM136" s="147" t="s">
        <v>183</v>
      </c>
    </row>
    <row r="137" spans="2:65" s="1" customFormat="1" ht="16.5" customHeight="1">
      <c r="B137" s="135"/>
      <c r="C137" s="136" t="s">
        <v>161</v>
      </c>
      <c r="D137" s="136" t="s">
        <v>136</v>
      </c>
      <c r="E137" s="137" t="s">
        <v>1231</v>
      </c>
      <c r="F137" s="138" t="s">
        <v>1232</v>
      </c>
      <c r="G137" s="139" t="s">
        <v>227</v>
      </c>
      <c r="H137" s="140">
        <v>2</v>
      </c>
      <c r="I137" s="141"/>
      <c r="J137" s="140">
        <f t="shared" si="0"/>
        <v>0</v>
      </c>
      <c r="K137" s="142"/>
      <c r="L137" s="28"/>
      <c r="M137" s="143" t="s">
        <v>1</v>
      </c>
      <c r="N137" s="144" t="s">
        <v>39</v>
      </c>
      <c r="P137" s="145">
        <f t="shared" si="1"/>
        <v>0</v>
      </c>
      <c r="Q137" s="145">
        <v>0</v>
      </c>
      <c r="R137" s="145">
        <f t="shared" si="2"/>
        <v>0</v>
      </c>
      <c r="S137" s="145">
        <v>0</v>
      </c>
      <c r="T137" s="146">
        <f t="shared" si="3"/>
        <v>0</v>
      </c>
      <c r="AR137" s="147" t="s">
        <v>164</v>
      </c>
      <c r="AT137" s="147" t="s">
        <v>136</v>
      </c>
      <c r="AU137" s="147" t="s">
        <v>141</v>
      </c>
      <c r="AY137" s="13" t="s">
        <v>134</v>
      </c>
      <c r="BE137" s="148">
        <f t="shared" si="4"/>
        <v>0</v>
      </c>
      <c r="BF137" s="148">
        <f t="shared" si="5"/>
        <v>0</v>
      </c>
      <c r="BG137" s="148">
        <f t="shared" si="6"/>
        <v>0</v>
      </c>
      <c r="BH137" s="148">
        <f t="shared" si="7"/>
        <v>0</v>
      </c>
      <c r="BI137" s="148">
        <f t="shared" si="8"/>
        <v>0</v>
      </c>
      <c r="BJ137" s="13" t="s">
        <v>141</v>
      </c>
      <c r="BK137" s="148">
        <f t="shared" si="9"/>
        <v>0</v>
      </c>
      <c r="BL137" s="13" t="s">
        <v>164</v>
      </c>
      <c r="BM137" s="147" t="s">
        <v>187</v>
      </c>
    </row>
    <row r="138" spans="2:65" s="1" customFormat="1" ht="33" customHeight="1">
      <c r="B138" s="135"/>
      <c r="C138" s="149" t="s">
        <v>188</v>
      </c>
      <c r="D138" s="149" t="s">
        <v>180</v>
      </c>
      <c r="E138" s="150" t="s">
        <v>1233</v>
      </c>
      <c r="F138" s="151" t="s">
        <v>1234</v>
      </c>
      <c r="G138" s="152" t="s">
        <v>227</v>
      </c>
      <c r="H138" s="153">
        <v>2</v>
      </c>
      <c r="I138" s="154"/>
      <c r="J138" s="153">
        <f t="shared" si="0"/>
        <v>0</v>
      </c>
      <c r="K138" s="155"/>
      <c r="L138" s="156"/>
      <c r="M138" s="157" t="s">
        <v>1</v>
      </c>
      <c r="N138" s="158" t="s">
        <v>39</v>
      </c>
      <c r="P138" s="145">
        <f t="shared" si="1"/>
        <v>0</v>
      </c>
      <c r="Q138" s="145">
        <v>0</v>
      </c>
      <c r="R138" s="145">
        <f t="shared" si="2"/>
        <v>0</v>
      </c>
      <c r="S138" s="145">
        <v>0</v>
      </c>
      <c r="T138" s="146">
        <f t="shared" si="3"/>
        <v>0</v>
      </c>
      <c r="AR138" s="147" t="s">
        <v>194</v>
      </c>
      <c r="AT138" s="147" t="s">
        <v>180</v>
      </c>
      <c r="AU138" s="147" t="s">
        <v>141</v>
      </c>
      <c r="AY138" s="13" t="s">
        <v>134</v>
      </c>
      <c r="BE138" s="148">
        <f t="shared" si="4"/>
        <v>0</v>
      </c>
      <c r="BF138" s="148">
        <f t="shared" si="5"/>
        <v>0</v>
      </c>
      <c r="BG138" s="148">
        <f t="shared" si="6"/>
        <v>0</v>
      </c>
      <c r="BH138" s="148">
        <f t="shared" si="7"/>
        <v>0</v>
      </c>
      <c r="BI138" s="148">
        <f t="shared" si="8"/>
        <v>0</v>
      </c>
      <c r="BJ138" s="13" t="s">
        <v>141</v>
      </c>
      <c r="BK138" s="148">
        <f t="shared" si="9"/>
        <v>0</v>
      </c>
      <c r="BL138" s="13" t="s">
        <v>164</v>
      </c>
      <c r="BM138" s="147" t="s">
        <v>191</v>
      </c>
    </row>
    <row r="139" spans="2:65" s="1" customFormat="1" ht="21.75" customHeight="1">
      <c r="B139" s="135"/>
      <c r="C139" s="136" t="s">
        <v>164</v>
      </c>
      <c r="D139" s="136" t="s">
        <v>136</v>
      </c>
      <c r="E139" s="137" t="s">
        <v>1235</v>
      </c>
      <c r="F139" s="138" t="s">
        <v>1236</v>
      </c>
      <c r="G139" s="139" t="s">
        <v>227</v>
      </c>
      <c r="H139" s="140">
        <v>2</v>
      </c>
      <c r="I139" s="141"/>
      <c r="J139" s="140">
        <f t="shared" si="0"/>
        <v>0</v>
      </c>
      <c r="K139" s="142"/>
      <c r="L139" s="28"/>
      <c r="M139" s="143" t="s">
        <v>1</v>
      </c>
      <c r="N139" s="144" t="s">
        <v>39</v>
      </c>
      <c r="P139" s="145">
        <f t="shared" si="1"/>
        <v>0</v>
      </c>
      <c r="Q139" s="145">
        <v>0</v>
      </c>
      <c r="R139" s="145">
        <f t="shared" si="2"/>
        <v>0</v>
      </c>
      <c r="S139" s="145">
        <v>0</v>
      </c>
      <c r="T139" s="146">
        <f t="shared" si="3"/>
        <v>0</v>
      </c>
      <c r="AR139" s="147" t="s">
        <v>164</v>
      </c>
      <c r="AT139" s="147" t="s">
        <v>136</v>
      </c>
      <c r="AU139" s="147" t="s">
        <v>141</v>
      </c>
      <c r="AY139" s="13" t="s">
        <v>134</v>
      </c>
      <c r="BE139" s="148">
        <f t="shared" si="4"/>
        <v>0</v>
      </c>
      <c r="BF139" s="148">
        <f t="shared" si="5"/>
        <v>0</v>
      </c>
      <c r="BG139" s="148">
        <f t="shared" si="6"/>
        <v>0</v>
      </c>
      <c r="BH139" s="148">
        <f t="shared" si="7"/>
        <v>0</v>
      </c>
      <c r="BI139" s="148">
        <f t="shared" si="8"/>
        <v>0</v>
      </c>
      <c r="BJ139" s="13" t="s">
        <v>141</v>
      </c>
      <c r="BK139" s="148">
        <f t="shared" si="9"/>
        <v>0</v>
      </c>
      <c r="BL139" s="13" t="s">
        <v>164</v>
      </c>
      <c r="BM139" s="147" t="s">
        <v>194</v>
      </c>
    </row>
    <row r="140" spans="2:65" s="1" customFormat="1" ht="62.65" customHeight="1">
      <c r="B140" s="135"/>
      <c r="C140" s="149" t="s">
        <v>195</v>
      </c>
      <c r="D140" s="149" t="s">
        <v>180</v>
      </c>
      <c r="E140" s="150" t="s">
        <v>1237</v>
      </c>
      <c r="F140" s="151" t="s">
        <v>1238</v>
      </c>
      <c r="G140" s="152" t="s">
        <v>227</v>
      </c>
      <c r="H140" s="153">
        <v>2</v>
      </c>
      <c r="I140" s="154"/>
      <c r="J140" s="153">
        <f t="shared" si="0"/>
        <v>0</v>
      </c>
      <c r="K140" s="155"/>
      <c r="L140" s="156"/>
      <c r="M140" s="157" t="s">
        <v>1</v>
      </c>
      <c r="N140" s="158" t="s">
        <v>39</v>
      </c>
      <c r="P140" s="145">
        <f t="shared" si="1"/>
        <v>0</v>
      </c>
      <c r="Q140" s="145">
        <v>0</v>
      </c>
      <c r="R140" s="145">
        <f t="shared" si="2"/>
        <v>0</v>
      </c>
      <c r="S140" s="145">
        <v>0</v>
      </c>
      <c r="T140" s="146">
        <f t="shared" si="3"/>
        <v>0</v>
      </c>
      <c r="AR140" s="147" t="s">
        <v>194</v>
      </c>
      <c r="AT140" s="147" t="s">
        <v>180</v>
      </c>
      <c r="AU140" s="147" t="s">
        <v>141</v>
      </c>
      <c r="AY140" s="13" t="s">
        <v>134</v>
      </c>
      <c r="BE140" s="148">
        <f t="shared" si="4"/>
        <v>0</v>
      </c>
      <c r="BF140" s="148">
        <f t="shared" si="5"/>
        <v>0</v>
      </c>
      <c r="BG140" s="148">
        <f t="shared" si="6"/>
        <v>0</v>
      </c>
      <c r="BH140" s="148">
        <f t="shared" si="7"/>
        <v>0</v>
      </c>
      <c r="BI140" s="148">
        <f t="shared" si="8"/>
        <v>0</v>
      </c>
      <c r="BJ140" s="13" t="s">
        <v>141</v>
      </c>
      <c r="BK140" s="148">
        <f t="shared" si="9"/>
        <v>0</v>
      </c>
      <c r="BL140" s="13" t="s">
        <v>164</v>
      </c>
      <c r="BM140" s="147" t="s">
        <v>198</v>
      </c>
    </row>
    <row r="141" spans="2:65" s="1" customFormat="1" ht="21.75" customHeight="1">
      <c r="B141" s="135"/>
      <c r="C141" s="136" t="s">
        <v>168</v>
      </c>
      <c r="D141" s="136" t="s">
        <v>136</v>
      </c>
      <c r="E141" s="137" t="s">
        <v>1239</v>
      </c>
      <c r="F141" s="138" t="s">
        <v>1240</v>
      </c>
      <c r="G141" s="139" t="s">
        <v>249</v>
      </c>
      <c r="H141" s="140">
        <v>0.44</v>
      </c>
      <c r="I141" s="141"/>
      <c r="J141" s="140">
        <f t="shared" si="0"/>
        <v>0</v>
      </c>
      <c r="K141" s="142"/>
      <c r="L141" s="28"/>
      <c r="M141" s="143" t="s">
        <v>1</v>
      </c>
      <c r="N141" s="144" t="s">
        <v>39</v>
      </c>
      <c r="P141" s="145">
        <f t="shared" si="1"/>
        <v>0</v>
      </c>
      <c r="Q141" s="145">
        <v>0</v>
      </c>
      <c r="R141" s="145">
        <f t="shared" si="2"/>
        <v>0</v>
      </c>
      <c r="S141" s="145">
        <v>0</v>
      </c>
      <c r="T141" s="146">
        <f t="shared" si="3"/>
        <v>0</v>
      </c>
      <c r="AR141" s="147" t="s">
        <v>164</v>
      </c>
      <c r="AT141" s="147" t="s">
        <v>136</v>
      </c>
      <c r="AU141" s="147" t="s">
        <v>141</v>
      </c>
      <c r="AY141" s="13" t="s">
        <v>134</v>
      </c>
      <c r="BE141" s="148">
        <f t="shared" si="4"/>
        <v>0</v>
      </c>
      <c r="BF141" s="148">
        <f t="shared" si="5"/>
        <v>0</v>
      </c>
      <c r="BG141" s="148">
        <f t="shared" si="6"/>
        <v>0</v>
      </c>
      <c r="BH141" s="148">
        <f t="shared" si="7"/>
        <v>0</v>
      </c>
      <c r="BI141" s="148">
        <f t="shared" si="8"/>
        <v>0</v>
      </c>
      <c r="BJ141" s="13" t="s">
        <v>141</v>
      </c>
      <c r="BK141" s="148">
        <f t="shared" si="9"/>
        <v>0</v>
      </c>
      <c r="BL141" s="13" t="s">
        <v>164</v>
      </c>
      <c r="BM141" s="147" t="s">
        <v>201</v>
      </c>
    </row>
    <row r="142" spans="2:65" s="11" customFormat="1" ht="22.9" customHeight="1">
      <c r="B142" s="123"/>
      <c r="D142" s="124" t="s">
        <v>72</v>
      </c>
      <c r="E142" s="133" t="s">
        <v>1241</v>
      </c>
      <c r="F142" s="133" t="s">
        <v>1242</v>
      </c>
      <c r="I142" s="126"/>
      <c r="J142" s="134">
        <f>BK142</f>
        <v>0</v>
      </c>
      <c r="L142" s="123"/>
      <c r="M142" s="128"/>
      <c r="P142" s="129">
        <f>SUM(P143:P145)</f>
        <v>0</v>
      </c>
      <c r="R142" s="129">
        <f>SUM(R143:R145)</f>
        <v>0</v>
      </c>
      <c r="T142" s="130">
        <f>SUM(T143:T145)</f>
        <v>0</v>
      </c>
      <c r="AR142" s="124" t="s">
        <v>141</v>
      </c>
      <c r="AT142" s="131" t="s">
        <v>72</v>
      </c>
      <c r="AU142" s="131" t="s">
        <v>81</v>
      </c>
      <c r="AY142" s="124" t="s">
        <v>134</v>
      </c>
      <c r="BK142" s="132">
        <f>SUM(BK143:BK145)</f>
        <v>0</v>
      </c>
    </row>
    <row r="143" spans="2:65" s="1" customFormat="1" ht="24.2" customHeight="1">
      <c r="B143" s="135"/>
      <c r="C143" s="136" t="s">
        <v>202</v>
      </c>
      <c r="D143" s="136" t="s">
        <v>136</v>
      </c>
      <c r="E143" s="137" t="s">
        <v>1243</v>
      </c>
      <c r="F143" s="138" t="s">
        <v>1244</v>
      </c>
      <c r="G143" s="139" t="s">
        <v>281</v>
      </c>
      <c r="H143" s="140">
        <v>15</v>
      </c>
      <c r="I143" s="141"/>
      <c r="J143" s="140">
        <f>ROUND(I143*H143,2)</f>
        <v>0</v>
      </c>
      <c r="K143" s="142"/>
      <c r="L143" s="28"/>
      <c r="M143" s="143" t="s">
        <v>1</v>
      </c>
      <c r="N143" s="144" t="s">
        <v>39</v>
      </c>
      <c r="P143" s="145">
        <f>O143*H143</f>
        <v>0</v>
      </c>
      <c r="Q143" s="145">
        <v>0</v>
      </c>
      <c r="R143" s="145">
        <f>Q143*H143</f>
        <v>0</v>
      </c>
      <c r="S143" s="145">
        <v>0</v>
      </c>
      <c r="T143" s="146">
        <f>S143*H143</f>
        <v>0</v>
      </c>
      <c r="AR143" s="147" t="s">
        <v>164</v>
      </c>
      <c r="AT143" s="147" t="s">
        <v>136</v>
      </c>
      <c r="AU143" s="147" t="s">
        <v>141</v>
      </c>
      <c r="AY143" s="13" t="s">
        <v>134</v>
      </c>
      <c r="BE143" s="148">
        <f>IF(N143="základná",J143,0)</f>
        <v>0</v>
      </c>
      <c r="BF143" s="148">
        <f>IF(N143="znížená",J143,0)</f>
        <v>0</v>
      </c>
      <c r="BG143" s="148">
        <f>IF(N143="zákl. prenesená",J143,0)</f>
        <v>0</v>
      </c>
      <c r="BH143" s="148">
        <f>IF(N143="zníž. prenesená",J143,0)</f>
        <v>0</v>
      </c>
      <c r="BI143" s="148">
        <f>IF(N143="nulová",J143,0)</f>
        <v>0</v>
      </c>
      <c r="BJ143" s="13" t="s">
        <v>141</v>
      </c>
      <c r="BK143" s="148">
        <f>ROUND(I143*H143,2)</f>
        <v>0</v>
      </c>
      <c r="BL143" s="13" t="s">
        <v>164</v>
      </c>
      <c r="BM143" s="147" t="s">
        <v>205</v>
      </c>
    </row>
    <row r="144" spans="2:65" s="1" customFormat="1" ht="21.75" customHeight="1">
      <c r="B144" s="135"/>
      <c r="C144" s="136" t="s">
        <v>7</v>
      </c>
      <c r="D144" s="136" t="s">
        <v>136</v>
      </c>
      <c r="E144" s="137" t="s">
        <v>1245</v>
      </c>
      <c r="F144" s="138" t="s">
        <v>1246</v>
      </c>
      <c r="G144" s="139" t="s">
        <v>281</v>
      </c>
      <c r="H144" s="140">
        <v>15</v>
      </c>
      <c r="I144" s="141"/>
      <c r="J144" s="140">
        <f>ROUND(I144*H144,2)</f>
        <v>0</v>
      </c>
      <c r="K144" s="142"/>
      <c r="L144" s="28"/>
      <c r="M144" s="143" t="s">
        <v>1</v>
      </c>
      <c r="N144" s="144" t="s">
        <v>39</v>
      </c>
      <c r="P144" s="145">
        <f>O144*H144</f>
        <v>0</v>
      </c>
      <c r="Q144" s="145">
        <v>0</v>
      </c>
      <c r="R144" s="145">
        <f>Q144*H144</f>
        <v>0</v>
      </c>
      <c r="S144" s="145">
        <v>0</v>
      </c>
      <c r="T144" s="146">
        <f>S144*H144</f>
        <v>0</v>
      </c>
      <c r="AR144" s="147" t="s">
        <v>164</v>
      </c>
      <c r="AT144" s="147" t="s">
        <v>136</v>
      </c>
      <c r="AU144" s="147" t="s">
        <v>141</v>
      </c>
      <c r="AY144" s="13" t="s">
        <v>134</v>
      </c>
      <c r="BE144" s="148">
        <f>IF(N144="základná",J144,0)</f>
        <v>0</v>
      </c>
      <c r="BF144" s="148">
        <f>IF(N144="znížená",J144,0)</f>
        <v>0</v>
      </c>
      <c r="BG144" s="148">
        <f>IF(N144="zákl. prenesená",J144,0)</f>
        <v>0</v>
      </c>
      <c r="BH144" s="148">
        <f>IF(N144="zníž. prenesená",J144,0)</f>
        <v>0</v>
      </c>
      <c r="BI144" s="148">
        <f>IF(N144="nulová",J144,0)</f>
        <v>0</v>
      </c>
      <c r="BJ144" s="13" t="s">
        <v>141</v>
      </c>
      <c r="BK144" s="148">
        <f>ROUND(I144*H144,2)</f>
        <v>0</v>
      </c>
      <c r="BL144" s="13" t="s">
        <v>164</v>
      </c>
      <c r="BM144" s="147" t="s">
        <v>208</v>
      </c>
    </row>
    <row r="145" spans="2:65" s="1" customFormat="1" ht="24.2" customHeight="1">
      <c r="B145" s="135"/>
      <c r="C145" s="136" t="s">
        <v>210</v>
      </c>
      <c r="D145" s="136" t="s">
        <v>136</v>
      </c>
      <c r="E145" s="137" t="s">
        <v>1247</v>
      </c>
      <c r="F145" s="138" t="s">
        <v>1248</v>
      </c>
      <c r="G145" s="139" t="s">
        <v>249</v>
      </c>
      <c r="H145" s="140">
        <v>0.02</v>
      </c>
      <c r="I145" s="141"/>
      <c r="J145" s="140">
        <f>ROUND(I145*H145,2)</f>
        <v>0</v>
      </c>
      <c r="K145" s="142"/>
      <c r="L145" s="28"/>
      <c r="M145" s="143" t="s">
        <v>1</v>
      </c>
      <c r="N145" s="144" t="s">
        <v>39</v>
      </c>
      <c r="P145" s="145">
        <f>O145*H145</f>
        <v>0</v>
      </c>
      <c r="Q145" s="145">
        <v>0</v>
      </c>
      <c r="R145" s="145">
        <f>Q145*H145</f>
        <v>0</v>
      </c>
      <c r="S145" s="145">
        <v>0</v>
      </c>
      <c r="T145" s="146">
        <f>S145*H145</f>
        <v>0</v>
      </c>
      <c r="AR145" s="147" t="s">
        <v>164</v>
      </c>
      <c r="AT145" s="147" t="s">
        <v>136</v>
      </c>
      <c r="AU145" s="147" t="s">
        <v>141</v>
      </c>
      <c r="AY145" s="13" t="s">
        <v>134</v>
      </c>
      <c r="BE145" s="148">
        <f>IF(N145="základná",J145,0)</f>
        <v>0</v>
      </c>
      <c r="BF145" s="148">
        <f>IF(N145="znížená",J145,0)</f>
        <v>0</v>
      </c>
      <c r="BG145" s="148">
        <f>IF(N145="zákl. prenesená",J145,0)</f>
        <v>0</v>
      </c>
      <c r="BH145" s="148">
        <f>IF(N145="zníž. prenesená",J145,0)</f>
        <v>0</v>
      </c>
      <c r="BI145" s="148">
        <f>IF(N145="nulová",J145,0)</f>
        <v>0</v>
      </c>
      <c r="BJ145" s="13" t="s">
        <v>141</v>
      </c>
      <c r="BK145" s="148">
        <f>ROUND(I145*H145,2)</f>
        <v>0</v>
      </c>
      <c r="BL145" s="13" t="s">
        <v>164</v>
      </c>
      <c r="BM145" s="147" t="s">
        <v>213</v>
      </c>
    </row>
    <row r="146" spans="2:65" s="11" customFormat="1" ht="22.9" customHeight="1">
      <c r="B146" s="123"/>
      <c r="D146" s="124" t="s">
        <v>72</v>
      </c>
      <c r="E146" s="133" t="s">
        <v>1249</v>
      </c>
      <c r="F146" s="133" t="s">
        <v>1250</v>
      </c>
      <c r="I146" s="126"/>
      <c r="J146" s="134">
        <f>BK146</f>
        <v>0</v>
      </c>
      <c r="L146" s="123"/>
      <c r="M146" s="128"/>
      <c r="P146" s="129">
        <f>SUM(P147:P150)</f>
        <v>0</v>
      </c>
      <c r="R146" s="129">
        <f>SUM(R147:R150)</f>
        <v>0</v>
      </c>
      <c r="T146" s="130">
        <f>SUM(T147:T150)</f>
        <v>0</v>
      </c>
      <c r="AR146" s="124" t="s">
        <v>141</v>
      </c>
      <c r="AT146" s="131" t="s">
        <v>72</v>
      </c>
      <c r="AU146" s="131" t="s">
        <v>81</v>
      </c>
      <c r="AY146" s="124" t="s">
        <v>134</v>
      </c>
      <c r="BK146" s="132">
        <f>SUM(BK147:BK150)</f>
        <v>0</v>
      </c>
    </row>
    <row r="147" spans="2:65" s="1" customFormat="1" ht="16.5" customHeight="1">
      <c r="B147" s="135"/>
      <c r="C147" s="136" t="s">
        <v>174</v>
      </c>
      <c r="D147" s="136" t="s">
        <v>136</v>
      </c>
      <c r="E147" s="137" t="s">
        <v>1251</v>
      </c>
      <c r="F147" s="138" t="s">
        <v>1252</v>
      </c>
      <c r="G147" s="139" t="s">
        <v>227</v>
      </c>
      <c r="H147" s="140">
        <v>11</v>
      </c>
      <c r="I147" s="141"/>
      <c r="J147" s="140">
        <f>ROUND(I147*H147,2)</f>
        <v>0</v>
      </c>
      <c r="K147" s="142"/>
      <c r="L147" s="28"/>
      <c r="M147" s="143" t="s">
        <v>1</v>
      </c>
      <c r="N147" s="144" t="s">
        <v>39</v>
      </c>
      <c r="P147" s="145">
        <f>O147*H147</f>
        <v>0</v>
      </c>
      <c r="Q147" s="145">
        <v>0</v>
      </c>
      <c r="R147" s="145">
        <f>Q147*H147</f>
        <v>0</v>
      </c>
      <c r="S147" s="145">
        <v>0</v>
      </c>
      <c r="T147" s="146">
        <f>S147*H147</f>
        <v>0</v>
      </c>
      <c r="AR147" s="147" t="s">
        <v>164</v>
      </c>
      <c r="AT147" s="147" t="s">
        <v>136</v>
      </c>
      <c r="AU147" s="147" t="s">
        <v>141</v>
      </c>
      <c r="AY147" s="13" t="s">
        <v>134</v>
      </c>
      <c r="BE147" s="148">
        <f>IF(N147="základná",J147,0)</f>
        <v>0</v>
      </c>
      <c r="BF147" s="148">
        <f>IF(N147="znížená",J147,0)</f>
        <v>0</v>
      </c>
      <c r="BG147" s="148">
        <f>IF(N147="zákl. prenesená",J147,0)</f>
        <v>0</v>
      </c>
      <c r="BH147" s="148">
        <f>IF(N147="zníž. prenesená",J147,0)</f>
        <v>0</v>
      </c>
      <c r="BI147" s="148">
        <f>IF(N147="nulová",J147,0)</f>
        <v>0</v>
      </c>
      <c r="BJ147" s="13" t="s">
        <v>141</v>
      </c>
      <c r="BK147" s="148">
        <f>ROUND(I147*H147,2)</f>
        <v>0</v>
      </c>
      <c r="BL147" s="13" t="s">
        <v>164</v>
      </c>
      <c r="BM147" s="147" t="s">
        <v>216</v>
      </c>
    </row>
    <row r="148" spans="2:65" s="1" customFormat="1" ht="16.5" customHeight="1">
      <c r="B148" s="135"/>
      <c r="C148" s="149" t="s">
        <v>217</v>
      </c>
      <c r="D148" s="149" t="s">
        <v>180</v>
      </c>
      <c r="E148" s="150" t="s">
        <v>1253</v>
      </c>
      <c r="F148" s="151" t="s">
        <v>1254</v>
      </c>
      <c r="G148" s="152" t="s">
        <v>227</v>
      </c>
      <c r="H148" s="153">
        <v>11</v>
      </c>
      <c r="I148" s="154"/>
      <c r="J148" s="153">
        <f>ROUND(I148*H148,2)</f>
        <v>0</v>
      </c>
      <c r="K148" s="155"/>
      <c r="L148" s="156"/>
      <c r="M148" s="157" t="s">
        <v>1</v>
      </c>
      <c r="N148" s="158" t="s">
        <v>39</v>
      </c>
      <c r="P148" s="145">
        <f>O148*H148</f>
        <v>0</v>
      </c>
      <c r="Q148" s="145">
        <v>0</v>
      </c>
      <c r="R148" s="145">
        <f>Q148*H148</f>
        <v>0</v>
      </c>
      <c r="S148" s="145">
        <v>0</v>
      </c>
      <c r="T148" s="146">
        <f>S148*H148</f>
        <v>0</v>
      </c>
      <c r="AR148" s="147" t="s">
        <v>194</v>
      </c>
      <c r="AT148" s="147" t="s">
        <v>180</v>
      </c>
      <c r="AU148" s="147" t="s">
        <v>141</v>
      </c>
      <c r="AY148" s="13" t="s">
        <v>134</v>
      </c>
      <c r="BE148" s="148">
        <f>IF(N148="základná",J148,0)</f>
        <v>0</v>
      </c>
      <c r="BF148" s="148">
        <f>IF(N148="znížená",J148,0)</f>
        <v>0</v>
      </c>
      <c r="BG148" s="148">
        <f>IF(N148="zákl. prenesená",J148,0)</f>
        <v>0</v>
      </c>
      <c r="BH148" s="148">
        <f>IF(N148="zníž. prenesená",J148,0)</f>
        <v>0</v>
      </c>
      <c r="BI148" s="148">
        <f>IF(N148="nulová",J148,0)</f>
        <v>0</v>
      </c>
      <c r="BJ148" s="13" t="s">
        <v>141</v>
      </c>
      <c r="BK148" s="148">
        <f>ROUND(I148*H148,2)</f>
        <v>0</v>
      </c>
      <c r="BL148" s="13" t="s">
        <v>164</v>
      </c>
      <c r="BM148" s="147" t="s">
        <v>220</v>
      </c>
    </row>
    <row r="149" spans="2:65" s="1" customFormat="1" ht="24.2" customHeight="1">
      <c r="B149" s="135"/>
      <c r="C149" s="136" t="s">
        <v>178</v>
      </c>
      <c r="D149" s="136" t="s">
        <v>136</v>
      </c>
      <c r="E149" s="137" t="s">
        <v>1255</v>
      </c>
      <c r="F149" s="138" t="s">
        <v>1256</v>
      </c>
      <c r="G149" s="139" t="s">
        <v>227</v>
      </c>
      <c r="H149" s="140">
        <v>3</v>
      </c>
      <c r="I149" s="141"/>
      <c r="J149" s="140">
        <f>ROUND(I149*H149,2)</f>
        <v>0</v>
      </c>
      <c r="K149" s="142"/>
      <c r="L149" s="28"/>
      <c r="M149" s="143" t="s">
        <v>1</v>
      </c>
      <c r="N149" s="144" t="s">
        <v>39</v>
      </c>
      <c r="P149" s="145">
        <f>O149*H149</f>
        <v>0</v>
      </c>
      <c r="Q149" s="145">
        <v>0</v>
      </c>
      <c r="R149" s="145">
        <f>Q149*H149</f>
        <v>0</v>
      </c>
      <c r="S149" s="145">
        <v>0</v>
      </c>
      <c r="T149" s="146">
        <f>S149*H149</f>
        <v>0</v>
      </c>
      <c r="AR149" s="147" t="s">
        <v>164</v>
      </c>
      <c r="AT149" s="147" t="s">
        <v>136</v>
      </c>
      <c r="AU149" s="147" t="s">
        <v>141</v>
      </c>
      <c r="AY149" s="13" t="s">
        <v>134</v>
      </c>
      <c r="BE149" s="148">
        <f>IF(N149="základná",J149,0)</f>
        <v>0</v>
      </c>
      <c r="BF149" s="148">
        <f>IF(N149="znížená",J149,0)</f>
        <v>0</v>
      </c>
      <c r="BG149" s="148">
        <f>IF(N149="zákl. prenesená",J149,0)</f>
        <v>0</v>
      </c>
      <c r="BH149" s="148">
        <f>IF(N149="zníž. prenesená",J149,0)</f>
        <v>0</v>
      </c>
      <c r="BI149" s="148">
        <f>IF(N149="nulová",J149,0)</f>
        <v>0</v>
      </c>
      <c r="BJ149" s="13" t="s">
        <v>141</v>
      </c>
      <c r="BK149" s="148">
        <f>ROUND(I149*H149,2)</f>
        <v>0</v>
      </c>
      <c r="BL149" s="13" t="s">
        <v>164</v>
      </c>
      <c r="BM149" s="147" t="s">
        <v>223</v>
      </c>
    </row>
    <row r="150" spans="2:65" s="1" customFormat="1" ht="21.75" customHeight="1">
      <c r="B150" s="135"/>
      <c r="C150" s="136" t="s">
        <v>224</v>
      </c>
      <c r="D150" s="136" t="s">
        <v>136</v>
      </c>
      <c r="E150" s="137" t="s">
        <v>1257</v>
      </c>
      <c r="F150" s="138" t="s">
        <v>1258</v>
      </c>
      <c r="G150" s="139" t="s">
        <v>249</v>
      </c>
      <c r="H150" s="140">
        <v>0.02</v>
      </c>
      <c r="I150" s="141"/>
      <c r="J150" s="140">
        <f>ROUND(I150*H150,2)</f>
        <v>0</v>
      </c>
      <c r="K150" s="142"/>
      <c r="L150" s="28"/>
      <c r="M150" s="143" t="s">
        <v>1</v>
      </c>
      <c r="N150" s="144" t="s">
        <v>39</v>
      </c>
      <c r="P150" s="145">
        <f>O150*H150</f>
        <v>0</v>
      </c>
      <c r="Q150" s="145">
        <v>0</v>
      </c>
      <c r="R150" s="145">
        <f>Q150*H150</f>
        <v>0</v>
      </c>
      <c r="S150" s="145">
        <v>0</v>
      </c>
      <c r="T150" s="146">
        <f>S150*H150</f>
        <v>0</v>
      </c>
      <c r="AR150" s="147" t="s">
        <v>164</v>
      </c>
      <c r="AT150" s="147" t="s">
        <v>136</v>
      </c>
      <c r="AU150" s="147" t="s">
        <v>141</v>
      </c>
      <c r="AY150" s="13" t="s">
        <v>134</v>
      </c>
      <c r="BE150" s="148">
        <f>IF(N150="základná",J150,0)</f>
        <v>0</v>
      </c>
      <c r="BF150" s="148">
        <f>IF(N150="znížená",J150,0)</f>
        <v>0</v>
      </c>
      <c r="BG150" s="148">
        <f>IF(N150="zákl. prenesená",J150,0)</f>
        <v>0</v>
      </c>
      <c r="BH150" s="148">
        <f>IF(N150="zníž. prenesená",J150,0)</f>
        <v>0</v>
      </c>
      <c r="BI150" s="148">
        <f>IF(N150="nulová",J150,0)</f>
        <v>0</v>
      </c>
      <c r="BJ150" s="13" t="s">
        <v>141</v>
      </c>
      <c r="BK150" s="148">
        <f>ROUND(I150*H150,2)</f>
        <v>0</v>
      </c>
      <c r="BL150" s="13" t="s">
        <v>164</v>
      </c>
      <c r="BM150" s="147" t="s">
        <v>228</v>
      </c>
    </row>
    <row r="151" spans="2:65" s="11" customFormat="1" ht="22.9" customHeight="1">
      <c r="B151" s="123"/>
      <c r="D151" s="124" t="s">
        <v>72</v>
      </c>
      <c r="E151" s="133" t="s">
        <v>1259</v>
      </c>
      <c r="F151" s="133" t="s">
        <v>1260</v>
      </c>
      <c r="I151" s="126"/>
      <c r="J151" s="134">
        <f>BK151</f>
        <v>0</v>
      </c>
      <c r="L151" s="123"/>
      <c r="M151" s="128"/>
      <c r="P151" s="129">
        <f>SUM(P152:P158)</f>
        <v>0</v>
      </c>
      <c r="R151" s="129">
        <f>SUM(R152:R158)</f>
        <v>0</v>
      </c>
      <c r="T151" s="130">
        <f>SUM(T152:T158)</f>
        <v>0</v>
      </c>
      <c r="AR151" s="124" t="s">
        <v>141</v>
      </c>
      <c r="AT151" s="131" t="s">
        <v>72</v>
      </c>
      <c r="AU151" s="131" t="s">
        <v>81</v>
      </c>
      <c r="AY151" s="124" t="s">
        <v>134</v>
      </c>
      <c r="BK151" s="132">
        <f>SUM(BK152:BK158)</f>
        <v>0</v>
      </c>
    </row>
    <row r="152" spans="2:65" s="1" customFormat="1" ht="33" customHeight="1">
      <c r="B152" s="135"/>
      <c r="C152" s="136" t="s">
        <v>183</v>
      </c>
      <c r="D152" s="136" t="s">
        <v>136</v>
      </c>
      <c r="E152" s="137" t="s">
        <v>1261</v>
      </c>
      <c r="F152" s="138" t="s">
        <v>1262</v>
      </c>
      <c r="G152" s="139" t="s">
        <v>177</v>
      </c>
      <c r="H152" s="140">
        <v>489.51</v>
      </c>
      <c r="I152" s="141"/>
      <c r="J152" s="140">
        <f t="shared" ref="J152:J158" si="10">ROUND(I152*H152,2)</f>
        <v>0</v>
      </c>
      <c r="K152" s="142"/>
      <c r="L152" s="28"/>
      <c r="M152" s="143" t="s">
        <v>1</v>
      </c>
      <c r="N152" s="144" t="s">
        <v>39</v>
      </c>
      <c r="P152" s="145">
        <f t="shared" ref="P152:P158" si="11">O152*H152</f>
        <v>0</v>
      </c>
      <c r="Q152" s="145">
        <v>0</v>
      </c>
      <c r="R152" s="145">
        <f t="shared" ref="R152:R158" si="12">Q152*H152</f>
        <v>0</v>
      </c>
      <c r="S152" s="145">
        <v>0</v>
      </c>
      <c r="T152" s="146">
        <f t="shared" ref="T152:T158" si="13">S152*H152</f>
        <v>0</v>
      </c>
      <c r="AR152" s="147" t="s">
        <v>164</v>
      </c>
      <c r="AT152" s="147" t="s">
        <v>136</v>
      </c>
      <c r="AU152" s="147" t="s">
        <v>141</v>
      </c>
      <c r="AY152" s="13" t="s">
        <v>134</v>
      </c>
      <c r="BE152" s="148">
        <f t="shared" ref="BE152:BE158" si="14">IF(N152="základná",J152,0)</f>
        <v>0</v>
      </c>
      <c r="BF152" s="148">
        <f t="shared" ref="BF152:BF158" si="15">IF(N152="znížená",J152,0)</f>
        <v>0</v>
      </c>
      <c r="BG152" s="148">
        <f t="shared" ref="BG152:BG158" si="16">IF(N152="zákl. prenesená",J152,0)</f>
        <v>0</v>
      </c>
      <c r="BH152" s="148">
        <f t="shared" ref="BH152:BH158" si="17">IF(N152="zníž. prenesená",J152,0)</f>
        <v>0</v>
      </c>
      <c r="BI152" s="148">
        <f t="shared" ref="BI152:BI158" si="18">IF(N152="nulová",J152,0)</f>
        <v>0</v>
      </c>
      <c r="BJ152" s="13" t="s">
        <v>141</v>
      </c>
      <c r="BK152" s="148">
        <f t="shared" ref="BK152:BK158" si="19">ROUND(I152*H152,2)</f>
        <v>0</v>
      </c>
      <c r="BL152" s="13" t="s">
        <v>164</v>
      </c>
      <c r="BM152" s="147" t="s">
        <v>231</v>
      </c>
    </row>
    <row r="153" spans="2:65" s="1" customFormat="1" ht="24.2" customHeight="1">
      <c r="B153" s="135"/>
      <c r="C153" s="136" t="s">
        <v>232</v>
      </c>
      <c r="D153" s="136" t="s">
        <v>136</v>
      </c>
      <c r="E153" s="137" t="s">
        <v>1263</v>
      </c>
      <c r="F153" s="138" t="s">
        <v>1264</v>
      </c>
      <c r="G153" s="139" t="s">
        <v>227</v>
      </c>
      <c r="H153" s="140">
        <v>2</v>
      </c>
      <c r="I153" s="141"/>
      <c r="J153" s="140">
        <f t="shared" si="10"/>
        <v>0</v>
      </c>
      <c r="K153" s="142"/>
      <c r="L153" s="28"/>
      <c r="M153" s="143" t="s">
        <v>1</v>
      </c>
      <c r="N153" s="144" t="s">
        <v>39</v>
      </c>
      <c r="P153" s="145">
        <f t="shared" si="11"/>
        <v>0</v>
      </c>
      <c r="Q153" s="145">
        <v>0</v>
      </c>
      <c r="R153" s="145">
        <f t="shared" si="12"/>
        <v>0</v>
      </c>
      <c r="S153" s="145">
        <v>0</v>
      </c>
      <c r="T153" s="146">
        <f t="shared" si="13"/>
        <v>0</v>
      </c>
      <c r="AR153" s="147" t="s">
        <v>164</v>
      </c>
      <c r="AT153" s="147" t="s">
        <v>136</v>
      </c>
      <c r="AU153" s="147" t="s">
        <v>141</v>
      </c>
      <c r="AY153" s="13" t="s">
        <v>134</v>
      </c>
      <c r="BE153" s="148">
        <f t="shared" si="14"/>
        <v>0</v>
      </c>
      <c r="BF153" s="148">
        <f t="shared" si="15"/>
        <v>0</v>
      </c>
      <c r="BG153" s="148">
        <f t="shared" si="16"/>
        <v>0</v>
      </c>
      <c r="BH153" s="148">
        <f t="shared" si="17"/>
        <v>0</v>
      </c>
      <c r="BI153" s="148">
        <f t="shared" si="18"/>
        <v>0</v>
      </c>
      <c r="BJ153" s="13" t="s">
        <v>141</v>
      </c>
      <c r="BK153" s="148">
        <f t="shared" si="19"/>
        <v>0</v>
      </c>
      <c r="BL153" s="13" t="s">
        <v>164</v>
      </c>
      <c r="BM153" s="147" t="s">
        <v>235</v>
      </c>
    </row>
    <row r="154" spans="2:65" s="1" customFormat="1" ht="24.2" customHeight="1">
      <c r="B154" s="135"/>
      <c r="C154" s="149" t="s">
        <v>187</v>
      </c>
      <c r="D154" s="149" t="s">
        <v>180</v>
      </c>
      <c r="E154" s="150" t="s">
        <v>1265</v>
      </c>
      <c r="F154" s="151" t="s">
        <v>1266</v>
      </c>
      <c r="G154" s="152" t="s">
        <v>227</v>
      </c>
      <c r="H154" s="153">
        <v>2</v>
      </c>
      <c r="I154" s="154"/>
      <c r="J154" s="153">
        <f t="shared" si="10"/>
        <v>0</v>
      </c>
      <c r="K154" s="155"/>
      <c r="L154" s="156"/>
      <c r="M154" s="157" t="s">
        <v>1</v>
      </c>
      <c r="N154" s="158" t="s">
        <v>39</v>
      </c>
      <c r="P154" s="145">
        <f t="shared" si="11"/>
        <v>0</v>
      </c>
      <c r="Q154" s="145">
        <v>0</v>
      </c>
      <c r="R154" s="145">
        <f t="shared" si="12"/>
        <v>0</v>
      </c>
      <c r="S154" s="145">
        <v>0</v>
      </c>
      <c r="T154" s="146">
        <f t="shared" si="13"/>
        <v>0</v>
      </c>
      <c r="AR154" s="147" t="s">
        <v>194</v>
      </c>
      <c r="AT154" s="147" t="s">
        <v>180</v>
      </c>
      <c r="AU154" s="147" t="s">
        <v>141</v>
      </c>
      <c r="AY154" s="13" t="s">
        <v>134</v>
      </c>
      <c r="BE154" s="148">
        <f t="shared" si="14"/>
        <v>0</v>
      </c>
      <c r="BF154" s="148">
        <f t="shared" si="15"/>
        <v>0</v>
      </c>
      <c r="BG154" s="148">
        <f t="shared" si="16"/>
        <v>0</v>
      </c>
      <c r="BH154" s="148">
        <f t="shared" si="17"/>
        <v>0</v>
      </c>
      <c r="BI154" s="148">
        <f t="shared" si="18"/>
        <v>0</v>
      </c>
      <c r="BJ154" s="13" t="s">
        <v>141</v>
      </c>
      <c r="BK154" s="148">
        <f t="shared" si="19"/>
        <v>0</v>
      </c>
      <c r="BL154" s="13" t="s">
        <v>164</v>
      </c>
      <c r="BM154" s="147" t="s">
        <v>238</v>
      </c>
    </row>
    <row r="155" spans="2:65" s="1" customFormat="1" ht="21.75" customHeight="1">
      <c r="B155" s="135"/>
      <c r="C155" s="149" t="s">
        <v>239</v>
      </c>
      <c r="D155" s="149" t="s">
        <v>180</v>
      </c>
      <c r="E155" s="150" t="s">
        <v>1267</v>
      </c>
      <c r="F155" s="151" t="s">
        <v>1268</v>
      </c>
      <c r="G155" s="152" t="s">
        <v>227</v>
      </c>
      <c r="H155" s="153">
        <v>2</v>
      </c>
      <c r="I155" s="154"/>
      <c r="J155" s="153">
        <f t="shared" si="10"/>
        <v>0</v>
      </c>
      <c r="K155" s="155"/>
      <c r="L155" s="156"/>
      <c r="M155" s="157" t="s">
        <v>1</v>
      </c>
      <c r="N155" s="158" t="s">
        <v>39</v>
      </c>
      <c r="P155" s="145">
        <f t="shared" si="11"/>
        <v>0</v>
      </c>
      <c r="Q155" s="145">
        <v>0</v>
      </c>
      <c r="R155" s="145">
        <f t="shared" si="12"/>
        <v>0</v>
      </c>
      <c r="S155" s="145">
        <v>0</v>
      </c>
      <c r="T155" s="146">
        <f t="shared" si="13"/>
        <v>0</v>
      </c>
      <c r="AR155" s="147" t="s">
        <v>194</v>
      </c>
      <c r="AT155" s="147" t="s">
        <v>180</v>
      </c>
      <c r="AU155" s="147" t="s">
        <v>141</v>
      </c>
      <c r="AY155" s="13" t="s">
        <v>134</v>
      </c>
      <c r="BE155" s="148">
        <f t="shared" si="14"/>
        <v>0</v>
      </c>
      <c r="BF155" s="148">
        <f t="shared" si="15"/>
        <v>0</v>
      </c>
      <c r="BG155" s="148">
        <f t="shared" si="16"/>
        <v>0</v>
      </c>
      <c r="BH155" s="148">
        <f t="shared" si="17"/>
        <v>0</v>
      </c>
      <c r="BI155" s="148">
        <f t="shared" si="18"/>
        <v>0</v>
      </c>
      <c r="BJ155" s="13" t="s">
        <v>141</v>
      </c>
      <c r="BK155" s="148">
        <f t="shared" si="19"/>
        <v>0</v>
      </c>
      <c r="BL155" s="13" t="s">
        <v>164</v>
      </c>
      <c r="BM155" s="147" t="s">
        <v>242</v>
      </c>
    </row>
    <row r="156" spans="2:65" s="1" customFormat="1" ht="16.5" customHeight="1">
      <c r="B156" s="135"/>
      <c r="C156" s="136" t="s">
        <v>191</v>
      </c>
      <c r="D156" s="136" t="s">
        <v>136</v>
      </c>
      <c r="E156" s="137" t="s">
        <v>1269</v>
      </c>
      <c r="F156" s="138" t="s">
        <v>1270</v>
      </c>
      <c r="G156" s="139" t="s">
        <v>227</v>
      </c>
      <c r="H156" s="140">
        <v>2</v>
      </c>
      <c r="I156" s="141"/>
      <c r="J156" s="140">
        <f t="shared" si="10"/>
        <v>0</v>
      </c>
      <c r="K156" s="142"/>
      <c r="L156" s="28"/>
      <c r="M156" s="143" t="s">
        <v>1</v>
      </c>
      <c r="N156" s="144" t="s">
        <v>39</v>
      </c>
      <c r="P156" s="145">
        <f t="shared" si="11"/>
        <v>0</v>
      </c>
      <c r="Q156" s="145">
        <v>0</v>
      </c>
      <c r="R156" s="145">
        <f t="shared" si="12"/>
        <v>0</v>
      </c>
      <c r="S156" s="145">
        <v>0</v>
      </c>
      <c r="T156" s="146">
        <f t="shared" si="13"/>
        <v>0</v>
      </c>
      <c r="AR156" s="147" t="s">
        <v>164</v>
      </c>
      <c r="AT156" s="147" t="s">
        <v>136</v>
      </c>
      <c r="AU156" s="147" t="s">
        <v>141</v>
      </c>
      <c r="AY156" s="13" t="s">
        <v>134</v>
      </c>
      <c r="BE156" s="148">
        <f t="shared" si="14"/>
        <v>0</v>
      </c>
      <c r="BF156" s="148">
        <f t="shared" si="15"/>
        <v>0</v>
      </c>
      <c r="BG156" s="148">
        <f t="shared" si="16"/>
        <v>0</v>
      </c>
      <c r="BH156" s="148">
        <f t="shared" si="17"/>
        <v>0</v>
      </c>
      <c r="BI156" s="148">
        <f t="shared" si="18"/>
        <v>0</v>
      </c>
      <c r="BJ156" s="13" t="s">
        <v>141</v>
      </c>
      <c r="BK156" s="148">
        <f t="shared" si="19"/>
        <v>0</v>
      </c>
      <c r="BL156" s="13" t="s">
        <v>164</v>
      </c>
      <c r="BM156" s="147" t="s">
        <v>245</v>
      </c>
    </row>
    <row r="157" spans="2:65" s="1" customFormat="1" ht="16.5" customHeight="1">
      <c r="B157" s="135"/>
      <c r="C157" s="149" t="s">
        <v>246</v>
      </c>
      <c r="D157" s="149" t="s">
        <v>180</v>
      </c>
      <c r="E157" s="150" t="s">
        <v>1271</v>
      </c>
      <c r="F157" s="151" t="s">
        <v>1272</v>
      </c>
      <c r="G157" s="152" t="s">
        <v>227</v>
      </c>
      <c r="H157" s="153">
        <v>2</v>
      </c>
      <c r="I157" s="154"/>
      <c r="J157" s="153">
        <f t="shared" si="10"/>
        <v>0</v>
      </c>
      <c r="K157" s="155"/>
      <c r="L157" s="156"/>
      <c r="M157" s="157" t="s">
        <v>1</v>
      </c>
      <c r="N157" s="158" t="s">
        <v>39</v>
      </c>
      <c r="P157" s="145">
        <f t="shared" si="11"/>
        <v>0</v>
      </c>
      <c r="Q157" s="145">
        <v>0</v>
      </c>
      <c r="R157" s="145">
        <f t="shared" si="12"/>
        <v>0</v>
      </c>
      <c r="S157" s="145">
        <v>0</v>
      </c>
      <c r="T157" s="146">
        <f t="shared" si="13"/>
        <v>0</v>
      </c>
      <c r="AR157" s="147" t="s">
        <v>194</v>
      </c>
      <c r="AT157" s="147" t="s">
        <v>180</v>
      </c>
      <c r="AU157" s="147" t="s">
        <v>141</v>
      </c>
      <c r="AY157" s="13" t="s">
        <v>134</v>
      </c>
      <c r="BE157" s="148">
        <f t="shared" si="14"/>
        <v>0</v>
      </c>
      <c r="BF157" s="148">
        <f t="shared" si="15"/>
        <v>0</v>
      </c>
      <c r="BG157" s="148">
        <f t="shared" si="16"/>
        <v>0</v>
      </c>
      <c r="BH157" s="148">
        <f t="shared" si="17"/>
        <v>0</v>
      </c>
      <c r="BI157" s="148">
        <f t="shared" si="18"/>
        <v>0</v>
      </c>
      <c r="BJ157" s="13" t="s">
        <v>141</v>
      </c>
      <c r="BK157" s="148">
        <f t="shared" si="19"/>
        <v>0</v>
      </c>
      <c r="BL157" s="13" t="s">
        <v>164</v>
      </c>
      <c r="BM157" s="147" t="s">
        <v>250</v>
      </c>
    </row>
    <row r="158" spans="2:65" s="1" customFormat="1" ht="24.2" customHeight="1">
      <c r="B158" s="135"/>
      <c r="C158" s="136" t="s">
        <v>194</v>
      </c>
      <c r="D158" s="136" t="s">
        <v>136</v>
      </c>
      <c r="E158" s="137" t="s">
        <v>1273</v>
      </c>
      <c r="F158" s="138" t="s">
        <v>1274</v>
      </c>
      <c r="G158" s="139" t="s">
        <v>249</v>
      </c>
      <c r="H158" s="140">
        <v>1.35</v>
      </c>
      <c r="I158" s="141"/>
      <c r="J158" s="140">
        <f t="shared" si="10"/>
        <v>0</v>
      </c>
      <c r="K158" s="142"/>
      <c r="L158" s="28"/>
      <c r="M158" s="159" t="s">
        <v>1</v>
      </c>
      <c r="N158" s="160" t="s">
        <v>39</v>
      </c>
      <c r="O158" s="161"/>
      <c r="P158" s="162">
        <f t="shared" si="11"/>
        <v>0</v>
      </c>
      <c r="Q158" s="162">
        <v>0</v>
      </c>
      <c r="R158" s="162">
        <f t="shared" si="12"/>
        <v>0</v>
      </c>
      <c r="S158" s="162">
        <v>0</v>
      </c>
      <c r="T158" s="163">
        <f t="shared" si="13"/>
        <v>0</v>
      </c>
      <c r="AR158" s="147" t="s">
        <v>164</v>
      </c>
      <c r="AT158" s="147" t="s">
        <v>136</v>
      </c>
      <c r="AU158" s="147" t="s">
        <v>141</v>
      </c>
      <c r="AY158" s="13" t="s">
        <v>134</v>
      </c>
      <c r="BE158" s="148">
        <f t="shared" si="14"/>
        <v>0</v>
      </c>
      <c r="BF158" s="148">
        <f t="shared" si="15"/>
        <v>0</v>
      </c>
      <c r="BG158" s="148">
        <f t="shared" si="16"/>
        <v>0</v>
      </c>
      <c r="BH158" s="148">
        <f t="shared" si="17"/>
        <v>0</v>
      </c>
      <c r="BI158" s="148">
        <f t="shared" si="18"/>
        <v>0</v>
      </c>
      <c r="BJ158" s="13" t="s">
        <v>141</v>
      </c>
      <c r="BK158" s="148">
        <f t="shared" si="19"/>
        <v>0</v>
      </c>
      <c r="BL158" s="13" t="s">
        <v>164</v>
      </c>
      <c r="BM158" s="147" t="s">
        <v>253</v>
      </c>
    </row>
    <row r="159" spans="2:65" s="1" customFormat="1" ht="6.95" customHeight="1"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28"/>
    </row>
  </sheetData>
  <autoFilter ref="C120:K158" xr:uid="{00000000-0009-0000-0000-000003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17"/>
  <sheetViews>
    <sheetView showGridLines="0" topLeftCell="A191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4" t="s">
        <v>5</v>
      </c>
      <c r="M2" s="165"/>
      <c r="N2" s="165"/>
      <c r="O2" s="165"/>
      <c r="P2" s="165"/>
      <c r="Q2" s="165"/>
      <c r="R2" s="165"/>
      <c r="S2" s="165"/>
      <c r="T2" s="165"/>
      <c r="U2" s="165"/>
      <c r="V2" s="165"/>
      <c r="AT2" s="13" t="s">
        <v>91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73</v>
      </c>
    </row>
    <row r="4" spans="2:46" ht="24.95" customHeight="1">
      <c r="B4" s="16"/>
      <c r="D4" s="17" t="s">
        <v>92</v>
      </c>
      <c r="L4" s="16"/>
      <c r="M4" s="86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16.5" customHeight="1">
      <c r="B7" s="16"/>
      <c r="E7" s="207" t="str">
        <f>'Rekapitulácia stavby'!K6</f>
        <v>Revitalizácia experimentálneho centra výkrmnosti a výťažnosti</v>
      </c>
      <c r="F7" s="208"/>
      <c r="G7" s="208"/>
      <c r="H7" s="208"/>
      <c r="L7" s="16"/>
    </row>
    <row r="8" spans="2:46" s="1" customFormat="1" ht="12" customHeight="1">
      <c r="B8" s="28"/>
      <c r="D8" s="23" t="s">
        <v>93</v>
      </c>
      <c r="L8" s="28"/>
    </row>
    <row r="9" spans="2:46" s="1" customFormat="1" ht="16.5" customHeight="1">
      <c r="B9" s="28"/>
      <c r="E9" s="197" t="s">
        <v>1275</v>
      </c>
      <c r="F9" s="206"/>
      <c r="G9" s="206"/>
      <c r="H9" s="206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51" t="str">
        <f>'Rekapitulácia stavby'!AN8</f>
        <v>17. 10. 2024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">
        <v>1</v>
      </c>
      <c r="L14" s="28"/>
    </row>
    <row r="15" spans="2:46" s="1" customFormat="1" ht="18" customHeight="1">
      <c r="B15" s="28"/>
      <c r="E15" s="21" t="s">
        <v>24</v>
      </c>
      <c r="I15" s="23" t="s">
        <v>25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26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09" t="str">
        <f>'Rekapitulácia stavby'!E14</f>
        <v>Vyplň údaj</v>
      </c>
      <c r="F18" s="179"/>
      <c r="G18" s="179"/>
      <c r="H18" s="179"/>
      <c r="I18" s="23" t="s">
        <v>25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28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32</v>
      </c>
      <c r="L26" s="28"/>
    </row>
    <row r="27" spans="2:12" s="7" customFormat="1" ht="16.5" customHeight="1">
      <c r="B27" s="87"/>
      <c r="E27" s="183" t="s">
        <v>1</v>
      </c>
      <c r="F27" s="183"/>
      <c r="G27" s="183"/>
      <c r="H27" s="183"/>
      <c r="L27" s="87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8" t="s">
        <v>33</v>
      </c>
      <c r="J30" s="64">
        <f>ROUND(J119,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35</v>
      </c>
      <c r="I32" s="31" t="s">
        <v>34</v>
      </c>
      <c r="J32" s="31" t="s">
        <v>36</v>
      </c>
      <c r="L32" s="28"/>
    </row>
    <row r="33" spans="2:12" s="1" customFormat="1" ht="14.45" customHeight="1">
      <c r="B33" s="28"/>
      <c r="D33" s="89" t="s">
        <v>37</v>
      </c>
      <c r="E33" s="33" t="s">
        <v>38</v>
      </c>
      <c r="F33" s="90">
        <f>ROUND((SUM(BE119:BE216)),  2)</f>
        <v>0</v>
      </c>
      <c r="G33" s="91"/>
      <c r="H33" s="91"/>
      <c r="I33" s="92">
        <v>0.2</v>
      </c>
      <c r="J33" s="90">
        <f>ROUND(((SUM(BE119:BE216))*I33),  2)</f>
        <v>0</v>
      </c>
      <c r="L33" s="28"/>
    </row>
    <row r="34" spans="2:12" s="1" customFormat="1" ht="14.45" customHeight="1">
      <c r="B34" s="28"/>
      <c r="E34" s="33" t="s">
        <v>39</v>
      </c>
      <c r="F34" s="90">
        <f>ROUND((SUM(BF119:BF216)),  2)</f>
        <v>0</v>
      </c>
      <c r="G34" s="91"/>
      <c r="H34" s="91"/>
      <c r="I34" s="92">
        <v>0.2</v>
      </c>
      <c r="J34" s="90">
        <f>ROUND(((SUM(BF119:BF216))*I34),  2)</f>
        <v>0</v>
      </c>
      <c r="L34" s="28"/>
    </row>
    <row r="35" spans="2:12" s="1" customFormat="1" ht="14.45" hidden="1" customHeight="1">
      <c r="B35" s="28"/>
      <c r="E35" s="23" t="s">
        <v>40</v>
      </c>
      <c r="F35" s="93">
        <f>ROUND((SUM(BG119:BG216)),  2)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41</v>
      </c>
      <c r="F36" s="93">
        <f>ROUND((SUM(BH119:BH216)),  2)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42</v>
      </c>
      <c r="F37" s="90">
        <f>ROUND((SUM(BI119:BI216)),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43</v>
      </c>
      <c r="E39" s="55"/>
      <c r="F39" s="55"/>
      <c r="G39" s="97" t="s">
        <v>44</v>
      </c>
      <c r="H39" s="98" t="s">
        <v>45</v>
      </c>
      <c r="I39" s="55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48</v>
      </c>
      <c r="E61" s="30"/>
      <c r="F61" s="101" t="s">
        <v>49</v>
      </c>
      <c r="G61" s="42" t="s">
        <v>48</v>
      </c>
      <c r="H61" s="30"/>
      <c r="I61" s="30"/>
      <c r="J61" s="102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48</v>
      </c>
      <c r="E76" s="30"/>
      <c r="F76" s="101" t="s">
        <v>49</v>
      </c>
      <c r="G76" s="42" t="s">
        <v>48</v>
      </c>
      <c r="H76" s="30"/>
      <c r="I76" s="30"/>
      <c r="J76" s="102" t="s">
        <v>49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95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16.5" customHeight="1">
      <c r="B85" s="28"/>
      <c r="E85" s="207" t="str">
        <f>E7</f>
        <v>Revitalizácia experimentálneho centra výkrmnosti a výťažnosti</v>
      </c>
      <c r="F85" s="208"/>
      <c r="G85" s="208"/>
      <c r="H85" s="208"/>
      <c r="L85" s="28"/>
    </row>
    <row r="86" spans="2:47" s="1" customFormat="1" ht="12" customHeight="1">
      <c r="B86" s="28"/>
      <c r="C86" s="23" t="s">
        <v>93</v>
      </c>
      <c r="L86" s="28"/>
    </row>
    <row r="87" spans="2:47" s="1" customFormat="1" ht="16.5" customHeight="1">
      <c r="B87" s="28"/>
      <c r="E87" s="197" t="str">
        <f>E9</f>
        <v>04 - Elektroinštalácia</v>
      </c>
      <c r="F87" s="206"/>
      <c r="G87" s="206"/>
      <c r="H87" s="206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Nitra</v>
      </c>
      <c r="I89" s="23" t="s">
        <v>20</v>
      </c>
      <c r="J89" s="51" t="str">
        <f>IF(J12="","",J12)</f>
        <v>17. 10. 2024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22</v>
      </c>
      <c r="F91" s="21" t="str">
        <f>E15</f>
        <v xml:space="preserve">Slovenská poľnohospodárska univerzita v Nitre </v>
      </c>
      <c r="I91" s="23" t="s">
        <v>28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3" t="s">
        <v>26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96</v>
      </c>
      <c r="D94" s="95"/>
      <c r="E94" s="95"/>
      <c r="F94" s="95"/>
      <c r="G94" s="95"/>
      <c r="H94" s="95"/>
      <c r="I94" s="95"/>
      <c r="J94" s="104" t="s">
        <v>97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98</v>
      </c>
      <c r="J96" s="64">
        <f>J119</f>
        <v>0</v>
      </c>
      <c r="L96" s="28"/>
      <c r="AU96" s="13" t="s">
        <v>99</v>
      </c>
    </row>
    <row r="97" spans="2:12" s="8" customFormat="1" ht="24.95" customHeight="1">
      <c r="B97" s="106"/>
      <c r="D97" s="107" t="s">
        <v>1276</v>
      </c>
      <c r="E97" s="108"/>
      <c r="F97" s="108"/>
      <c r="G97" s="108"/>
      <c r="H97" s="108"/>
      <c r="I97" s="108"/>
      <c r="J97" s="109">
        <f>J120</f>
        <v>0</v>
      </c>
      <c r="L97" s="106"/>
    </row>
    <row r="98" spans="2:12" s="9" customFormat="1" ht="19.899999999999999" customHeight="1">
      <c r="B98" s="110"/>
      <c r="D98" s="111" t="s">
        <v>1277</v>
      </c>
      <c r="E98" s="112"/>
      <c r="F98" s="112"/>
      <c r="G98" s="112"/>
      <c r="H98" s="112"/>
      <c r="I98" s="112"/>
      <c r="J98" s="113">
        <f>J121</f>
        <v>0</v>
      </c>
      <c r="L98" s="110"/>
    </row>
    <row r="99" spans="2:12" s="9" customFormat="1" ht="19.899999999999999" customHeight="1">
      <c r="B99" s="110"/>
      <c r="D99" s="111" t="s">
        <v>1278</v>
      </c>
      <c r="E99" s="112"/>
      <c r="F99" s="112"/>
      <c r="G99" s="112"/>
      <c r="H99" s="112"/>
      <c r="I99" s="112"/>
      <c r="J99" s="113">
        <f>J213</f>
        <v>0</v>
      </c>
      <c r="L99" s="110"/>
    </row>
    <row r="100" spans="2:12" s="1" customFormat="1" ht="21.75" customHeight="1">
      <c r="B100" s="28"/>
      <c r="L100" s="28"/>
    </row>
    <row r="101" spans="2:12" s="1" customFormat="1" ht="6.95" customHeight="1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28"/>
    </row>
    <row r="105" spans="2:12" s="1" customFormat="1" ht="6.95" customHeight="1">
      <c r="B105" s="45"/>
      <c r="C105" s="46"/>
      <c r="D105" s="46"/>
      <c r="E105" s="46"/>
      <c r="F105" s="46"/>
      <c r="G105" s="46"/>
      <c r="H105" s="46"/>
      <c r="I105" s="46"/>
      <c r="J105" s="46"/>
      <c r="K105" s="46"/>
      <c r="L105" s="28"/>
    </row>
    <row r="106" spans="2:12" s="1" customFormat="1" ht="24.95" customHeight="1">
      <c r="B106" s="28"/>
      <c r="C106" s="17" t="s">
        <v>120</v>
      </c>
      <c r="L106" s="28"/>
    </row>
    <row r="107" spans="2:12" s="1" customFormat="1" ht="6.95" customHeight="1">
      <c r="B107" s="28"/>
      <c r="L107" s="28"/>
    </row>
    <row r="108" spans="2:12" s="1" customFormat="1" ht="12" customHeight="1">
      <c r="B108" s="28"/>
      <c r="C108" s="23" t="s">
        <v>14</v>
      </c>
      <c r="L108" s="28"/>
    </row>
    <row r="109" spans="2:12" s="1" customFormat="1" ht="16.5" customHeight="1">
      <c r="B109" s="28"/>
      <c r="E109" s="207" t="str">
        <f>E7</f>
        <v>Revitalizácia experimentálneho centra výkrmnosti a výťažnosti</v>
      </c>
      <c r="F109" s="208"/>
      <c r="G109" s="208"/>
      <c r="H109" s="208"/>
      <c r="L109" s="28"/>
    </row>
    <row r="110" spans="2:12" s="1" customFormat="1" ht="12" customHeight="1">
      <c r="B110" s="28"/>
      <c r="C110" s="23" t="s">
        <v>93</v>
      </c>
      <c r="L110" s="28"/>
    </row>
    <row r="111" spans="2:12" s="1" customFormat="1" ht="16.5" customHeight="1">
      <c r="B111" s="28"/>
      <c r="E111" s="197" t="str">
        <f>E9</f>
        <v>04 - Elektroinštalácia</v>
      </c>
      <c r="F111" s="206"/>
      <c r="G111" s="206"/>
      <c r="H111" s="206"/>
      <c r="L111" s="28"/>
    </row>
    <row r="112" spans="2:12" s="1" customFormat="1" ht="6.95" customHeight="1">
      <c r="B112" s="28"/>
      <c r="L112" s="28"/>
    </row>
    <row r="113" spans="2:65" s="1" customFormat="1" ht="12" customHeight="1">
      <c r="B113" s="28"/>
      <c r="C113" s="23" t="s">
        <v>18</v>
      </c>
      <c r="F113" s="21" t="str">
        <f>F12</f>
        <v>Nitra</v>
      </c>
      <c r="I113" s="23" t="s">
        <v>20</v>
      </c>
      <c r="J113" s="51" t="str">
        <f>IF(J12="","",J12)</f>
        <v>17. 10. 2024</v>
      </c>
      <c r="L113" s="28"/>
    </row>
    <row r="114" spans="2:65" s="1" customFormat="1" ht="6.95" customHeight="1">
      <c r="B114" s="28"/>
      <c r="L114" s="28"/>
    </row>
    <row r="115" spans="2:65" s="1" customFormat="1" ht="15.2" customHeight="1">
      <c r="B115" s="28"/>
      <c r="C115" s="23" t="s">
        <v>22</v>
      </c>
      <c r="F115" s="21" t="str">
        <f>E15</f>
        <v xml:space="preserve">Slovenská poľnohospodárska univerzita v Nitre </v>
      </c>
      <c r="I115" s="23" t="s">
        <v>28</v>
      </c>
      <c r="J115" s="26" t="str">
        <f>E21</f>
        <v xml:space="preserve"> </v>
      </c>
      <c r="L115" s="28"/>
    </row>
    <row r="116" spans="2:65" s="1" customFormat="1" ht="15.2" customHeight="1">
      <c r="B116" s="28"/>
      <c r="C116" s="23" t="s">
        <v>26</v>
      </c>
      <c r="F116" s="21" t="str">
        <f>IF(E18="","",E18)</f>
        <v>Vyplň údaj</v>
      </c>
      <c r="I116" s="23" t="s">
        <v>31</v>
      </c>
      <c r="J116" s="26" t="str">
        <f>E24</f>
        <v xml:space="preserve"> </v>
      </c>
      <c r="L116" s="28"/>
    </row>
    <row r="117" spans="2:65" s="1" customFormat="1" ht="10.35" customHeight="1">
      <c r="B117" s="28"/>
      <c r="L117" s="28"/>
    </row>
    <row r="118" spans="2:65" s="10" customFormat="1" ht="29.25" customHeight="1">
      <c r="B118" s="114"/>
      <c r="C118" s="115" t="s">
        <v>121</v>
      </c>
      <c r="D118" s="116" t="s">
        <v>58</v>
      </c>
      <c r="E118" s="116" t="s">
        <v>54</v>
      </c>
      <c r="F118" s="116" t="s">
        <v>55</v>
      </c>
      <c r="G118" s="116" t="s">
        <v>122</v>
      </c>
      <c r="H118" s="116" t="s">
        <v>123</v>
      </c>
      <c r="I118" s="116" t="s">
        <v>124</v>
      </c>
      <c r="J118" s="117" t="s">
        <v>97</v>
      </c>
      <c r="K118" s="118" t="s">
        <v>125</v>
      </c>
      <c r="L118" s="114"/>
      <c r="M118" s="57" t="s">
        <v>1</v>
      </c>
      <c r="N118" s="58" t="s">
        <v>37</v>
      </c>
      <c r="O118" s="58" t="s">
        <v>126</v>
      </c>
      <c r="P118" s="58" t="s">
        <v>127</v>
      </c>
      <c r="Q118" s="58" t="s">
        <v>128</v>
      </c>
      <c r="R118" s="58" t="s">
        <v>129</v>
      </c>
      <c r="S118" s="58" t="s">
        <v>130</v>
      </c>
      <c r="T118" s="59" t="s">
        <v>131</v>
      </c>
    </row>
    <row r="119" spans="2:65" s="1" customFormat="1" ht="22.9" customHeight="1">
      <c r="B119" s="28"/>
      <c r="C119" s="62" t="s">
        <v>98</v>
      </c>
      <c r="J119" s="119">
        <f>BK119</f>
        <v>0</v>
      </c>
      <c r="L119" s="28"/>
      <c r="M119" s="60"/>
      <c r="N119" s="52"/>
      <c r="O119" s="52"/>
      <c r="P119" s="120">
        <f>P120</f>
        <v>0</v>
      </c>
      <c r="Q119" s="52"/>
      <c r="R119" s="120">
        <f>R120</f>
        <v>0</v>
      </c>
      <c r="S119" s="52"/>
      <c r="T119" s="121">
        <f>T120</f>
        <v>0</v>
      </c>
      <c r="AT119" s="13" t="s">
        <v>72</v>
      </c>
      <c r="AU119" s="13" t="s">
        <v>99</v>
      </c>
      <c r="BK119" s="122">
        <f>BK120</f>
        <v>0</v>
      </c>
    </row>
    <row r="120" spans="2:65" s="11" customFormat="1" ht="25.9" customHeight="1">
      <c r="B120" s="123"/>
      <c r="D120" s="124" t="s">
        <v>72</v>
      </c>
      <c r="E120" s="125" t="s">
        <v>1279</v>
      </c>
      <c r="F120" s="125" t="s">
        <v>1280</v>
      </c>
      <c r="I120" s="126"/>
      <c r="J120" s="127">
        <f>BK120</f>
        <v>0</v>
      </c>
      <c r="L120" s="123"/>
      <c r="M120" s="128"/>
      <c r="P120" s="129">
        <f>P121+P213</f>
        <v>0</v>
      </c>
      <c r="R120" s="129">
        <f>R121+R213</f>
        <v>0</v>
      </c>
      <c r="T120" s="130">
        <f>T121+T213</f>
        <v>0</v>
      </c>
      <c r="AR120" s="124" t="s">
        <v>81</v>
      </c>
      <c r="AT120" s="131" t="s">
        <v>72</v>
      </c>
      <c r="AU120" s="131" t="s">
        <v>73</v>
      </c>
      <c r="AY120" s="124" t="s">
        <v>134</v>
      </c>
      <c r="BK120" s="132">
        <f>BK121+BK213</f>
        <v>0</v>
      </c>
    </row>
    <row r="121" spans="2:65" s="11" customFormat="1" ht="22.9" customHeight="1">
      <c r="B121" s="123"/>
      <c r="D121" s="124" t="s">
        <v>72</v>
      </c>
      <c r="E121" s="133" t="s">
        <v>1281</v>
      </c>
      <c r="F121" s="133" t="s">
        <v>1282</v>
      </c>
      <c r="I121" s="126"/>
      <c r="J121" s="134">
        <f>BK121</f>
        <v>0</v>
      </c>
      <c r="L121" s="123"/>
      <c r="M121" s="128"/>
      <c r="P121" s="129">
        <f>SUM(P122:P212)</f>
        <v>0</v>
      </c>
      <c r="R121" s="129">
        <f>SUM(R122:R212)</f>
        <v>0</v>
      </c>
      <c r="T121" s="130">
        <f>SUM(T122:T212)</f>
        <v>0</v>
      </c>
      <c r="AR121" s="124" t="s">
        <v>144</v>
      </c>
      <c r="AT121" s="131" t="s">
        <v>72</v>
      </c>
      <c r="AU121" s="131" t="s">
        <v>81</v>
      </c>
      <c r="AY121" s="124" t="s">
        <v>134</v>
      </c>
      <c r="BK121" s="132">
        <f>SUM(BK122:BK212)</f>
        <v>0</v>
      </c>
    </row>
    <row r="122" spans="2:65" s="1" customFormat="1" ht="24.2" customHeight="1">
      <c r="B122" s="135"/>
      <c r="C122" s="136" t="s">
        <v>81</v>
      </c>
      <c r="D122" s="136" t="s">
        <v>136</v>
      </c>
      <c r="E122" s="137" t="s">
        <v>1283</v>
      </c>
      <c r="F122" s="138" t="s">
        <v>1284</v>
      </c>
      <c r="G122" s="139" t="s">
        <v>1285</v>
      </c>
      <c r="H122" s="140">
        <v>126</v>
      </c>
      <c r="I122" s="141"/>
      <c r="J122" s="140">
        <f t="shared" ref="J122:J153" si="0">ROUND(I122*H122,2)</f>
        <v>0</v>
      </c>
      <c r="K122" s="142"/>
      <c r="L122" s="28"/>
      <c r="M122" s="143" t="s">
        <v>1</v>
      </c>
      <c r="N122" s="144" t="s">
        <v>39</v>
      </c>
      <c r="P122" s="145">
        <f t="shared" ref="P122:P153" si="1">O122*H122</f>
        <v>0</v>
      </c>
      <c r="Q122" s="145">
        <v>0</v>
      </c>
      <c r="R122" s="145">
        <f t="shared" ref="R122:R153" si="2">Q122*H122</f>
        <v>0</v>
      </c>
      <c r="S122" s="145">
        <v>0</v>
      </c>
      <c r="T122" s="146">
        <f t="shared" ref="T122:T153" si="3">S122*H122</f>
        <v>0</v>
      </c>
      <c r="AR122" s="147" t="s">
        <v>253</v>
      </c>
      <c r="AT122" s="147" t="s">
        <v>136</v>
      </c>
      <c r="AU122" s="147" t="s">
        <v>141</v>
      </c>
      <c r="AY122" s="13" t="s">
        <v>134</v>
      </c>
      <c r="BE122" s="148">
        <f t="shared" ref="BE122:BE153" si="4">IF(N122="základná",J122,0)</f>
        <v>0</v>
      </c>
      <c r="BF122" s="148">
        <f t="shared" ref="BF122:BF153" si="5">IF(N122="znížená",J122,0)</f>
        <v>0</v>
      </c>
      <c r="BG122" s="148">
        <f t="shared" ref="BG122:BG153" si="6">IF(N122="zákl. prenesená",J122,0)</f>
        <v>0</v>
      </c>
      <c r="BH122" s="148">
        <f t="shared" ref="BH122:BH153" si="7">IF(N122="zníž. prenesená",J122,0)</f>
        <v>0</v>
      </c>
      <c r="BI122" s="148">
        <f t="shared" ref="BI122:BI153" si="8">IF(N122="nulová",J122,0)</f>
        <v>0</v>
      </c>
      <c r="BJ122" s="13" t="s">
        <v>141</v>
      </c>
      <c r="BK122" s="148">
        <f t="shared" ref="BK122:BK153" si="9">ROUND(I122*H122,2)</f>
        <v>0</v>
      </c>
      <c r="BL122" s="13" t="s">
        <v>253</v>
      </c>
      <c r="BM122" s="147" t="s">
        <v>141</v>
      </c>
    </row>
    <row r="123" spans="2:65" s="1" customFormat="1" ht="16.5" customHeight="1">
      <c r="B123" s="135"/>
      <c r="C123" s="149" t="s">
        <v>141</v>
      </c>
      <c r="D123" s="149" t="s">
        <v>180</v>
      </c>
      <c r="E123" s="150" t="s">
        <v>1286</v>
      </c>
      <c r="F123" s="151" t="s">
        <v>1287</v>
      </c>
      <c r="G123" s="152" t="s">
        <v>227</v>
      </c>
      <c r="H123" s="153">
        <v>126</v>
      </c>
      <c r="I123" s="154"/>
      <c r="J123" s="153">
        <f t="shared" si="0"/>
        <v>0</v>
      </c>
      <c r="K123" s="155"/>
      <c r="L123" s="156"/>
      <c r="M123" s="157" t="s">
        <v>1</v>
      </c>
      <c r="N123" s="158" t="s">
        <v>39</v>
      </c>
      <c r="P123" s="145">
        <f t="shared" si="1"/>
        <v>0</v>
      </c>
      <c r="Q123" s="145">
        <v>0</v>
      </c>
      <c r="R123" s="145">
        <f t="shared" si="2"/>
        <v>0</v>
      </c>
      <c r="S123" s="145">
        <v>0</v>
      </c>
      <c r="T123" s="146">
        <f t="shared" si="3"/>
        <v>0</v>
      </c>
      <c r="AR123" s="147" t="s">
        <v>622</v>
      </c>
      <c r="AT123" s="147" t="s">
        <v>180</v>
      </c>
      <c r="AU123" s="147" t="s">
        <v>141</v>
      </c>
      <c r="AY123" s="13" t="s">
        <v>134</v>
      </c>
      <c r="BE123" s="148">
        <f t="shared" si="4"/>
        <v>0</v>
      </c>
      <c r="BF123" s="148">
        <f t="shared" si="5"/>
        <v>0</v>
      </c>
      <c r="BG123" s="148">
        <f t="shared" si="6"/>
        <v>0</v>
      </c>
      <c r="BH123" s="148">
        <f t="shared" si="7"/>
        <v>0</v>
      </c>
      <c r="BI123" s="148">
        <f t="shared" si="8"/>
        <v>0</v>
      </c>
      <c r="BJ123" s="13" t="s">
        <v>141</v>
      </c>
      <c r="BK123" s="148">
        <f t="shared" si="9"/>
        <v>0</v>
      </c>
      <c r="BL123" s="13" t="s">
        <v>253</v>
      </c>
      <c r="BM123" s="147" t="s">
        <v>140</v>
      </c>
    </row>
    <row r="124" spans="2:65" s="1" customFormat="1" ht="24.2" customHeight="1">
      <c r="B124" s="135"/>
      <c r="C124" s="136" t="s">
        <v>144</v>
      </c>
      <c r="D124" s="136" t="s">
        <v>136</v>
      </c>
      <c r="E124" s="137" t="s">
        <v>1288</v>
      </c>
      <c r="F124" s="138" t="s">
        <v>1289</v>
      </c>
      <c r="G124" s="139" t="s">
        <v>1285</v>
      </c>
      <c r="H124" s="140">
        <v>45</v>
      </c>
      <c r="I124" s="141"/>
      <c r="J124" s="140">
        <f t="shared" si="0"/>
        <v>0</v>
      </c>
      <c r="K124" s="142"/>
      <c r="L124" s="28"/>
      <c r="M124" s="143" t="s">
        <v>1</v>
      </c>
      <c r="N124" s="144" t="s">
        <v>39</v>
      </c>
      <c r="P124" s="145">
        <f t="shared" si="1"/>
        <v>0</v>
      </c>
      <c r="Q124" s="145">
        <v>0</v>
      </c>
      <c r="R124" s="145">
        <f t="shared" si="2"/>
        <v>0</v>
      </c>
      <c r="S124" s="145">
        <v>0</v>
      </c>
      <c r="T124" s="146">
        <f t="shared" si="3"/>
        <v>0</v>
      </c>
      <c r="AR124" s="147" t="s">
        <v>253</v>
      </c>
      <c r="AT124" s="147" t="s">
        <v>136</v>
      </c>
      <c r="AU124" s="147" t="s">
        <v>141</v>
      </c>
      <c r="AY124" s="13" t="s">
        <v>134</v>
      </c>
      <c r="BE124" s="148">
        <f t="shared" si="4"/>
        <v>0</v>
      </c>
      <c r="BF124" s="148">
        <f t="shared" si="5"/>
        <v>0</v>
      </c>
      <c r="BG124" s="148">
        <f t="shared" si="6"/>
        <v>0</v>
      </c>
      <c r="BH124" s="148">
        <f t="shared" si="7"/>
        <v>0</v>
      </c>
      <c r="BI124" s="148">
        <f t="shared" si="8"/>
        <v>0</v>
      </c>
      <c r="BJ124" s="13" t="s">
        <v>141</v>
      </c>
      <c r="BK124" s="148">
        <f t="shared" si="9"/>
        <v>0</v>
      </c>
      <c r="BL124" s="13" t="s">
        <v>253</v>
      </c>
      <c r="BM124" s="147" t="s">
        <v>147</v>
      </c>
    </row>
    <row r="125" spans="2:65" s="1" customFormat="1" ht="16.5" customHeight="1">
      <c r="B125" s="135"/>
      <c r="C125" s="149" t="s">
        <v>140</v>
      </c>
      <c r="D125" s="149" t="s">
        <v>180</v>
      </c>
      <c r="E125" s="150" t="s">
        <v>1290</v>
      </c>
      <c r="F125" s="151" t="s">
        <v>1291</v>
      </c>
      <c r="G125" s="152" t="s">
        <v>227</v>
      </c>
      <c r="H125" s="153">
        <v>45</v>
      </c>
      <c r="I125" s="154"/>
      <c r="J125" s="153">
        <f t="shared" si="0"/>
        <v>0</v>
      </c>
      <c r="K125" s="155"/>
      <c r="L125" s="156"/>
      <c r="M125" s="157" t="s">
        <v>1</v>
      </c>
      <c r="N125" s="158" t="s">
        <v>39</v>
      </c>
      <c r="P125" s="145">
        <f t="shared" si="1"/>
        <v>0</v>
      </c>
      <c r="Q125" s="145">
        <v>0</v>
      </c>
      <c r="R125" s="145">
        <f t="shared" si="2"/>
        <v>0</v>
      </c>
      <c r="S125" s="145">
        <v>0</v>
      </c>
      <c r="T125" s="146">
        <f t="shared" si="3"/>
        <v>0</v>
      </c>
      <c r="AR125" s="147" t="s">
        <v>622</v>
      </c>
      <c r="AT125" s="147" t="s">
        <v>180</v>
      </c>
      <c r="AU125" s="147" t="s">
        <v>141</v>
      </c>
      <c r="AY125" s="13" t="s">
        <v>134</v>
      </c>
      <c r="BE125" s="148">
        <f t="shared" si="4"/>
        <v>0</v>
      </c>
      <c r="BF125" s="148">
        <f t="shared" si="5"/>
        <v>0</v>
      </c>
      <c r="BG125" s="148">
        <f t="shared" si="6"/>
        <v>0</v>
      </c>
      <c r="BH125" s="148">
        <f t="shared" si="7"/>
        <v>0</v>
      </c>
      <c r="BI125" s="148">
        <f t="shared" si="8"/>
        <v>0</v>
      </c>
      <c r="BJ125" s="13" t="s">
        <v>141</v>
      </c>
      <c r="BK125" s="148">
        <f t="shared" si="9"/>
        <v>0</v>
      </c>
      <c r="BL125" s="13" t="s">
        <v>253</v>
      </c>
      <c r="BM125" s="147" t="s">
        <v>150</v>
      </c>
    </row>
    <row r="126" spans="2:65" s="1" customFormat="1" ht="24.2" customHeight="1">
      <c r="B126" s="135"/>
      <c r="C126" s="136" t="s">
        <v>151</v>
      </c>
      <c r="D126" s="136" t="s">
        <v>136</v>
      </c>
      <c r="E126" s="137" t="s">
        <v>1292</v>
      </c>
      <c r="F126" s="138" t="s">
        <v>1293</v>
      </c>
      <c r="G126" s="139" t="s">
        <v>1285</v>
      </c>
      <c r="H126" s="140">
        <v>5</v>
      </c>
      <c r="I126" s="141"/>
      <c r="J126" s="140">
        <f t="shared" si="0"/>
        <v>0</v>
      </c>
      <c r="K126" s="142"/>
      <c r="L126" s="28"/>
      <c r="M126" s="143" t="s">
        <v>1</v>
      </c>
      <c r="N126" s="144" t="s">
        <v>39</v>
      </c>
      <c r="P126" s="145">
        <f t="shared" si="1"/>
        <v>0</v>
      </c>
      <c r="Q126" s="145">
        <v>0</v>
      </c>
      <c r="R126" s="145">
        <f t="shared" si="2"/>
        <v>0</v>
      </c>
      <c r="S126" s="145">
        <v>0</v>
      </c>
      <c r="T126" s="146">
        <f t="shared" si="3"/>
        <v>0</v>
      </c>
      <c r="AR126" s="147" t="s">
        <v>253</v>
      </c>
      <c r="AT126" s="147" t="s">
        <v>136</v>
      </c>
      <c r="AU126" s="147" t="s">
        <v>141</v>
      </c>
      <c r="AY126" s="13" t="s">
        <v>134</v>
      </c>
      <c r="BE126" s="148">
        <f t="shared" si="4"/>
        <v>0</v>
      </c>
      <c r="BF126" s="148">
        <f t="shared" si="5"/>
        <v>0</v>
      </c>
      <c r="BG126" s="148">
        <f t="shared" si="6"/>
        <v>0</v>
      </c>
      <c r="BH126" s="148">
        <f t="shared" si="7"/>
        <v>0</v>
      </c>
      <c r="BI126" s="148">
        <f t="shared" si="8"/>
        <v>0</v>
      </c>
      <c r="BJ126" s="13" t="s">
        <v>141</v>
      </c>
      <c r="BK126" s="148">
        <f t="shared" si="9"/>
        <v>0</v>
      </c>
      <c r="BL126" s="13" t="s">
        <v>253</v>
      </c>
      <c r="BM126" s="147" t="s">
        <v>154</v>
      </c>
    </row>
    <row r="127" spans="2:65" s="1" customFormat="1" ht="16.5" customHeight="1">
      <c r="B127" s="135"/>
      <c r="C127" s="149" t="s">
        <v>147</v>
      </c>
      <c r="D127" s="149" t="s">
        <v>180</v>
      </c>
      <c r="E127" s="150" t="s">
        <v>1294</v>
      </c>
      <c r="F127" s="151" t="s">
        <v>1295</v>
      </c>
      <c r="G127" s="152" t="s">
        <v>227</v>
      </c>
      <c r="H127" s="153">
        <v>5</v>
      </c>
      <c r="I127" s="154"/>
      <c r="J127" s="153">
        <f t="shared" si="0"/>
        <v>0</v>
      </c>
      <c r="K127" s="155"/>
      <c r="L127" s="156"/>
      <c r="M127" s="157" t="s">
        <v>1</v>
      </c>
      <c r="N127" s="158" t="s">
        <v>39</v>
      </c>
      <c r="P127" s="145">
        <f t="shared" si="1"/>
        <v>0</v>
      </c>
      <c r="Q127" s="145">
        <v>0</v>
      </c>
      <c r="R127" s="145">
        <f t="shared" si="2"/>
        <v>0</v>
      </c>
      <c r="S127" s="145">
        <v>0</v>
      </c>
      <c r="T127" s="146">
        <f t="shared" si="3"/>
        <v>0</v>
      </c>
      <c r="AR127" s="147" t="s">
        <v>622</v>
      </c>
      <c r="AT127" s="147" t="s">
        <v>180</v>
      </c>
      <c r="AU127" s="147" t="s">
        <v>141</v>
      </c>
      <c r="AY127" s="13" t="s">
        <v>134</v>
      </c>
      <c r="BE127" s="148">
        <f t="shared" si="4"/>
        <v>0</v>
      </c>
      <c r="BF127" s="148">
        <f t="shared" si="5"/>
        <v>0</v>
      </c>
      <c r="BG127" s="148">
        <f t="shared" si="6"/>
        <v>0</v>
      </c>
      <c r="BH127" s="148">
        <f t="shared" si="7"/>
        <v>0</v>
      </c>
      <c r="BI127" s="148">
        <f t="shared" si="8"/>
        <v>0</v>
      </c>
      <c r="BJ127" s="13" t="s">
        <v>141</v>
      </c>
      <c r="BK127" s="148">
        <f t="shared" si="9"/>
        <v>0</v>
      </c>
      <c r="BL127" s="13" t="s">
        <v>253</v>
      </c>
      <c r="BM127" s="147" t="s">
        <v>157</v>
      </c>
    </row>
    <row r="128" spans="2:65" s="1" customFormat="1" ht="16.5" customHeight="1">
      <c r="B128" s="135"/>
      <c r="C128" s="136" t="s">
        <v>158</v>
      </c>
      <c r="D128" s="136" t="s">
        <v>136</v>
      </c>
      <c r="E128" s="137" t="s">
        <v>1296</v>
      </c>
      <c r="F128" s="138" t="s">
        <v>1297</v>
      </c>
      <c r="G128" s="139" t="s">
        <v>227</v>
      </c>
      <c r="H128" s="140">
        <v>2</v>
      </c>
      <c r="I128" s="141"/>
      <c r="J128" s="140">
        <f t="shared" si="0"/>
        <v>0</v>
      </c>
      <c r="K128" s="142"/>
      <c r="L128" s="28"/>
      <c r="M128" s="143" t="s">
        <v>1</v>
      </c>
      <c r="N128" s="144" t="s">
        <v>39</v>
      </c>
      <c r="P128" s="145">
        <f t="shared" si="1"/>
        <v>0</v>
      </c>
      <c r="Q128" s="145">
        <v>0</v>
      </c>
      <c r="R128" s="145">
        <f t="shared" si="2"/>
        <v>0</v>
      </c>
      <c r="S128" s="145">
        <v>0</v>
      </c>
      <c r="T128" s="146">
        <f t="shared" si="3"/>
        <v>0</v>
      </c>
      <c r="AR128" s="147" t="s">
        <v>253</v>
      </c>
      <c r="AT128" s="147" t="s">
        <v>136</v>
      </c>
      <c r="AU128" s="147" t="s">
        <v>141</v>
      </c>
      <c r="AY128" s="13" t="s">
        <v>134</v>
      </c>
      <c r="BE128" s="148">
        <f t="shared" si="4"/>
        <v>0</v>
      </c>
      <c r="BF128" s="148">
        <f t="shared" si="5"/>
        <v>0</v>
      </c>
      <c r="BG128" s="148">
        <f t="shared" si="6"/>
        <v>0</v>
      </c>
      <c r="BH128" s="148">
        <f t="shared" si="7"/>
        <v>0</v>
      </c>
      <c r="BI128" s="148">
        <f t="shared" si="8"/>
        <v>0</v>
      </c>
      <c r="BJ128" s="13" t="s">
        <v>141</v>
      </c>
      <c r="BK128" s="148">
        <f t="shared" si="9"/>
        <v>0</v>
      </c>
      <c r="BL128" s="13" t="s">
        <v>253</v>
      </c>
      <c r="BM128" s="147" t="s">
        <v>161</v>
      </c>
    </row>
    <row r="129" spans="2:65" s="1" customFormat="1" ht="24.2" customHeight="1">
      <c r="B129" s="135"/>
      <c r="C129" s="136" t="s">
        <v>150</v>
      </c>
      <c r="D129" s="136" t="s">
        <v>136</v>
      </c>
      <c r="E129" s="137" t="s">
        <v>1298</v>
      </c>
      <c r="F129" s="138" t="s">
        <v>1299</v>
      </c>
      <c r="G129" s="139" t="s">
        <v>281</v>
      </c>
      <c r="H129" s="140">
        <v>45</v>
      </c>
      <c r="I129" s="141"/>
      <c r="J129" s="140">
        <f t="shared" si="0"/>
        <v>0</v>
      </c>
      <c r="K129" s="142"/>
      <c r="L129" s="28"/>
      <c r="M129" s="143" t="s">
        <v>1</v>
      </c>
      <c r="N129" s="144" t="s">
        <v>39</v>
      </c>
      <c r="P129" s="145">
        <f t="shared" si="1"/>
        <v>0</v>
      </c>
      <c r="Q129" s="145">
        <v>0</v>
      </c>
      <c r="R129" s="145">
        <f t="shared" si="2"/>
        <v>0</v>
      </c>
      <c r="S129" s="145">
        <v>0</v>
      </c>
      <c r="T129" s="146">
        <f t="shared" si="3"/>
        <v>0</v>
      </c>
      <c r="AR129" s="147" t="s">
        <v>253</v>
      </c>
      <c r="AT129" s="147" t="s">
        <v>136</v>
      </c>
      <c r="AU129" s="147" t="s">
        <v>141</v>
      </c>
      <c r="AY129" s="13" t="s">
        <v>134</v>
      </c>
      <c r="BE129" s="148">
        <f t="shared" si="4"/>
        <v>0</v>
      </c>
      <c r="BF129" s="148">
        <f t="shared" si="5"/>
        <v>0</v>
      </c>
      <c r="BG129" s="148">
        <f t="shared" si="6"/>
        <v>0</v>
      </c>
      <c r="BH129" s="148">
        <f t="shared" si="7"/>
        <v>0</v>
      </c>
      <c r="BI129" s="148">
        <f t="shared" si="8"/>
        <v>0</v>
      </c>
      <c r="BJ129" s="13" t="s">
        <v>141</v>
      </c>
      <c r="BK129" s="148">
        <f t="shared" si="9"/>
        <v>0</v>
      </c>
      <c r="BL129" s="13" t="s">
        <v>253</v>
      </c>
      <c r="BM129" s="147" t="s">
        <v>164</v>
      </c>
    </row>
    <row r="130" spans="2:65" s="1" customFormat="1" ht="16.5" customHeight="1">
      <c r="B130" s="135"/>
      <c r="C130" s="149" t="s">
        <v>165</v>
      </c>
      <c r="D130" s="149" t="s">
        <v>180</v>
      </c>
      <c r="E130" s="150" t="s">
        <v>1300</v>
      </c>
      <c r="F130" s="151" t="s">
        <v>1301</v>
      </c>
      <c r="G130" s="152" t="s">
        <v>281</v>
      </c>
      <c r="H130" s="153">
        <v>45</v>
      </c>
      <c r="I130" s="154"/>
      <c r="J130" s="153">
        <f t="shared" si="0"/>
        <v>0</v>
      </c>
      <c r="K130" s="155"/>
      <c r="L130" s="156"/>
      <c r="M130" s="157" t="s">
        <v>1</v>
      </c>
      <c r="N130" s="158" t="s">
        <v>39</v>
      </c>
      <c r="P130" s="145">
        <f t="shared" si="1"/>
        <v>0</v>
      </c>
      <c r="Q130" s="145">
        <v>0</v>
      </c>
      <c r="R130" s="145">
        <f t="shared" si="2"/>
        <v>0</v>
      </c>
      <c r="S130" s="145">
        <v>0</v>
      </c>
      <c r="T130" s="146">
        <f t="shared" si="3"/>
        <v>0</v>
      </c>
      <c r="AR130" s="147" t="s">
        <v>622</v>
      </c>
      <c r="AT130" s="147" t="s">
        <v>180</v>
      </c>
      <c r="AU130" s="147" t="s">
        <v>141</v>
      </c>
      <c r="AY130" s="13" t="s">
        <v>134</v>
      </c>
      <c r="BE130" s="148">
        <f t="shared" si="4"/>
        <v>0</v>
      </c>
      <c r="BF130" s="148">
        <f t="shared" si="5"/>
        <v>0</v>
      </c>
      <c r="BG130" s="148">
        <f t="shared" si="6"/>
        <v>0</v>
      </c>
      <c r="BH130" s="148">
        <f t="shared" si="7"/>
        <v>0</v>
      </c>
      <c r="BI130" s="148">
        <f t="shared" si="8"/>
        <v>0</v>
      </c>
      <c r="BJ130" s="13" t="s">
        <v>141</v>
      </c>
      <c r="BK130" s="148">
        <f t="shared" si="9"/>
        <v>0</v>
      </c>
      <c r="BL130" s="13" t="s">
        <v>253</v>
      </c>
      <c r="BM130" s="147" t="s">
        <v>168</v>
      </c>
    </row>
    <row r="131" spans="2:65" s="1" customFormat="1" ht="16.5" customHeight="1">
      <c r="B131" s="135"/>
      <c r="C131" s="136" t="s">
        <v>154</v>
      </c>
      <c r="D131" s="136" t="s">
        <v>136</v>
      </c>
      <c r="E131" s="137" t="s">
        <v>1302</v>
      </c>
      <c r="F131" s="138" t="s">
        <v>1303</v>
      </c>
      <c r="G131" s="139" t="s">
        <v>1285</v>
      </c>
      <c r="H131" s="140">
        <v>112</v>
      </c>
      <c r="I131" s="141"/>
      <c r="J131" s="140">
        <f t="shared" si="0"/>
        <v>0</v>
      </c>
      <c r="K131" s="142"/>
      <c r="L131" s="28"/>
      <c r="M131" s="143" t="s">
        <v>1</v>
      </c>
      <c r="N131" s="144" t="s">
        <v>39</v>
      </c>
      <c r="P131" s="145">
        <f t="shared" si="1"/>
        <v>0</v>
      </c>
      <c r="Q131" s="145">
        <v>0</v>
      </c>
      <c r="R131" s="145">
        <f t="shared" si="2"/>
        <v>0</v>
      </c>
      <c r="S131" s="145">
        <v>0</v>
      </c>
      <c r="T131" s="146">
        <f t="shared" si="3"/>
        <v>0</v>
      </c>
      <c r="AR131" s="147" t="s">
        <v>253</v>
      </c>
      <c r="AT131" s="147" t="s">
        <v>136</v>
      </c>
      <c r="AU131" s="147" t="s">
        <v>141</v>
      </c>
      <c r="AY131" s="13" t="s">
        <v>134</v>
      </c>
      <c r="BE131" s="148">
        <f t="shared" si="4"/>
        <v>0</v>
      </c>
      <c r="BF131" s="148">
        <f t="shared" si="5"/>
        <v>0</v>
      </c>
      <c r="BG131" s="148">
        <f t="shared" si="6"/>
        <v>0</v>
      </c>
      <c r="BH131" s="148">
        <f t="shared" si="7"/>
        <v>0</v>
      </c>
      <c r="BI131" s="148">
        <f t="shared" si="8"/>
        <v>0</v>
      </c>
      <c r="BJ131" s="13" t="s">
        <v>141</v>
      </c>
      <c r="BK131" s="148">
        <f t="shared" si="9"/>
        <v>0</v>
      </c>
      <c r="BL131" s="13" t="s">
        <v>253</v>
      </c>
      <c r="BM131" s="147" t="s">
        <v>7</v>
      </c>
    </row>
    <row r="132" spans="2:65" s="1" customFormat="1" ht="21.75" customHeight="1">
      <c r="B132" s="135"/>
      <c r="C132" s="149" t="s">
        <v>171</v>
      </c>
      <c r="D132" s="149" t="s">
        <v>180</v>
      </c>
      <c r="E132" s="150" t="s">
        <v>1304</v>
      </c>
      <c r="F132" s="151" t="s">
        <v>1305</v>
      </c>
      <c r="G132" s="152" t="s">
        <v>1285</v>
      </c>
      <c r="H132" s="153">
        <v>77</v>
      </c>
      <c r="I132" s="154"/>
      <c r="J132" s="153">
        <f t="shared" si="0"/>
        <v>0</v>
      </c>
      <c r="K132" s="155"/>
      <c r="L132" s="156"/>
      <c r="M132" s="157" t="s">
        <v>1</v>
      </c>
      <c r="N132" s="158" t="s">
        <v>39</v>
      </c>
      <c r="P132" s="145">
        <f t="shared" si="1"/>
        <v>0</v>
      </c>
      <c r="Q132" s="145">
        <v>0</v>
      </c>
      <c r="R132" s="145">
        <f t="shared" si="2"/>
        <v>0</v>
      </c>
      <c r="S132" s="145">
        <v>0</v>
      </c>
      <c r="T132" s="146">
        <f t="shared" si="3"/>
        <v>0</v>
      </c>
      <c r="AR132" s="147" t="s">
        <v>622</v>
      </c>
      <c r="AT132" s="147" t="s">
        <v>180</v>
      </c>
      <c r="AU132" s="147" t="s">
        <v>141</v>
      </c>
      <c r="AY132" s="13" t="s">
        <v>134</v>
      </c>
      <c r="BE132" s="148">
        <f t="shared" si="4"/>
        <v>0</v>
      </c>
      <c r="BF132" s="148">
        <f t="shared" si="5"/>
        <v>0</v>
      </c>
      <c r="BG132" s="148">
        <f t="shared" si="6"/>
        <v>0</v>
      </c>
      <c r="BH132" s="148">
        <f t="shared" si="7"/>
        <v>0</v>
      </c>
      <c r="BI132" s="148">
        <f t="shared" si="8"/>
        <v>0</v>
      </c>
      <c r="BJ132" s="13" t="s">
        <v>141</v>
      </c>
      <c r="BK132" s="148">
        <f t="shared" si="9"/>
        <v>0</v>
      </c>
      <c r="BL132" s="13" t="s">
        <v>253</v>
      </c>
      <c r="BM132" s="147" t="s">
        <v>174</v>
      </c>
    </row>
    <row r="133" spans="2:65" s="1" customFormat="1" ht="21.75" customHeight="1">
      <c r="B133" s="135"/>
      <c r="C133" s="149" t="s">
        <v>157</v>
      </c>
      <c r="D133" s="149" t="s">
        <v>180</v>
      </c>
      <c r="E133" s="150" t="s">
        <v>1306</v>
      </c>
      <c r="F133" s="151" t="s">
        <v>1307</v>
      </c>
      <c r="G133" s="152" t="s">
        <v>1285</v>
      </c>
      <c r="H133" s="153">
        <v>15</v>
      </c>
      <c r="I133" s="154"/>
      <c r="J133" s="153">
        <f t="shared" si="0"/>
        <v>0</v>
      </c>
      <c r="K133" s="155"/>
      <c r="L133" s="156"/>
      <c r="M133" s="157" t="s">
        <v>1</v>
      </c>
      <c r="N133" s="158" t="s">
        <v>39</v>
      </c>
      <c r="P133" s="145">
        <f t="shared" si="1"/>
        <v>0</v>
      </c>
      <c r="Q133" s="145">
        <v>0</v>
      </c>
      <c r="R133" s="145">
        <f t="shared" si="2"/>
        <v>0</v>
      </c>
      <c r="S133" s="145">
        <v>0</v>
      </c>
      <c r="T133" s="146">
        <f t="shared" si="3"/>
        <v>0</v>
      </c>
      <c r="AR133" s="147" t="s">
        <v>622</v>
      </c>
      <c r="AT133" s="147" t="s">
        <v>180</v>
      </c>
      <c r="AU133" s="147" t="s">
        <v>141</v>
      </c>
      <c r="AY133" s="13" t="s">
        <v>134</v>
      </c>
      <c r="BE133" s="148">
        <f t="shared" si="4"/>
        <v>0</v>
      </c>
      <c r="BF133" s="148">
        <f t="shared" si="5"/>
        <v>0</v>
      </c>
      <c r="BG133" s="148">
        <f t="shared" si="6"/>
        <v>0</v>
      </c>
      <c r="BH133" s="148">
        <f t="shared" si="7"/>
        <v>0</v>
      </c>
      <c r="BI133" s="148">
        <f t="shared" si="8"/>
        <v>0</v>
      </c>
      <c r="BJ133" s="13" t="s">
        <v>141</v>
      </c>
      <c r="BK133" s="148">
        <f t="shared" si="9"/>
        <v>0</v>
      </c>
      <c r="BL133" s="13" t="s">
        <v>253</v>
      </c>
      <c r="BM133" s="147" t="s">
        <v>178</v>
      </c>
    </row>
    <row r="134" spans="2:65" s="1" customFormat="1" ht="21.75" customHeight="1">
      <c r="B134" s="135"/>
      <c r="C134" s="149" t="s">
        <v>179</v>
      </c>
      <c r="D134" s="149" t="s">
        <v>180</v>
      </c>
      <c r="E134" s="150" t="s">
        <v>1308</v>
      </c>
      <c r="F134" s="151" t="s">
        <v>1309</v>
      </c>
      <c r="G134" s="152" t="s">
        <v>1285</v>
      </c>
      <c r="H134" s="153">
        <v>10</v>
      </c>
      <c r="I134" s="154"/>
      <c r="J134" s="153">
        <f t="shared" si="0"/>
        <v>0</v>
      </c>
      <c r="K134" s="155"/>
      <c r="L134" s="156"/>
      <c r="M134" s="157" t="s">
        <v>1</v>
      </c>
      <c r="N134" s="158" t="s">
        <v>39</v>
      </c>
      <c r="P134" s="145">
        <f t="shared" si="1"/>
        <v>0</v>
      </c>
      <c r="Q134" s="145">
        <v>0</v>
      </c>
      <c r="R134" s="145">
        <f t="shared" si="2"/>
        <v>0</v>
      </c>
      <c r="S134" s="145">
        <v>0</v>
      </c>
      <c r="T134" s="146">
        <f t="shared" si="3"/>
        <v>0</v>
      </c>
      <c r="AR134" s="147" t="s">
        <v>622</v>
      </c>
      <c r="AT134" s="147" t="s">
        <v>180</v>
      </c>
      <c r="AU134" s="147" t="s">
        <v>141</v>
      </c>
      <c r="AY134" s="13" t="s">
        <v>134</v>
      </c>
      <c r="BE134" s="148">
        <f t="shared" si="4"/>
        <v>0</v>
      </c>
      <c r="BF134" s="148">
        <f t="shared" si="5"/>
        <v>0</v>
      </c>
      <c r="BG134" s="148">
        <f t="shared" si="6"/>
        <v>0</v>
      </c>
      <c r="BH134" s="148">
        <f t="shared" si="7"/>
        <v>0</v>
      </c>
      <c r="BI134" s="148">
        <f t="shared" si="8"/>
        <v>0</v>
      </c>
      <c r="BJ134" s="13" t="s">
        <v>141</v>
      </c>
      <c r="BK134" s="148">
        <f t="shared" si="9"/>
        <v>0</v>
      </c>
      <c r="BL134" s="13" t="s">
        <v>253</v>
      </c>
      <c r="BM134" s="147" t="s">
        <v>183</v>
      </c>
    </row>
    <row r="135" spans="2:65" s="1" customFormat="1" ht="16.5" customHeight="1">
      <c r="B135" s="135"/>
      <c r="C135" s="149" t="s">
        <v>161</v>
      </c>
      <c r="D135" s="149" t="s">
        <v>180</v>
      </c>
      <c r="E135" s="150" t="s">
        <v>1310</v>
      </c>
      <c r="F135" s="151" t="s">
        <v>1311</v>
      </c>
      <c r="G135" s="152" t="s">
        <v>1285</v>
      </c>
      <c r="H135" s="153">
        <v>10</v>
      </c>
      <c r="I135" s="154"/>
      <c r="J135" s="153">
        <f t="shared" si="0"/>
        <v>0</v>
      </c>
      <c r="K135" s="155"/>
      <c r="L135" s="156"/>
      <c r="M135" s="157" t="s">
        <v>1</v>
      </c>
      <c r="N135" s="158" t="s">
        <v>39</v>
      </c>
      <c r="P135" s="145">
        <f t="shared" si="1"/>
        <v>0</v>
      </c>
      <c r="Q135" s="145">
        <v>0</v>
      </c>
      <c r="R135" s="145">
        <f t="shared" si="2"/>
        <v>0</v>
      </c>
      <c r="S135" s="145">
        <v>0</v>
      </c>
      <c r="T135" s="146">
        <f t="shared" si="3"/>
        <v>0</v>
      </c>
      <c r="AR135" s="147" t="s">
        <v>622</v>
      </c>
      <c r="AT135" s="147" t="s">
        <v>180</v>
      </c>
      <c r="AU135" s="147" t="s">
        <v>141</v>
      </c>
      <c r="AY135" s="13" t="s">
        <v>134</v>
      </c>
      <c r="BE135" s="148">
        <f t="shared" si="4"/>
        <v>0</v>
      </c>
      <c r="BF135" s="148">
        <f t="shared" si="5"/>
        <v>0</v>
      </c>
      <c r="BG135" s="148">
        <f t="shared" si="6"/>
        <v>0</v>
      </c>
      <c r="BH135" s="148">
        <f t="shared" si="7"/>
        <v>0</v>
      </c>
      <c r="BI135" s="148">
        <f t="shared" si="8"/>
        <v>0</v>
      </c>
      <c r="BJ135" s="13" t="s">
        <v>141</v>
      </c>
      <c r="BK135" s="148">
        <f t="shared" si="9"/>
        <v>0</v>
      </c>
      <c r="BL135" s="13" t="s">
        <v>253</v>
      </c>
      <c r="BM135" s="147" t="s">
        <v>187</v>
      </c>
    </row>
    <row r="136" spans="2:65" s="1" customFormat="1" ht="24.2" customHeight="1">
      <c r="B136" s="135"/>
      <c r="C136" s="136" t="s">
        <v>188</v>
      </c>
      <c r="D136" s="136" t="s">
        <v>136</v>
      </c>
      <c r="E136" s="137" t="s">
        <v>1312</v>
      </c>
      <c r="F136" s="138" t="s">
        <v>1313</v>
      </c>
      <c r="G136" s="139" t="s">
        <v>281</v>
      </c>
      <c r="H136" s="140">
        <v>320</v>
      </c>
      <c r="I136" s="141"/>
      <c r="J136" s="140">
        <f t="shared" si="0"/>
        <v>0</v>
      </c>
      <c r="K136" s="142"/>
      <c r="L136" s="28"/>
      <c r="M136" s="143" t="s">
        <v>1</v>
      </c>
      <c r="N136" s="144" t="s">
        <v>39</v>
      </c>
      <c r="P136" s="145">
        <f t="shared" si="1"/>
        <v>0</v>
      </c>
      <c r="Q136" s="145">
        <v>0</v>
      </c>
      <c r="R136" s="145">
        <f t="shared" si="2"/>
        <v>0</v>
      </c>
      <c r="S136" s="145">
        <v>0</v>
      </c>
      <c r="T136" s="146">
        <f t="shared" si="3"/>
        <v>0</v>
      </c>
      <c r="AR136" s="147" t="s">
        <v>253</v>
      </c>
      <c r="AT136" s="147" t="s">
        <v>136</v>
      </c>
      <c r="AU136" s="147" t="s">
        <v>141</v>
      </c>
      <c r="AY136" s="13" t="s">
        <v>134</v>
      </c>
      <c r="BE136" s="148">
        <f t="shared" si="4"/>
        <v>0</v>
      </c>
      <c r="BF136" s="148">
        <f t="shared" si="5"/>
        <v>0</v>
      </c>
      <c r="BG136" s="148">
        <f t="shared" si="6"/>
        <v>0</v>
      </c>
      <c r="BH136" s="148">
        <f t="shared" si="7"/>
        <v>0</v>
      </c>
      <c r="BI136" s="148">
        <f t="shared" si="8"/>
        <v>0</v>
      </c>
      <c r="BJ136" s="13" t="s">
        <v>141</v>
      </c>
      <c r="BK136" s="148">
        <f t="shared" si="9"/>
        <v>0</v>
      </c>
      <c r="BL136" s="13" t="s">
        <v>253</v>
      </c>
      <c r="BM136" s="147" t="s">
        <v>191</v>
      </c>
    </row>
    <row r="137" spans="2:65" s="1" customFormat="1" ht="24.2" customHeight="1">
      <c r="B137" s="135"/>
      <c r="C137" s="136" t="s">
        <v>164</v>
      </c>
      <c r="D137" s="136" t="s">
        <v>136</v>
      </c>
      <c r="E137" s="137" t="s">
        <v>1314</v>
      </c>
      <c r="F137" s="138" t="s">
        <v>1315</v>
      </c>
      <c r="G137" s="139" t="s">
        <v>1285</v>
      </c>
      <c r="H137" s="140">
        <v>480</v>
      </c>
      <c r="I137" s="141"/>
      <c r="J137" s="140">
        <f t="shared" si="0"/>
        <v>0</v>
      </c>
      <c r="K137" s="142"/>
      <c r="L137" s="28"/>
      <c r="M137" s="143" t="s">
        <v>1</v>
      </c>
      <c r="N137" s="144" t="s">
        <v>39</v>
      </c>
      <c r="P137" s="145">
        <f t="shared" si="1"/>
        <v>0</v>
      </c>
      <c r="Q137" s="145">
        <v>0</v>
      </c>
      <c r="R137" s="145">
        <f t="shared" si="2"/>
        <v>0</v>
      </c>
      <c r="S137" s="145">
        <v>0</v>
      </c>
      <c r="T137" s="146">
        <f t="shared" si="3"/>
        <v>0</v>
      </c>
      <c r="AR137" s="147" t="s">
        <v>253</v>
      </c>
      <c r="AT137" s="147" t="s">
        <v>136</v>
      </c>
      <c r="AU137" s="147" t="s">
        <v>141</v>
      </c>
      <c r="AY137" s="13" t="s">
        <v>134</v>
      </c>
      <c r="BE137" s="148">
        <f t="shared" si="4"/>
        <v>0</v>
      </c>
      <c r="BF137" s="148">
        <f t="shared" si="5"/>
        <v>0</v>
      </c>
      <c r="BG137" s="148">
        <f t="shared" si="6"/>
        <v>0</v>
      </c>
      <c r="BH137" s="148">
        <f t="shared" si="7"/>
        <v>0</v>
      </c>
      <c r="BI137" s="148">
        <f t="shared" si="8"/>
        <v>0</v>
      </c>
      <c r="BJ137" s="13" t="s">
        <v>141</v>
      </c>
      <c r="BK137" s="148">
        <f t="shared" si="9"/>
        <v>0</v>
      </c>
      <c r="BL137" s="13" t="s">
        <v>253</v>
      </c>
      <c r="BM137" s="147" t="s">
        <v>194</v>
      </c>
    </row>
    <row r="138" spans="2:65" s="1" customFormat="1" ht="24.2" customHeight="1">
      <c r="B138" s="135"/>
      <c r="C138" s="136" t="s">
        <v>195</v>
      </c>
      <c r="D138" s="136" t="s">
        <v>136</v>
      </c>
      <c r="E138" s="137" t="s">
        <v>1316</v>
      </c>
      <c r="F138" s="138" t="s">
        <v>1317</v>
      </c>
      <c r="G138" s="139" t="s">
        <v>1285</v>
      </c>
      <c r="H138" s="140">
        <v>180</v>
      </c>
      <c r="I138" s="141"/>
      <c r="J138" s="140">
        <f t="shared" si="0"/>
        <v>0</v>
      </c>
      <c r="K138" s="142"/>
      <c r="L138" s="28"/>
      <c r="M138" s="143" t="s">
        <v>1</v>
      </c>
      <c r="N138" s="144" t="s">
        <v>39</v>
      </c>
      <c r="P138" s="145">
        <f t="shared" si="1"/>
        <v>0</v>
      </c>
      <c r="Q138" s="145">
        <v>0</v>
      </c>
      <c r="R138" s="145">
        <f t="shared" si="2"/>
        <v>0</v>
      </c>
      <c r="S138" s="145">
        <v>0</v>
      </c>
      <c r="T138" s="146">
        <f t="shared" si="3"/>
        <v>0</v>
      </c>
      <c r="AR138" s="147" t="s">
        <v>253</v>
      </c>
      <c r="AT138" s="147" t="s">
        <v>136</v>
      </c>
      <c r="AU138" s="147" t="s">
        <v>141</v>
      </c>
      <c r="AY138" s="13" t="s">
        <v>134</v>
      </c>
      <c r="BE138" s="148">
        <f t="shared" si="4"/>
        <v>0</v>
      </c>
      <c r="BF138" s="148">
        <f t="shared" si="5"/>
        <v>0</v>
      </c>
      <c r="BG138" s="148">
        <f t="shared" si="6"/>
        <v>0</v>
      </c>
      <c r="BH138" s="148">
        <f t="shared" si="7"/>
        <v>0</v>
      </c>
      <c r="BI138" s="148">
        <f t="shared" si="8"/>
        <v>0</v>
      </c>
      <c r="BJ138" s="13" t="s">
        <v>141</v>
      </c>
      <c r="BK138" s="148">
        <f t="shared" si="9"/>
        <v>0</v>
      </c>
      <c r="BL138" s="13" t="s">
        <v>253</v>
      </c>
      <c r="BM138" s="147" t="s">
        <v>198</v>
      </c>
    </row>
    <row r="139" spans="2:65" s="1" customFormat="1" ht="16.5" customHeight="1">
      <c r="B139" s="135"/>
      <c r="C139" s="136" t="s">
        <v>168</v>
      </c>
      <c r="D139" s="136" t="s">
        <v>136</v>
      </c>
      <c r="E139" s="137" t="s">
        <v>1318</v>
      </c>
      <c r="F139" s="138" t="s">
        <v>1319</v>
      </c>
      <c r="G139" s="139" t="s">
        <v>227</v>
      </c>
      <c r="H139" s="140">
        <v>22</v>
      </c>
      <c r="I139" s="141"/>
      <c r="J139" s="140">
        <f t="shared" si="0"/>
        <v>0</v>
      </c>
      <c r="K139" s="142"/>
      <c r="L139" s="28"/>
      <c r="M139" s="143" t="s">
        <v>1</v>
      </c>
      <c r="N139" s="144" t="s">
        <v>39</v>
      </c>
      <c r="P139" s="145">
        <f t="shared" si="1"/>
        <v>0</v>
      </c>
      <c r="Q139" s="145">
        <v>0</v>
      </c>
      <c r="R139" s="145">
        <f t="shared" si="2"/>
        <v>0</v>
      </c>
      <c r="S139" s="145">
        <v>0</v>
      </c>
      <c r="T139" s="146">
        <f t="shared" si="3"/>
        <v>0</v>
      </c>
      <c r="AR139" s="147" t="s">
        <v>253</v>
      </c>
      <c r="AT139" s="147" t="s">
        <v>136</v>
      </c>
      <c r="AU139" s="147" t="s">
        <v>141</v>
      </c>
      <c r="AY139" s="13" t="s">
        <v>134</v>
      </c>
      <c r="BE139" s="148">
        <f t="shared" si="4"/>
        <v>0</v>
      </c>
      <c r="BF139" s="148">
        <f t="shared" si="5"/>
        <v>0</v>
      </c>
      <c r="BG139" s="148">
        <f t="shared" si="6"/>
        <v>0</v>
      </c>
      <c r="BH139" s="148">
        <f t="shared" si="7"/>
        <v>0</v>
      </c>
      <c r="BI139" s="148">
        <f t="shared" si="8"/>
        <v>0</v>
      </c>
      <c r="BJ139" s="13" t="s">
        <v>141</v>
      </c>
      <c r="BK139" s="148">
        <f t="shared" si="9"/>
        <v>0</v>
      </c>
      <c r="BL139" s="13" t="s">
        <v>253</v>
      </c>
      <c r="BM139" s="147" t="s">
        <v>201</v>
      </c>
    </row>
    <row r="140" spans="2:65" s="1" customFormat="1" ht="16.5" customHeight="1">
      <c r="B140" s="135"/>
      <c r="C140" s="136" t="s">
        <v>202</v>
      </c>
      <c r="D140" s="136" t="s">
        <v>136</v>
      </c>
      <c r="E140" s="137" t="s">
        <v>1320</v>
      </c>
      <c r="F140" s="138" t="s">
        <v>1321</v>
      </c>
      <c r="G140" s="139" t="s">
        <v>227</v>
      </c>
      <c r="H140" s="140">
        <v>12</v>
      </c>
      <c r="I140" s="141"/>
      <c r="J140" s="140">
        <f t="shared" si="0"/>
        <v>0</v>
      </c>
      <c r="K140" s="142"/>
      <c r="L140" s="28"/>
      <c r="M140" s="143" t="s">
        <v>1</v>
      </c>
      <c r="N140" s="144" t="s">
        <v>39</v>
      </c>
      <c r="P140" s="145">
        <f t="shared" si="1"/>
        <v>0</v>
      </c>
      <c r="Q140" s="145">
        <v>0</v>
      </c>
      <c r="R140" s="145">
        <f t="shared" si="2"/>
        <v>0</v>
      </c>
      <c r="S140" s="145">
        <v>0</v>
      </c>
      <c r="T140" s="146">
        <f t="shared" si="3"/>
        <v>0</v>
      </c>
      <c r="AR140" s="147" t="s">
        <v>253</v>
      </c>
      <c r="AT140" s="147" t="s">
        <v>136</v>
      </c>
      <c r="AU140" s="147" t="s">
        <v>141</v>
      </c>
      <c r="AY140" s="13" t="s">
        <v>134</v>
      </c>
      <c r="BE140" s="148">
        <f t="shared" si="4"/>
        <v>0</v>
      </c>
      <c r="BF140" s="148">
        <f t="shared" si="5"/>
        <v>0</v>
      </c>
      <c r="BG140" s="148">
        <f t="shared" si="6"/>
        <v>0</v>
      </c>
      <c r="BH140" s="148">
        <f t="shared" si="7"/>
        <v>0</v>
      </c>
      <c r="BI140" s="148">
        <f t="shared" si="8"/>
        <v>0</v>
      </c>
      <c r="BJ140" s="13" t="s">
        <v>141</v>
      </c>
      <c r="BK140" s="148">
        <f t="shared" si="9"/>
        <v>0</v>
      </c>
      <c r="BL140" s="13" t="s">
        <v>253</v>
      </c>
      <c r="BM140" s="147" t="s">
        <v>205</v>
      </c>
    </row>
    <row r="141" spans="2:65" s="1" customFormat="1" ht="24.2" customHeight="1">
      <c r="B141" s="135"/>
      <c r="C141" s="136" t="s">
        <v>7</v>
      </c>
      <c r="D141" s="136" t="s">
        <v>136</v>
      </c>
      <c r="E141" s="137" t="s">
        <v>1322</v>
      </c>
      <c r="F141" s="138" t="s">
        <v>1323</v>
      </c>
      <c r="G141" s="139" t="s">
        <v>1285</v>
      </c>
      <c r="H141" s="140">
        <v>29</v>
      </c>
      <c r="I141" s="141"/>
      <c r="J141" s="140">
        <f t="shared" si="0"/>
        <v>0</v>
      </c>
      <c r="K141" s="142"/>
      <c r="L141" s="28"/>
      <c r="M141" s="143" t="s">
        <v>1</v>
      </c>
      <c r="N141" s="144" t="s">
        <v>39</v>
      </c>
      <c r="P141" s="145">
        <f t="shared" si="1"/>
        <v>0</v>
      </c>
      <c r="Q141" s="145">
        <v>0</v>
      </c>
      <c r="R141" s="145">
        <f t="shared" si="2"/>
        <v>0</v>
      </c>
      <c r="S141" s="145">
        <v>0</v>
      </c>
      <c r="T141" s="146">
        <f t="shared" si="3"/>
        <v>0</v>
      </c>
      <c r="AR141" s="147" t="s">
        <v>253</v>
      </c>
      <c r="AT141" s="147" t="s">
        <v>136</v>
      </c>
      <c r="AU141" s="147" t="s">
        <v>141</v>
      </c>
      <c r="AY141" s="13" t="s">
        <v>134</v>
      </c>
      <c r="BE141" s="148">
        <f t="shared" si="4"/>
        <v>0</v>
      </c>
      <c r="BF141" s="148">
        <f t="shared" si="5"/>
        <v>0</v>
      </c>
      <c r="BG141" s="148">
        <f t="shared" si="6"/>
        <v>0</v>
      </c>
      <c r="BH141" s="148">
        <f t="shared" si="7"/>
        <v>0</v>
      </c>
      <c r="BI141" s="148">
        <f t="shared" si="8"/>
        <v>0</v>
      </c>
      <c r="BJ141" s="13" t="s">
        <v>141</v>
      </c>
      <c r="BK141" s="148">
        <f t="shared" si="9"/>
        <v>0</v>
      </c>
      <c r="BL141" s="13" t="s">
        <v>253</v>
      </c>
      <c r="BM141" s="147" t="s">
        <v>208</v>
      </c>
    </row>
    <row r="142" spans="2:65" s="1" customFormat="1" ht="16.5" customHeight="1">
      <c r="B142" s="135"/>
      <c r="C142" s="149" t="s">
        <v>210</v>
      </c>
      <c r="D142" s="149" t="s">
        <v>180</v>
      </c>
      <c r="E142" s="150" t="s">
        <v>1324</v>
      </c>
      <c r="F142" s="151" t="s">
        <v>1325</v>
      </c>
      <c r="G142" s="152" t="s">
        <v>227</v>
      </c>
      <c r="H142" s="153">
        <v>29</v>
      </c>
      <c r="I142" s="154"/>
      <c r="J142" s="153">
        <f t="shared" si="0"/>
        <v>0</v>
      </c>
      <c r="K142" s="155"/>
      <c r="L142" s="156"/>
      <c r="M142" s="157" t="s">
        <v>1</v>
      </c>
      <c r="N142" s="158" t="s">
        <v>39</v>
      </c>
      <c r="P142" s="145">
        <f t="shared" si="1"/>
        <v>0</v>
      </c>
      <c r="Q142" s="145">
        <v>0</v>
      </c>
      <c r="R142" s="145">
        <f t="shared" si="2"/>
        <v>0</v>
      </c>
      <c r="S142" s="145">
        <v>0</v>
      </c>
      <c r="T142" s="146">
        <f t="shared" si="3"/>
        <v>0</v>
      </c>
      <c r="AR142" s="147" t="s">
        <v>622</v>
      </c>
      <c r="AT142" s="147" t="s">
        <v>180</v>
      </c>
      <c r="AU142" s="147" t="s">
        <v>141</v>
      </c>
      <c r="AY142" s="13" t="s">
        <v>134</v>
      </c>
      <c r="BE142" s="148">
        <f t="shared" si="4"/>
        <v>0</v>
      </c>
      <c r="BF142" s="148">
        <f t="shared" si="5"/>
        <v>0</v>
      </c>
      <c r="BG142" s="148">
        <f t="shared" si="6"/>
        <v>0</v>
      </c>
      <c r="BH142" s="148">
        <f t="shared" si="7"/>
        <v>0</v>
      </c>
      <c r="BI142" s="148">
        <f t="shared" si="8"/>
        <v>0</v>
      </c>
      <c r="BJ142" s="13" t="s">
        <v>141</v>
      </c>
      <c r="BK142" s="148">
        <f t="shared" si="9"/>
        <v>0</v>
      </c>
      <c r="BL142" s="13" t="s">
        <v>253</v>
      </c>
      <c r="BM142" s="147" t="s">
        <v>213</v>
      </c>
    </row>
    <row r="143" spans="2:65" s="1" customFormat="1" ht="24.2" customHeight="1">
      <c r="B143" s="135"/>
      <c r="C143" s="136" t="s">
        <v>174</v>
      </c>
      <c r="D143" s="136" t="s">
        <v>136</v>
      </c>
      <c r="E143" s="137" t="s">
        <v>1326</v>
      </c>
      <c r="F143" s="138" t="s">
        <v>1327</v>
      </c>
      <c r="G143" s="139" t="s">
        <v>1285</v>
      </c>
      <c r="H143" s="140">
        <v>40</v>
      </c>
      <c r="I143" s="141"/>
      <c r="J143" s="140">
        <f t="shared" si="0"/>
        <v>0</v>
      </c>
      <c r="K143" s="142"/>
      <c r="L143" s="28"/>
      <c r="M143" s="143" t="s">
        <v>1</v>
      </c>
      <c r="N143" s="144" t="s">
        <v>39</v>
      </c>
      <c r="P143" s="145">
        <f t="shared" si="1"/>
        <v>0</v>
      </c>
      <c r="Q143" s="145">
        <v>0</v>
      </c>
      <c r="R143" s="145">
        <f t="shared" si="2"/>
        <v>0</v>
      </c>
      <c r="S143" s="145">
        <v>0</v>
      </c>
      <c r="T143" s="146">
        <f t="shared" si="3"/>
        <v>0</v>
      </c>
      <c r="AR143" s="147" t="s">
        <v>253</v>
      </c>
      <c r="AT143" s="147" t="s">
        <v>136</v>
      </c>
      <c r="AU143" s="147" t="s">
        <v>141</v>
      </c>
      <c r="AY143" s="13" t="s">
        <v>134</v>
      </c>
      <c r="BE143" s="148">
        <f t="shared" si="4"/>
        <v>0</v>
      </c>
      <c r="BF143" s="148">
        <f t="shared" si="5"/>
        <v>0</v>
      </c>
      <c r="BG143" s="148">
        <f t="shared" si="6"/>
        <v>0</v>
      </c>
      <c r="BH143" s="148">
        <f t="shared" si="7"/>
        <v>0</v>
      </c>
      <c r="BI143" s="148">
        <f t="shared" si="8"/>
        <v>0</v>
      </c>
      <c r="BJ143" s="13" t="s">
        <v>141</v>
      </c>
      <c r="BK143" s="148">
        <f t="shared" si="9"/>
        <v>0</v>
      </c>
      <c r="BL143" s="13" t="s">
        <v>253</v>
      </c>
      <c r="BM143" s="147" t="s">
        <v>216</v>
      </c>
    </row>
    <row r="144" spans="2:65" s="1" customFormat="1" ht="21.75" customHeight="1">
      <c r="B144" s="135"/>
      <c r="C144" s="149" t="s">
        <v>217</v>
      </c>
      <c r="D144" s="149" t="s">
        <v>180</v>
      </c>
      <c r="E144" s="150" t="s">
        <v>1328</v>
      </c>
      <c r="F144" s="151" t="s">
        <v>1329</v>
      </c>
      <c r="G144" s="152" t="s">
        <v>227</v>
      </c>
      <c r="H144" s="153">
        <v>14</v>
      </c>
      <c r="I144" s="154"/>
      <c r="J144" s="153">
        <f t="shared" si="0"/>
        <v>0</v>
      </c>
      <c r="K144" s="155"/>
      <c r="L144" s="156"/>
      <c r="M144" s="157" t="s">
        <v>1</v>
      </c>
      <c r="N144" s="158" t="s">
        <v>39</v>
      </c>
      <c r="P144" s="145">
        <f t="shared" si="1"/>
        <v>0</v>
      </c>
      <c r="Q144" s="145">
        <v>0</v>
      </c>
      <c r="R144" s="145">
        <f t="shared" si="2"/>
        <v>0</v>
      </c>
      <c r="S144" s="145">
        <v>0</v>
      </c>
      <c r="T144" s="146">
        <f t="shared" si="3"/>
        <v>0</v>
      </c>
      <c r="AR144" s="147" t="s">
        <v>622</v>
      </c>
      <c r="AT144" s="147" t="s">
        <v>180</v>
      </c>
      <c r="AU144" s="147" t="s">
        <v>141</v>
      </c>
      <c r="AY144" s="13" t="s">
        <v>134</v>
      </c>
      <c r="BE144" s="148">
        <f t="shared" si="4"/>
        <v>0</v>
      </c>
      <c r="BF144" s="148">
        <f t="shared" si="5"/>
        <v>0</v>
      </c>
      <c r="BG144" s="148">
        <f t="shared" si="6"/>
        <v>0</v>
      </c>
      <c r="BH144" s="148">
        <f t="shared" si="7"/>
        <v>0</v>
      </c>
      <c r="BI144" s="148">
        <f t="shared" si="8"/>
        <v>0</v>
      </c>
      <c r="BJ144" s="13" t="s">
        <v>141</v>
      </c>
      <c r="BK144" s="148">
        <f t="shared" si="9"/>
        <v>0</v>
      </c>
      <c r="BL144" s="13" t="s">
        <v>253</v>
      </c>
      <c r="BM144" s="147" t="s">
        <v>220</v>
      </c>
    </row>
    <row r="145" spans="2:65" s="1" customFormat="1" ht="21.75" customHeight="1">
      <c r="B145" s="135"/>
      <c r="C145" s="149" t="s">
        <v>178</v>
      </c>
      <c r="D145" s="149" t="s">
        <v>180</v>
      </c>
      <c r="E145" s="150" t="s">
        <v>1330</v>
      </c>
      <c r="F145" s="151" t="s">
        <v>1331</v>
      </c>
      <c r="G145" s="152" t="s">
        <v>227</v>
      </c>
      <c r="H145" s="153">
        <v>26</v>
      </c>
      <c r="I145" s="154"/>
      <c r="J145" s="153">
        <f t="shared" si="0"/>
        <v>0</v>
      </c>
      <c r="K145" s="155"/>
      <c r="L145" s="156"/>
      <c r="M145" s="157" t="s">
        <v>1</v>
      </c>
      <c r="N145" s="158" t="s">
        <v>39</v>
      </c>
      <c r="P145" s="145">
        <f t="shared" si="1"/>
        <v>0</v>
      </c>
      <c r="Q145" s="145">
        <v>0</v>
      </c>
      <c r="R145" s="145">
        <f t="shared" si="2"/>
        <v>0</v>
      </c>
      <c r="S145" s="145">
        <v>0</v>
      </c>
      <c r="T145" s="146">
        <f t="shared" si="3"/>
        <v>0</v>
      </c>
      <c r="AR145" s="147" t="s">
        <v>622</v>
      </c>
      <c r="AT145" s="147" t="s">
        <v>180</v>
      </c>
      <c r="AU145" s="147" t="s">
        <v>141</v>
      </c>
      <c r="AY145" s="13" t="s">
        <v>134</v>
      </c>
      <c r="BE145" s="148">
        <f t="shared" si="4"/>
        <v>0</v>
      </c>
      <c r="BF145" s="148">
        <f t="shared" si="5"/>
        <v>0</v>
      </c>
      <c r="BG145" s="148">
        <f t="shared" si="6"/>
        <v>0</v>
      </c>
      <c r="BH145" s="148">
        <f t="shared" si="7"/>
        <v>0</v>
      </c>
      <c r="BI145" s="148">
        <f t="shared" si="8"/>
        <v>0</v>
      </c>
      <c r="BJ145" s="13" t="s">
        <v>141</v>
      </c>
      <c r="BK145" s="148">
        <f t="shared" si="9"/>
        <v>0</v>
      </c>
      <c r="BL145" s="13" t="s">
        <v>253</v>
      </c>
      <c r="BM145" s="147" t="s">
        <v>223</v>
      </c>
    </row>
    <row r="146" spans="2:65" s="1" customFormat="1" ht="24.2" customHeight="1">
      <c r="B146" s="135"/>
      <c r="C146" s="136" t="s">
        <v>224</v>
      </c>
      <c r="D146" s="136" t="s">
        <v>136</v>
      </c>
      <c r="E146" s="137" t="s">
        <v>1332</v>
      </c>
      <c r="F146" s="138" t="s">
        <v>1333</v>
      </c>
      <c r="G146" s="139" t="s">
        <v>1285</v>
      </c>
      <c r="H146" s="140">
        <v>1</v>
      </c>
      <c r="I146" s="141"/>
      <c r="J146" s="140">
        <f t="shared" si="0"/>
        <v>0</v>
      </c>
      <c r="K146" s="142"/>
      <c r="L146" s="28"/>
      <c r="M146" s="143" t="s">
        <v>1</v>
      </c>
      <c r="N146" s="144" t="s">
        <v>39</v>
      </c>
      <c r="P146" s="145">
        <f t="shared" si="1"/>
        <v>0</v>
      </c>
      <c r="Q146" s="145">
        <v>0</v>
      </c>
      <c r="R146" s="145">
        <f t="shared" si="2"/>
        <v>0</v>
      </c>
      <c r="S146" s="145">
        <v>0</v>
      </c>
      <c r="T146" s="146">
        <f t="shared" si="3"/>
        <v>0</v>
      </c>
      <c r="AR146" s="147" t="s">
        <v>253</v>
      </c>
      <c r="AT146" s="147" t="s">
        <v>136</v>
      </c>
      <c r="AU146" s="147" t="s">
        <v>141</v>
      </c>
      <c r="AY146" s="13" t="s">
        <v>134</v>
      </c>
      <c r="BE146" s="148">
        <f t="shared" si="4"/>
        <v>0</v>
      </c>
      <c r="BF146" s="148">
        <f t="shared" si="5"/>
        <v>0</v>
      </c>
      <c r="BG146" s="148">
        <f t="shared" si="6"/>
        <v>0</v>
      </c>
      <c r="BH146" s="148">
        <f t="shared" si="7"/>
        <v>0</v>
      </c>
      <c r="BI146" s="148">
        <f t="shared" si="8"/>
        <v>0</v>
      </c>
      <c r="BJ146" s="13" t="s">
        <v>141</v>
      </c>
      <c r="BK146" s="148">
        <f t="shared" si="9"/>
        <v>0</v>
      </c>
      <c r="BL146" s="13" t="s">
        <v>253</v>
      </c>
      <c r="BM146" s="147" t="s">
        <v>228</v>
      </c>
    </row>
    <row r="147" spans="2:65" s="1" customFormat="1" ht="16.5" customHeight="1">
      <c r="B147" s="135"/>
      <c r="C147" s="149" t="s">
        <v>183</v>
      </c>
      <c r="D147" s="149" t="s">
        <v>180</v>
      </c>
      <c r="E147" s="150" t="s">
        <v>1334</v>
      </c>
      <c r="F147" s="151" t="s">
        <v>1335</v>
      </c>
      <c r="G147" s="152" t="s">
        <v>227</v>
      </c>
      <c r="H147" s="153">
        <v>1</v>
      </c>
      <c r="I147" s="154"/>
      <c r="J147" s="153">
        <f t="shared" si="0"/>
        <v>0</v>
      </c>
      <c r="K147" s="155"/>
      <c r="L147" s="156"/>
      <c r="M147" s="157" t="s">
        <v>1</v>
      </c>
      <c r="N147" s="158" t="s">
        <v>39</v>
      </c>
      <c r="P147" s="145">
        <f t="shared" si="1"/>
        <v>0</v>
      </c>
      <c r="Q147" s="145">
        <v>0</v>
      </c>
      <c r="R147" s="145">
        <f t="shared" si="2"/>
        <v>0</v>
      </c>
      <c r="S147" s="145">
        <v>0</v>
      </c>
      <c r="T147" s="146">
        <f t="shared" si="3"/>
        <v>0</v>
      </c>
      <c r="AR147" s="147" t="s">
        <v>622</v>
      </c>
      <c r="AT147" s="147" t="s">
        <v>180</v>
      </c>
      <c r="AU147" s="147" t="s">
        <v>141</v>
      </c>
      <c r="AY147" s="13" t="s">
        <v>134</v>
      </c>
      <c r="BE147" s="148">
        <f t="shared" si="4"/>
        <v>0</v>
      </c>
      <c r="BF147" s="148">
        <f t="shared" si="5"/>
        <v>0</v>
      </c>
      <c r="BG147" s="148">
        <f t="shared" si="6"/>
        <v>0</v>
      </c>
      <c r="BH147" s="148">
        <f t="shared" si="7"/>
        <v>0</v>
      </c>
      <c r="BI147" s="148">
        <f t="shared" si="8"/>
        <v>0</v>
      </c>
      <c r="BJ147" s="13" t="s">
        <v>141</v>
      </c>
      <c r="BK147" s="148">
        <f t="shared" si="9"/>
        <v>0</v>
      </c>
      <c r="BL147" s="13" t="s">
        <v>253</v>
      </c>
      <c r="BM147" s="147" t="s">
        <v>231</v>
      </c>
    </row>
    <row r="148" spans="2:65" s="1" customFormat="1" ht="24.2" customHeight="1">
      <c r="B148" s="135"/>
      <c r="C148" s="136" t="s">
        <v>232</v>
      </c>
      <c r="D148" s="136" t="s">
        <v>136</v>
      </c>
      <c r="E148" s="137" t="s">
        <v>1336</v>
      </c>
      <c r="F148" s="138" t="s">
        <v>1337</v>
      </c>
      <c r="G148" s="139" t="s">
        <v>1285</v>
      </c>
      <c r="H148" s="140">
        <v>56</v>
      </c>
      <c r="I148" s="141"/>
      <c r="J148" s="140">
        <f t="shared" si="0"/>
        <v>0</v>
      </c>
      <c r="K148" s="142"/>
      <c r="L148" s="28"/>
      <c r="M148" s="143" t="s">
        <v>1</v>
      </c>
      <c r="N148" s="144" t="s">
        <v>39</v>
      </c>
      <c r="P148" s="145">
        <f t="shared" si="1"/>
        <v>0</v>
      </c>
      <c r="Q148" s="145">
        <v>0</v>
      </c>
      <c r="R148" s="145">
        <f t="shared" si="2"/>
        <v>0</v>
      </c>
      <c r="S148" s="145">
        <v>0</v>
      </c>
      <c r="T148" s="146">
        <f t="shared" si="3"/>
        <v>0</v>
      </c>
      <c r="AR148" s="147" t="s">
        <v>253</v>
      </c>
      <c r="AT148" s="147" t="s">
        <v>136</v>
      </c>
      <c r="AU148" s="147" t="s">
        <v>141</v>
      </c>
      <c r="AY148" s="13" t="s">
        <v>134</v>
      </c>
      <c r="BE148" s="148">
        <f t="shared" si="4"/>
        <v>0</v>
      </c>
      <c r="BF148" s="148">
        <f t="shared" si="5"/>
        <v>0</v>
      </c>
      <c r="BG148" s="148">
        <f t="shared" si="6"/>
        <v>0</v>
      </c>
      <c r="BH148" s="148">
        <f t="shared" si="7"/>
        <v>0</v>
      </c>
      <c r="BI148" s="148">
        <f t="shared" si="8"/>
        <v>0</v>
      </c>
      <c r="BJ148" s="13" t="s">
        <v>141</v>
      </c>
      <c r="BK148" s="148">
        <f t="shared" si="9"/>
        <v>0</v>
      </c>
      <c r="BL148" s="13" t="s">
        <v>253</v>
      </c>
      <c r="BM148" s="147" t="s">
        <v>235</v>
      </c>
    </row>
    <row r="149" spans="2:65" s="1" customFormat="1" ht="24.2" customHeight="1">
      <c r="B149" s="135"/>
      <c r="C149" s="149" t="s">
        <v>187</v>
      </c>
      <c r="D149" s="149" t="s">
        <v>180</v>
      </c>
      <c r="E149" s="150" t="s">
        <v>1338</v>
      </c>
      <c r="F149" s="151" t="s">
        <v>1339</v>
      </c>
      <c r="G149" s="152" t="s">
        <v>227</v>
      </c>
      <c r="H149" s="153">
        <v>28</v>
      </c>
      <c r="I149" s="154"/>
      <c r="J149" s="153">
        <f t="shared" si="0"/>
        <v>0</v>
      </c>
      <c r="K149" s="155"/>
      <c r="L149" s="156"/>
      <c r="M149" s="157" t="s">
        <v>1</v>
      </c>
      <c r="N149" s="158" t="s">
        <v>39</v>
      </c>
      <c r="P149" s="145">
        <f t="shared" si="1"/>
        <v>0</v>
      </c>
      <c r="Q149" s="145">
        <v>0</v>
      </c>
      <c r="R149" s="145">
        <f t="shared" si="2"/>
        <v>0</v>
      </c>
      <c r="S149" s="145">
        <v>0</v>
      </c>
      <c r="T149" s="146">
        <f t="shared" si="3"/>
        <v>0</v>
      </c>
      <c r="AR149" s="147" t="s">
        <v>622</v>
      </c>
      <c r="AT149" s="147" t="s">
        <v>180</v>
      </c>
      <c r="AU149" s="147" t="s">
        <v>141</v>
      </c>
      <c r="AY149" s="13" t="s">
        <v>134</v>
      </c>
      <c r="BE149" s="148">
        <f t="shared" si="4"/>
        <v>0</v>
      </c>
      <c r="BF149" s="148">
        <f t="shared" si="5"/>
        <v>0</v>
      </c>
      <c r="BG149" s="148">
        <f t="shared" si="6"/>
        <v>0</v>
      </c>
      <c r="BH149" s="148">
        <f t="shared" si="7"/>
        <v>0</v>
      </c>
      <c r="BI149" s="148">
        <f t="shared" si="8"/>
        <v>0</v>
      </c>
      <c r="BJ149" s="13" t="s">
        <v>141</v>
      </c>
      <c r="BK149" s="148">
        <f t="shared" si="9"/>
        <v>0</v>
      </c>
      <c r="BL149" s="13" t="s">
        <v>253</v>
      </c>
      <c r="BM149" s="147" t="s">
        <v>238</v>
      </c>
    </row>
    <row r="150" spans="2:65" s="1" customFormat="1" ht="24.2" customHeight="1">
      <c r="B150" s="135"/>
      <c r="C150" s="149" t="s">
        <v>239</v>
      </c>
      <c r="D150" s="149" t="s">
        <v>180</v>
      </c>
      <c r="E150" s="150" t="s">
        <v>1340</v>
      </c>
      <c r="F150" s="151" t="s">
        <v>1341</v>
      </c>
      <c r="G150" s="152" t="s">
        <v>227</v>
      </c>
      <c r="H150" s="153">
        <v>28</v>
      </c>
      <c r="I150" s="154"/>
      <c r="J150" s="153">
        <f t="shared" si="0"/>
        <v>0</v>
      </c>
      <c r="K150" s="155"/>
      <c r="L150" s="156"/>
      <c r="M150" s="157" t="s">
        <v>1</v>
      </c>
      <c r="N150" s="158" t="s">
        <v>39</v>
      </c>
      <c r="P150" s="145">
        <f t="shared" si="1"/>
        <v>0</v>
      </c>
      <c r="Q150" s="145">
        <v>0</v>
      </c>
      <c r="R150" s="145">
        <f t="shared" si="2"/>
        <v>0</v>
      </c>
      <c r="S150" s="145">
        <v>0</v>
      </c>
      <c r="T150" s="146">
        <f t="shared" si="3"/>
        <v>0</v>
      </c>
      <c r="AR150" s="147" t="s">
        <v>622</v>
      </c>
      <c r="AT150" s="147" t="s">
        <v>180</v>
      </c>
      <c r="AU150" s="147" t="s">
        <v>141</v>
      </c>
      <c r="AY150" s="13" t="s">
        <v>134</v>
      </c>
      <c r="BE150" s="148">
        <f t="shared" si="4"/>
        <v>0</v>
      </c>
      <c r="BF150" s="148">
        <f t="shared" si="5"/>
        <v>0</v>
      </c>
      <c r="BG150" s="148">
        <f t="shared" si="6"/>
        <v>0</v>
      </c>
      <c r="BH150" s="148">
        <f t="shared" si="7"/>
        <v>0</v>
      </c>
      <c r="BI150" s="148">
        <f t="shared" si="8"/>
        <v>0</v>
      </c>
      <c r="BJ150" s="13" t="s">
        <v>141</v>
      </c>
      <c r="BK150" s="148">
        <f t="shared" si="9"/>
        <v>0</v>
      </c>
      <c r="BL150" s="13" t="s">
        <v>253</v>
      </c>
      <c r="BM150" s="147" t="s">
        <v>242</v>
      </c>
    </row>
    <row r="151" spans="2:65" s="1" customFormat="1" ht="16.5" customHeight="1">
      <c r="B151" s="135"/>
      <c r="C151" s="136" t="s">
        <v>191</v>
      </c>
      <c r="D151" s="136" t="s">
        <v>136</v>
      </c>
      <c r="E151" s="137" t="s">
        <v>1342</v>
      </c>
      <c r="F151" s="138" t="s">
        <v>1343</v>
      </c>
      <c r="G151" s="139" t="s">
        <v>1285</v>
      </c>
      <c r="H151" s="140">
        <v>5</v>
      </c>
      <c r="I151" s="141"/>
      <c r="J151" s="140">
        <f t="shared" si="0"/>
        <v>0</v>
      </c>
      <c r="K151" s="142"/>
      <c r="L151" s="28"/>
      <c r="M151" s="143" t="s">
        <v>1</v>
      </c>
      <c r="N151" s="144" t="s">
        <v>39</v>
      </c>
      <c r="P151" s="145">
        <f t="shared" si="1"/>
        <v>0</v>
      </c>
      <c r="Q151" s="145">
        <v>0</v>
      </c>
      <c r="R151" s="145">
        <f t="shared" si="2"/>
        <v>0</v>
      </c>
      <c r="S151" s="145">
        <v>0</v>
      </c>
      <c r="T151" s="146">
        <f t="shared" si="3"/>
        <v>0</v>
      </c>
      <c r="AR151" s="147" t="s">
        <v>253</v>
      </c>
      <c r="AT151" s="147" t="s">
        <v>136</v>
      </c>
      <c r="AU151" s="147" t="s">
        <v>141</v>
      </c>
      <c r="AY151" s="13" t="s">
        <v>134</v>
      </c>
      <c r="BE151" s="148">
        <f t="shared" si="4"/>
        <v>0</v>
      </c>
      <c r="BF151" s="148">
        <f t="shared" si="5"/>
        <v>0</v>
      </c>
      <c r="BG151" s="148">
        <f t="shared" si="6"/>
        <v>0</v>
      </c>
      <c r="BH151" s="148">
        <f t="shared" si="7"/>
        <v>0</v>
      </c>
      <c r="BI151" s="148">
        <f t="shared" si="8"/>
        <v>0</v>
      </c>
      <c r="BJ151" s="13" t="s">
        <v>141</v>
      </c>
      <c r="BK151" s="148">
        <f t="shared" si="9"/>
        <v>0</v>
      </c>
      <c r="BL151" s="13" t="s">
        <v>253</v>
      </c>
      <c r="BM151" s="147" t="s">
        <v>245</v>
      </c>
    </row>
    <row r="152" spans="2:65" s="1" customFormat="1" ht="16.5" customHeight="1">
      <c r="B152" s="135"/>
      <c r="C152" s="149" t="s">
        <v>246</v>
      </c>
      <c r="D152" s="149" t="s">
        <v>180</v>
      </c>
      <c r="E152" s="150" t="s">
        <v>1344</v>
      </c>
      <c r="F152" s="151" t="s">
        <v>1345</v>
      </c>
      <c r="G152" s="152" t="s">
        <v>227</v>
      </c>
      <c r="H152" s="153">
        <v>2</v>
      </c>
      <c r="I152" s="154"/>
      <c r="J152" s="153">
        <f t="shared" si="0"/>
        <v>0</v>
      </c>
      <c r="K152" s="155"/>
      <c r="L152" s="156"/>
      <c r="M152" s="157" t="s">
        <v>1</v>
      </c>
      <c r="N152" s="158" t="s">
        <v>39</v>
      </c>
      <c r="P152" s="145">
        <f t="shared" si="1"/>
        <v>0</v>
      </c>
      <c r="Q152" s="145">
        <v>0</v>
      </c>
      <c r="R152" s="145">
        <f t="shared" si="2"/>
        <v>0</v>
      </c>
      <c r="S152" s="145">
        <v>0</v>
      </c>
      <c r="T152" s="146">
        <f t="shared" si="3"/>
        <v>0</v>
      </c>
      <c r="AR152" s="147" t="s">
        <v>622</v>
      </c>
      <c r="AT152" s="147" t="s">
        <v>180</v>
      </c>
      <c r="AU152" s="147" t="s">
        <v>141</v>
      </c>
      <c r="AY152" s="13" t="s">
        <v>134</v>
      </c>
      <c r="BE152" s="148">
        <f t="shared" si="4"/>
        <v>0</v>
      </c>
      <c r="BF152" s="148">
        <f t="shared" si="5"/>
        <v>0</v>
      </c>
      <c r="BG152" s="148">
        <f t="shared" si="6"/>
        <v>0</v>
      </c>
      <c r="BH152" s="148">
        <f t="shared" si="7"/>
        <v>0</v>
      </c>
      <c r="BI152" s="148">
        <f t="shared" si="8"/>
        <v>0</v>
      </c>
      <c r="BJ152" s="13" t="s">
        <v>141</v>
      </c>
      <c r="BK152" s="148">
        <f t="shared" si="9"/>
        <v>0</v>
      </c>
      <c r="BL152" s="13" t="s">
        <v>253</v>
      </c>
      <c r="BM152" s="147" t="s">
        <v>250</v>
      </c>
    </row>
    <row r="153" spans="2:65" s="1" customFormat="1" ht="16.5" customHeight="1">
      <c r="B153" s="135"/>
      <c r="C153" s="149" t="s">
        <v>194</v>
      </c>
      <c r="D153" s="149" t="s">
        <v>180</v>
      </c>
      <c r="E153" s="150" t="s">
        <v>1346</v>
      </c>
      <c r="F153" s="151" t="s">
        <v>1347</v>
      </c>
      <c r="G153" s="152" t="s">
        <v>227</v>
      </c>
      <c r="H153" s="153">
        <v>2</v>
      </c>
      <c r="I153" s="154"/>
      <c r="J153" s="153">
        <f t="shared" si="0"/>
        <v>0</v>
      </c>
      <c r="K153" s="155"/>
      <c r="L153" s="156"/>
      <c r="M153" s="157" t="s">
        <v>1</v>
      </c>
      <c r="N153" s="158" t="s">
        <v>39</v>
      </c>
      <c r="P153" s="145">
        <f t="shared" si="1"/>
        <v>0</v>
      </c>
      <c r="Q153" s="145">
        <v>0</v>
      </c>
      <c r="R153" s="145">
        <f t="shared" si="2"/>
        <v>0</v>
      </c>
      <c r="S153" s="145">
        <v>0</v>
      </c>
      <c r="T153" s="146">
        <f t="shared" si="3"/>
        <v>0</v>
      </c>
      <c r="AR153" s="147" t="s">
        <v>622</v>
      </c>
      <c r="AT153" s="147" t="s">
        <v>180</v>
      </c>
      <c r="AU153" s="147" t="s">
        <v>141</v>
      </c>
      <c r="AY153" s="13" t="s">
        <v>134</v>
      </c>
      <c r="BE153" s="148">
        <f t="shared" si="4"/>
        <v>0</v>
      </c>
      <c r="BF153" s="148">
        <f t="shared" si="5"/>
        <v>0</v>
      </c>
      <c r="BG153" s="148">
        <f t="shared" si="6"/>
        <v>0</v>
      </c>
      <c r="BH153" s="148">
        <f t="shared" si="7"/>
        <v>0</v>
      </c>
      <c r="BI153" s="148">
        <f t="shared" si="8"/>
        <v>0</v>
      </c>
      <c r="BJ153" s="13" t="s">
        <v>141</v>
      </c>
      <c r="BK153" s="148">
        <f t="shared" si="9"/>
        <v>0</v>
      </c>
      <c r="BL153" s="13" t="s">
        <v>253</v>
      </c>
      <c r="BM153" s="147" t="s">
        <v>253</v>
      </c>
    </row>
    <row r="154" spans="2:65" s="1" customFormat="1" ht="16.5" customHeight="1">
      <c r="B154" s="135"/>
      <c r="C154" s="149" t="s">
        <v>254</v>
      </c>
      <c r="D154" s="149" t="s">
        <v>180</v>
      </c>
      <c r="E154" s="150" t="s">
        <v>1348</v>
      </c>
      <c r="F154" s="151" t="s">
        <v>1349</v>
      </c>
      <c r="G154" s="152" t="s">
        <v>227</v>
      </c>
      <c r="H154" s="153">
        <v>1</v>
      </c>
      <c r="I154" s="154"/>
      <c r="J154" s="153">
        <f t="shared" ref="J154:J185" si="10">ROUND(I154*H154,2)</f>
        <v>0</v>
      </c>
      <c r="K154" s="155"/>
      <c r="L154" s="156"/>
      <c r="M154" s="157" t="s">
        <v>1</v>
      </c>
      <c r="N154" s="158" t="s">
        <v>39</v>
      </c>
      <c r="P154" s="145">
        <f t="shared" ref="P154:P185" si="11">O154*H154</f>
        <v>0</v>
      </c>
      <c r="Q154" s="145">
        <v>0</v>
      </c>
      <c r="R154" s="145">
        <f t="shared" ref="R154:R185" si="12">Q154*H154</f>
        <v>0</v>
      </c>
      <c r="S154" s="145">
        <v>0</v>
      </c>
      <c r="T154" s="146">
        <f t="shared" ref="T154:T185" si="13">S154*H154</f>
        <v>0</v>
      </c>
      <c r="AR154" s="147" t="s">
        <v>622</v>
      </c>
      <c r="AT154" s="147" t="s">
        <v>180</v>
      </c>
      <c r="AU154" s="147" t="s">
        <v>141</v>
      </c>
      <c r="AY154" s="13" t="s">
        <v>134</v>
      </c>
      <c r="BE154" s="148">
        <f t="shared" ref="BE154:BE185" si="14">IF(N154="základná",J154,0)</f>
        <v>0</v>
      </c>
      <c r="BF154" s="148">
        <f t="shared" ref="BF154:BF185" si="15">IF(N154="znížená",J154,0)</f>
        <v>0</v>
      </c>
      <c r="BG154" s="148">
        <f t="shared" ref="BG154:BG185" si="16">IF(N154="zákl. prenesená",J154,0)</f>
        <v>0</v>
      </c>
      <c r="BH154" s="148">
        <f t="shared" ref="BH154:BH185" si="17">IF(N154="zníž. prenesená",J154,0)</f>
        <v>0</v>
      </c>
      <c r="BI154" s="148">
        <f t="shared" ref="BI154:BI185" si="18">IF(N154="nulová",J154,0)</f>
        <v>0</v>
      </c>
      <c r="BJ154" s="13" t="s">
        <v>141</v>
      </c>
      <c r="BK154" s="148">
        <f t="shared" ref="BK154:BK185" si="19">ROUND(I154*H154,2)</f>
        <v>0</v>
      </c>
      <c r="BL154" s="13" t="s">
        <v>253</v>
      </c>
      <c r="BM154" s="147" t="s">
        <v>257</v>
      </c>
    </row>
    <row r="155" spans="2:65" s="1" customFormat="1" ht="16.5" customHeight="1">
      <c r="B155" s="135"/>
      <c r="C155" s="136" t="s">
        <v>198</v>
      </c>
      <c r="D155" s="136" t="s">
        <v>136</v>
      </c>
      <c r="E155" s="137" t="s">
        <v>1350</v>
      </c>
      <c r="F155" s="138" t="s">
        <v>1351</v>
      </c>
      <c r="G155" s="139" t="s">
        <v>227</v>
      </c>
      <c r="H155" s="140">
        <v>1</v>
      </c>
      <c r="I155" s="141"/>
      <c r="J155" s="140">
        <f t="shared" si="10"/>
        <v>0</v>
      </c>
      <c r="K155" s="142"/>
      <c r="L155" s="28"/>
      <c r="M155" s="143" t="s">
        <v>1</v>
      </c>
      <c r="N155" s="144" t="s">
        <v>39</v>
      </c>
      <c r="P155" s="145">
        <f t="shared" si="11"/>
        <v>0</v>
      </c>
      <c r="Q155" s="145">
        <v>0</v>
      </c>
      <c r="R155" s="145">
        <f t="shared" si="12"/>
        <v>0</v>
      </c>
      <c r="S155" s="145">
        <v>0</v>
      </c>
      <c r="T155" s="146">
        <f t="shared" si="13"/>
        <v>0</v>
      </c>
      <c r="AR155" s="147" t="s">
        <v>253</v>
      </c>
      <c r="AT155" s="147" t="s">
        <v>136</v>
      </c>
      <c r="AU155" s="147" t="s">
        <v>141</v>
      </c>
      <c r="AY155" s="13" t="s">
        <v>134</v>
      </c>
      <c r="BE155" s="148">
        <f t="shared" si="14"/>
        <v>0</v>
      </c>
      <c r="BF155" s="148">
        <f t="shared" si="15"/>
        <v>0</v>
      </c>
      <c r="BG155" s="148">
        <f t="shared" si="16"/>
        <v>0</v>
      </c>
      <c r="BH155" s="148">
        <f t="shared" si="17"/>
        <v>0</v>
      </c>
      <c r="BI155" s="148">
        <f t="shared" si="18"/>
        <v>0</v>
      </c>
      <c r="BJ155" s="13" t="s">
        <v>141</v>
      </c>
      <c r="BK155" s="148">
        <f t="shared" si="19"/>
        <v>0</v>
      </c>
      <c r="BL155" s="13" t="s">
        <v>253</v>
      </c>
      <c r="BM155" s="147" t="s">
        <v>260</v>
      </c>
    </row>
    <row r="156" spans="2:65" s="1" customFormat="1" ht="16.5" customHeight="1">
      <c r="B156" s="135"/>
      <c r="C156" s="136" t="s">
        <v>261</v>
      </c>
      <c r="D156" s="136" t="s">
        <v>136</v>
      </c>
      <c r="E156" s="137" t="s">
        <v>1352</v>
      </c>
      <c r="F156" s="138" t="s">
        <v>1353</v>
      </c>
      <c r="G156" s="139" t="s">
        <v>227</v>
      </c>
      <c r="H156" s="140">
        <v>3</v>
      </c>
      <c r="I156" s="141"/>
      <c r="J156" s="140">
        <f t="shared" si="10"/>
        <v>0</v>
      </c>
      <c r="K156" s="142"/>
      <c r="L156" s="28"/>
      <c r="M156" s="143" t="s">
        <v>1</v>
      </c>
      <c r="N156" s="144" t="s">
        <v>39</v>
      </c>
      <c r="P156" s="145">
        <f t="shared" si="11"/>
        <v>0</v>
      </c>
      <c r="Q156" s="145">
        <v>0</v>
      </c>
      <c r="R156" s="145">
        <f t="shared" si="12"/>
        <v>0</v>
      </c>
      <c r="S156" s="145">
        <v>0</v>
      </c>
      <c r="T156" s="146">
        <f t="shared" si="13"/>
        <v>0</v>
      </c>
      <c r="AR156" s="147" t="s">
        <v>253</v>
      </c>
      <c r="AT156" s="147" t="s">
        <v>136</v>
      </c>
      <c r="AU156" s="147" t="s">
        <v>141</v>
      </c>
      <c r="AY156" s="13" t="s">
        <v>134</v>
      </c>
      <c r="BE156" s="148">
        <f t="shared" si="14"/>
        <v>0</v>
      </c>
      <c r="BF156" s="148">
        <f t="shared" si="15"/>
        <v>0</v>
      </c>
      <c r="BG156" s="148">
        <f t="shared" si="16"/>
        <v>0</v>
      </c>
      <c r="BH156" s="148">
        <f t="shared" si="17"/>
        <v>0</v>
      </c>
      <c r="BI156" s="148">
        <f t="shared" si="18"/>
        <v>0</v>
      </c>
      <c r="BJ156" s="13" t="s">
        <v>141</v>
      </c>
      <c r="BK156" s="148">
        <f t="shared" si="19"/>
        <v>0</v>
      </c>
      <c r="BL156" s="13" t="s">
        <v>253</v>
      </c>
      <c r="BM156" s="147" t="s">
        <v>264</v>
      </c>
    </row>
    <row r="157" spans="2:65" s="1" customFormat="1" ht="16.5" customHeight="1">
      <c r="B157" s="135"/>
      <c r="C157" s="136" t="s">
        <v>201</v>
      </c>
      <c r="D157" s="136" t="s">
        <v>136</v>
      </c>
      <c r="E157" s="137" t="s">
        <v>1354</v>
      </c>
      <c r="F157" s="138" t="s">
        <v>1355</v>
      </c>
      <c r="G157" s="139" t="s">
        <v>227</v>
      </c>
      <c r="H157" s="140">
        <v>1</v>
      </c>
      <c r="I157" s="141"/>
      <c r="J157" s="140">
        <f t="shared" si="10"/>
        <v>0</v>
      </c>
      <c r="K157" s="142"/>
      <c r="L157" s="28"/>
      <c r="M157" s="143" t="s">
        <v>1</v>
      </c>
      <c r="N157" s="144" t="s">
        <v>39</v>
      </c>
      <c r="P157" s="145">
        <f t="shared" si="11"/>
        <v>0</v>
      </c>
      <c r="Q157" s="145">
        <v>0</v>
      </c>
      <c r="R157" s="145">
        <f t="shared" si="12"/>
        <v>0</v>
      </c>
      <c r="S157" s="145">
        <v>0</v>
      </c>
      <c r="T157" s="146">
        <f t="shared" si="13"/>
        <v>0</v>
      </c>
      <c r="AR157" s="147" t="s">
        <v>253</v>
      </c>
      <c r="AT157" s="147" t="s">
        <v>136</v>
      </c>
      <c r="AU157" s="147" t="s">
        <v>141</v>
      </c>
      <c r="AY157" s="13" t="s">
        <v>134</v>
      </c>
      <c r="BE157" s="148">
        <f t="shared" si="14"/>
        <v>0</v>
      </c>
      <c r="BF157" s="148">
        <f t="shared" si="15"/>
        <v>0</v>
      </c>
      <c r="BG157" s="148">
        <f t="shared" si="16"/>
        <v>0</v>
      </c>
      <c r="BH157" s="148">
        <f t="shared" si="17"/>
        <v>0</v>
      </c>
      <c r="BI157" s="148">
        <f t="shared" si="18"/>
        <v>0</v>
      </c>
      <c r="BJ157" s="13" t="s">
        <v>141</v>
      </c>
      <c r="BK157" s="148">
        <f t="shared" si="19"/>
        <v>0</v>
      </c>
      <c r="BL157" s="13" t="s">
        <v>253</v>
      </c>
      <c r="BM157" s="147" t="s">
        <v>267</v>
      </c>
    </row>
    <row r="158" spans="2:65" s="1" customFormat="1" ht="16.5" customHeight="1">
      <c r="B158" s="135"/>
      <c r="C158" s="136" t="s">
        <v>268</v>
      </c>
      <c r="D158" s="136" t="s">
        <v>136</v>
      </c>
      <c r="E158" s="137" t="s">
        <v>1356</v>
      </c>
      <c r="F158" s="138" t="s">
        <v>1357</v>
      </c>
      <c r="G158" s="139" t="s">
        <v>227</v>
      </c>
      <c r="H158" s="140">
        <v>1</v>
      </c>
      <c r="I158" s="141"/>
      <c r="J158" s="140">
        <f t="shared" si="10"/>
        <v>0</v>
      </c>
      <c r="K158" s="142"/>
      <c r="L158" s="28"/>
      <c r="M158" s="143" t="s">
        <v>1</v>
      </c>
      <c r="N158" s="144" t="s">
        <v>39</v>
      </c>
      <c r="P158" s="145">
        <f t="shared" si="11"/>
        <v>0</v>
      </c>
      <c r="Q158" s="145">
        <v>0</v>
      </c>
      <c r="R158" s="145">
        <f t="shared" si="12"/>
        <v>0</v>
      </c>
      <c r="S158" s="145">
        <v>0</v>
      </c>
      <c r="T158" s="146">
        <f t="shared" si="13"/>
        <v>0</v>
      </c>
      <c r="AR158" s="147" t="s">
        <v>253</v>
      </c>
      <c r="AT158" s="147" t="s">
        <v>136</v>
      </c>
      <c r="AU158" s="147" t="s">
        <v>141</v>
      </c>
      <c r="AY158" s="13" t="s">
        <v>134</v>
      </c>
      <c r="BE158" s="148">
        <f t="shared" si="14"/>
        <v>0</v>
      </c>
      <c r="BF158" s="148">
        <f t="shared" si="15"/>
        <v>0</v>
      </c>
      <c r="BG158" s="148">
        <f t="shared" si="16"/>
        <v>0</v>
      </c>
      <c r="BH158" s="148">
        <f t="shared" si="17"/>
        <v>0</v>
      </c>
      <c r="BI158" s="148">
        <f t="shared" si="18"/>
        <v>0</v>
      </c>
      <c r="BJ158" s="13" t="s">
        <v>141</v>
      </c>
      <c r="BK158" s="148">
        <f t="shared" si="19"/>
        <v>0</v>
      </c>
      <c r="BL158" s="13" t="s">
        <v>253</v>
      </c>
      <c r="BM158" s="147" t="s">
        <v>271</v>
      </c>
    </row>
    <row r="159" spans="2:65" s="1" customFormat="1" ht="21.75" customHeight="1">
      <c r="B159" s="135"/>
      <c r="C159" s="136" t="s">
        <v>205</v>
      </c>
      <c r="D159" s="136" t="s">
        <v>136</v>
      </c>
      <c r="E159" s="137" t="s">
        <v>1358</v>
      </c>
      <c r="F159" s="138" t="s">
        <v>1359</v>
      </c>
      <c r="G159" s="139" t="s">
        <v>227</v>
      </c>
      <c r="H159" s="140">
        <v>5</v>
      </c>
      <c r="I159" s="141"/>
      <c r="J159" s="140">
        <f t="shared" si="10"/>
        <v>0</v>
      </c>
      <c r="K159" s="142"/>
      <c r="L159" s="28"/>
      <c r="M159" s="143" t="s">
        <v>1</v>
      </c>
      <c r="N159" s="144" t="s">
        <v>39</v>
      </c>
      <c r="P159" s="145">
        <f t="shared" si="11"/>
        <v>0</v>
      </c>
      <c r="Q159" s="145">
        <v>0</v>
      </c>
      <c r="R159" s="145">
        <f t="shared" si="12"/>
        <v>0</v>
      </c>
      <c r="S159" s="145">
        <v>0</v>
      </c>
      <c r="T159" s="146">
        <f t="shared" si="13"/>
        <v>0</v>
      </c>
      <c r="AR159" s="147" t="s">
        <v>253</v>
      </c>
      <c r="AT159" s="147" t="s">
        <v>136</v>
      </c>
      <c r="AU159" s="147" t="s">
        <v>141</v>
      </c>
      <c r="AY159" s="13" t="s">
        <v>134</v>
      </c>
      <c r="BE159" s="148">
        <f t="shared" si="14"/>
        <v>0</v>
      </c>
      <c r="BF159" s="148">
        <f t="shared" si="15"/>
        <v>0</v>
      </c>
      <c r="BG159" s="148">
        <f t="shared" si="16"/>
        <v>0</v>
      </c>
      <c r="BH159" s="148">
        <f t="shared" si="17"/>
        <v>0</v>
      </c>
      <c r="BI159" s="148">
        <f t="shared" si="18"/>
        <v>0</v>
      </c>
      <c r="BJ159" s="13" t="s">
        <v>141</v>
      </c>
      <c r="BK159" s="148">
        <f t="shared" si="19"/>
        <v>0</v>
      </c>
      <c r="BL159" s="13" t="s">
        <v>253</v>
      </c>
      <c r="BM159" s="147" t="s">
        <v>274</v>
      </c>
    </row>
    <row r="160" spans="2:65" s="1" customFormat="1" ht="16.5" customHeight="1">
      <c r="B160" s="135"/>
      <c r="C160" s="136" t="s">
        <v>275</v>
      </c>
      <c r="D160" s="136" t="s">
        <v>136</v>
      </c>
      <c r="E160" s="137" t="s">
        <v>1360</v>
      </c>
      <c r="F160" s="138" t="s">
        <v>1361</v>
      </c>
      <c r="G160" s="139" t="s">
        <v>1285</v>
      </c>
      <c r="H160" s="140">
        <v>1</v>
      </c>
      <c r="I160" s="141"/>
      <c r="J160" s="140">
        <f t="shared" si="10"/>
        <v>0</v>
      </c>
      <c r="K160" s="142"/>
      <c r="L160" s="28"/>
      <c r="M160" s="143" t="s">
        <v>1</v>
      </c>
      <c r="N160" s="144" t="s">
        <v>39</v>
      </c>
      <c r="P160" s="145">
        <f t="shared" si="11"/>
        <v>0</v>
      </c>
      <c r="Q160" s="145">
        <v>0</v>
      </c>
      <c r="R160" s="145">
        <f t="shared" si="12"/>
        <v>0</v>
      </c>
      <c r="S160" s="145">
        <v>0</v>
      </c>
      <c r="T160" s="146">
        <f t="shared" si="13"/>
        <v>0</v>
      </c>
      <c r="AR160" s="147" t="s">
        <v>253</v>
      </c>
      <c r="AT160" s="147" t="s">
        <v>136</v>
      </c>
      <c r="AU160" s="147" t="s">
        <v>141</v>
      </c>
      <c r="AY160" s="13" t="s">
        <v>134</v>
      </c>
      <c r="BE160" s="148">
        <f t="shared" si="14"/>
        <v>0</v>
      </c>
      <c r="BF160" s="148">
        <f t="shared" si="15"/>
        <v>0</v>
      </c>
      <c r="BG160" s="148">
        <f t="shared" si="16"/>
        <v>0</v>
      </c>
      <c r="BH160" s="148">
        <f t="shared" si="17"/>
        <v>0</v>
      </c>
      <c r="BI160" s="148">
        <f t="shared" si="18"/>
        <v>0</v>
      </c>
      <c r="BJ160" s="13" t="s">
        <v>141</v>
      </c>
      <c r="BK160" s="148">
        <f t="shared" si="19"/>
        <v>0</v>
      </c>
      <c r="BL160" s="13" t="s">
        <v>253</v>
      </c>
      <c r="BM160" s="147" t="s">
        <v>278</v>
      </c>
    </row>
    <row r="161" spans="2:65" s="1" customFormat="1" ht="16.5" customHeight="1">
      <c r="B161" s="135"/>
      <c r="C161" s="149" t="s">
        <v>208</v>
      </c>
      <c r="D161" s="149" t="s">
        <v>180</v>
      </c>
      <c r="E161" s="150" t="s">
        <v>1362</v>
      </c>
      <c r="F161" s="151" t="s">
        <v>1363</v>
      </c>
      <c r="G161" s="152" t="s">
        <v>227</v>
      </c>
      <c r="H161" s="153">
        <v>1</v>
      </c>
      <c r="I161" s="154"/>
      <c r="J161" s="153">
        <f t="shared" si="10"/>
        <v>0</v>
      </c>
      <c r="K161" s="155"/>
      <c r="L161" s="156"/>
      <c r="M161" s="157" t="s">
        <v>1</v>
      </c>
      <c r="N161" s="158" t="s">
        <v>39</v>
      </c>
      <c r="P161" s="145">
        <f t="shared" si="11"/>
        <v>0</v>
      </c>
      <c r="Q161" s="145">
        <v>0</v>
      </c>
      <c r="R161" s="145">
        <f t="shared" si="12"/>
        <v>0</v>
      </c>
      <c r="S161" s="145">
        <v>0</v>
      </c>
      <c r="T161" s="146">
        <f t="shared" si="13"/>
        <v>0</v>
      </c>
      <c r="AR161" s="147" t="s">
        <v>622</v>
      </c>
      <c r="AT161" s="147" t="s">
        <v>180</v>
      </c>
      <c r="AU161" s="147" t="s">
        <v>141</v>
      </c>
      <c r="AY161" s="13" t="s">
        <v>134</v>
      </c>
      <c r="BE161" s="148">
        <f t="shared" si="14"/>
        <v>0</v>
      </c>
      <c r="BF161" s="148">
        <f t="shared" si="15"/>
        <v>0</v>
      </c>
      <c r="BG161" s="148">
        <f t="shared" si="16"/>
        <v>0</v>
      </c>
      <c r="BH161" s="148">
        <f t="shared" si="17"/>
        <v>0</v>
      </c>
      <c r="BI161" s="148">
        <f t="shared" si="18"/>
        <v>0</v>
      </c>
      <c r="BJ161" s="13" t="s">
        <v>141</v>
      </c>
      <c r="BK161" s="148">
        <f t="shared" si="19"/>
        <v>0</v>
      </c>
      <c r="BL161" s="13" t="s">
        <v>253</v>
      </c>
      <c r="BM161" s="147" t="s">
        <v>282</v>
      </c>
    </row>
    <row r="162" spans="2:65" s="1" customFormat="1" ht="24.2" customHeight="1">
      <c r="B162" s="135"/>
      <c r="C162" s="136" t="s">
        <v>284</v>
      </c>
      <c r="D162" s="136" t="s">
        <v>136</v>
      </c>
      <c r="E162" s="137" t="s">
        <v>1364</v>
      </c>
      <c r="F162" s="138" t="s">
        <v>1365</v>
      </c>
      <c r="G162" s="139" t="s">
        <v>281</v>
      </c>
      <c r="H162" s="140">
        <v>146</v>
      </c>
      <c r="I162" s="141"/>
      <c r="J162" s="140">
        <f t="shared" si="10"/>
        <v>0</v>
      </c>
      <c r="K162" s="142"/>
      <c r="L162" s="28"/>
      <c r="M162" s="143" t="s">
        <v>1</v>
      </c>
      <c r="N162" s="144" t="s">
        <v>39</v>
      </c>
      <c r="P162" s="145">
        <f t="shared" si="11"/>
        <v>0</v>
      </c>
      <c r="Q162" s="145">
        <v>0</v>
      </c>
      <c r="R162" s="145">
        <f t="shared" si="12"/>
        <v>0</v>
      </c>
      <c r="S162" s="145">
        <v>0</v>
      </c>
      <c r="T162" s="146">
        <f t="shared" si="13"/>
        <v>0</v>
      </c>
      <c r="AR162" s="147" t="s">
        <v>253</v>
      </c>
      <c r="AT162" s="147" t="s">
        <v>136</v>
      </c>
      <c r="AU162" s="147" t="s">
        <v>141</v>
      </c>
      <c r="AY162" s="13" t="s">
        <v>134</v>
      </c>
      <c r="BE162" s="148">
        <f t="shared" si="14"/>
        <v>0</v>
      </c>
      <c r="BF162" s="148">
        <f t="shared" si="15"/>
        <v>0</v>
      </c>
      <c r="BG162" s="148">
        <f t="shared" si="16"/>
        <v>0</v>
      </c>
      <c r="BH162" s="148">
        <f t="shared" si="17"/>
        <v>0</v>
      </c>
      <c r="BI162" s="148">
        <f t="shared" si="18"/>
        <v>0</v>
      </c>
      <c r="BJ162" s="13" t="s">
        <v>141</v>
      </c>
      <c r="BK162" s="148">
        <f t="shared" si="19"/>
        <v>0</v>
      </c>
      <c r="BL162" s="13" t="s">
        <v>253</v>
      </c>
      <c r="BM162" s="147" t="s">
        <v>287</v>
      </c>
    </row>
    <row r="163" spans="2:65" s="1" customFormat="1" ht="24.2" customHeight="1">
      <c r="B163" s="135"/>
      <c r="C163" s="136" t="s">
        <v>213</v>
      </c>
      <c r="D163" s="136" t="s">
        <v>136</v>
      </c>
      <c r="E163" s="137" t="s">
        <v>1366</v>
      </c>
      <c r="F163" s="138" t="s">
        <v>1367</v>
      </c>
      <c r="G163" s="139" t="s">
        <v>281</v>
      </c>
      <c r="H163" s="140">
        <v>125</v>
      </c>
      <c r="I163" s="141"/>
      <c r="J163" s="140">
        <f t="shared" si="10"/>
        <v>0</v>
      </c>
      <c r="K163" s="142"/>
      <c r="L163" s="28"/>
      <c r="M163" s="143" t="s">
        <v>1</v>
      </c>
      <c r="N163" s="144" t="s">
        <v>39</v>
      </c>
      <c r="P163" s="145">
        <f t="shared" si="11"/>
        <v>0</v>
      </c>
      <c r="Q163" s="145">
        <v>0</v>
      </c>
      <c r="R163" s="145">
        <f t="shared" si="12"/>
        <v>0</v>
      </c>
      <c r="S163" s="145">
        <v>0</v>
      </c>
      <c r="T163" s="146">
        <f t="shared" si="13"/>
        <v>0</v>
      </c>
      <c r="AR163" s="147" t="s">
        <v>253</v>
      </c>
      <c r="AT163" s="147" t="s">
        <v>136</v>
      </c>
      <c r="AU163" s="147" t="s">
        <v>141</v>
      </c>
      <c r="AY163" s="13" t="s">
        <v>134</v>
      </c>
      <c r="BE163" s="148">
        <f t="shared" si="14"/>
        <v>0</v>
      </c>
      <c r="BF163" s="148">
        <f t="shared" si="15"/>
        <v>0</v>
      </c>
      <c r="BG163" s="148">
        <f t="shared" si="16"/>
        <v>0</v>
      </c>
      <c r="BH163" s="148">
        <f t="shared" si="17"/>
        <v>0</v>
      </c>
      <c r="BI163" s="148">
        <f t="shared" si="18"/>
        <v>0</v>
      </c>
      <c r="BJ163" s="13" t="s">
        <v>141</v>
      </c>
      <c r="BK163" s="148">
        <f t="shared" si="19"/>
        <v>0</v>
      </c>
      <c r="BL163" s="13" t="s">
        <v>253</v>
      </c>
      <c r="BM163" s="147" t="s">
        <v>290</v>
      </c>
    </row>
    <row r="164" spans="2:65" s="1" customFormat="1" ht="16.5" customHeight="1">
      <c r="B164" s="135"/>
      <c r="C164" s="149" t="s">
        <v>291</v>
      </c>
      <c r="D164" s="149" t="s">
        <v>180</v>
      </c>
      <c r="E164" s="150" t="s">
        <v>1368</v>
      </c>
      <c r="F164" s="151" t="s">
        <v>1369</v>
      </c>
      <c r="G164" s="152" t="s">
        <v>838</v>
      </c>
      <c r="H164" s="153">
        <v>58.4</v>
      </c>
      <c r="I164" s="154"/>
      <c r="J164" s="153">
        <f t="shared" si="10"/>
        <v>0</v>
      </c>
      <c r="K164" s="155"/>
      <c r="L164" s="156"/>
      <c r="M164" s="157" t="s">
        <v>1</v>
      </c>
      <c r="N164" s="158" t="s">
        <v>39</v>
      </c>
      <c r="P164" s="145">
        <f t="shared" si="11"/>
        <v>0</v>
      </c>
      <c r="Q164" s="145">
        <v>0</v>
      </c>
      <c r="R164" s="145">
        <f t="shared" si="12"/>
        <v>0</v>
      </c>
      <c r="S164" s="145">
        <v>0</v>
      </c>
      <c r="T164" s="146">
        <f t="shared" si="13"/>
        <v>0</v>
      </c>
      <c r="AR164" s="147" t="s">
        <v>622</v>
      </c>
      <c r="AT164" s="147" t="s">
        <v>180</v>
      </c>
      <c r="AU164" s="147" t="s">
        <v>141</v>
      </c>
      <c r="AY164" s="13" t="s">
        <v>134</v>
      </c>
      <c r="BE164" s="148">
        <f t="shared" si="14"/>
        <v>0</v>
      </c>
      <c r="BF164" s="148">
        <f t="shared" si="15"/>
        <v>0</v>
      </c>
      <c r="BG164" s="148">
        <f t="shared" si="16"/>
        <v>0</v>
      </c>
      <c r="BH164" s="148">
        <f t="shared" si="17"/>
        <v>0</v>
      </c>
      <c r="BI164" s="148">
        <f t="shared" si="18"/>
        <v>0</v>
      </c>
      <c r="BJ164" s="13" t="s">
        <v>141</v>
      </c>
      <c r="BK164" s="148">
        <f t="shared" si="19"/>
        <v>0</v>
      </c>
      <c r="BL164" s="13" t="s">
        <v>253</v>
      </c>
      <c r="BM164" s="147" t="s">
        <v>294</v>
      </c>
    </row>
    <row r="165" spans="2:65" s="1" customFormat="1" ht="16.5" customHeight="1">
      <c r="B165" s="135"/>
      <c r="C165" s="149" t="s">
        <v>216</v>
      </c>
      <c r="D165" s="149" t="s">
        <v>180</v>
      </c>
      <c r="E165" s="150" t="s">
        <v>1370</v>
      </c>
      <c r="F165" s="151" t="s">
        <v>1371</v>
      </c>
      <c r="G165" s="152" t="s">
        <v>227</v>
      </c>
      <c r="H165" s="153">
        <v>65</v>
      </c>
      <c r="I165" s="154"/>
      <c r="J165" s="153">
        <f t="shared" si="10"/>
        <v>0</v>
      </c>
      <c r="K165" s="155"/>
      <c r="L165" s="156"/>
      <c r="M165" s="157" t="s">
        <v>1</v>
      </c>
      <c r="N165" s="158" t="s">
        <v>39</v>
      </c>
      <c r="P165" s="145">
        <f t="shared" si="11"/>
        <v>0</v>
      </c>
      <c r="Q165" s="145">
        <v>0</v>
      </c>
      <c r="R165" s="145">
        <f t="shared" si="12"/>
        <v>0</v>
      </c>
      <c r="S165" s="145">
        <v>0</v>
      </c>
      <c r="T165" s="146">
        <f t="shared" si="13"/>
        <v>0</v>
      </c>
      <c r="AR165" s="147" t="s">
        <v>622</v>
      </c>
      <c r="AT165" s="147" t="s">
        <v>180</v>
      </c>
      <c r="AU165" s="147" t="s">
        <v>141</v>
      </c>
      <c r="AY165" s="13" t="s">
        <v>134</v>
      </c>
      <c r="BE165" s="148">
        <f t="shared" si="14"/>
        <v>0</v>
      </c>
      <c r="BF165" s="148">
        <f t="shared" si="15"/>
        <v>0</v>
      </c>
      <c r="BG165" s="148">
        <f t="shared" si="16"/>
        <v>0</v>
      </c>
      <c r="BH165" s="148">
        <f t="shared" si="17"/>
        <v>0</v>
      </c>
      <c r="BI165" s="148">
        <f t="shared" si="18"/>
        <v>0</v>
      </c>
      <c r="BJ165" s="13" t="s">
        <v>141</v>
      </c>
      <c r="BK165" s="148">
        <f t="shared" si="19"/>
        <v>0</v>
      </c>
      <c r="BL165" s="13" t="s">
        <v>253</v>
      </c>
      <c r="BM165" s="147" t="s">
        <v>297</v>
      </c>
    </row>
    <row r="166" spans="2:65" s="1" customFormat="1" ht="21.75" customHeight="1">
      <c r="B166" s="135"/>
      <c r="C166" s="136" t="s">
        <v>298</v>
      </c>
      <c r="D166" s="136" t="s">
        <v>136</v>
      </c>
      <c r="E166" s="137" t="s">
        <v>1372</v>
      </c>
      <c r="F166" s="138" t="s">
        <v>1373</v>
      </c>
      <c r="G166" s="139" t="s">
        <v>1285</v>
      </c>
      <c r="H166" s="140">
        <v>10</v>
      </c>
      <c r="I166" s="141"/>
      <c r="J166" s="140">
        <f t="shared" si="10"/>
        <v>0</v>
      </c>
      <c r="K166" s="142"/>
      <c r="L166" s="28"/>
      <c r="M166" s="143" t="s">
        <v>1</v>
      </c>
      <c r="N166" s="144" t="s">
        <v>39</v>
      </c>
      <c r="P166" s="145">
        <f t="shared" si="11"/>
        <v>0</v>
      </c>
      <c r="Q166" s="145">
        <v>0</v>
      </c>
      <c r="R166" s="145">
        <f t="shared" si="12"/>
        <v>0</v>
      </c>
      <c r="S166" s="145">
        <v>0</v>
      </c>
      <c r="T166" s="146">
        <f t="shared" si="13"/>
        <v>0</v>
      </c>
      <c r="AR166" s="147" t="s">
        <v>253</v>
      </c>
      <c r="AT166" s="147" t="s">
        <v>136</v>
      </c>
      <c r="AU166" s="147" t="s">
        <v>141</v>
      </c>
      <c r="AY166" s="13" t="s">
        <v>134</v>
      </c>
      <c r="BE166" s="148">
        <f t="shared" si="14"/>
        <v>0</v>
      </c>
      <c r="BF166" s="148">
        <f t="shared" si="15"/>
        <v>0</v>
      </c>
      <c r="BG166" s="148">
        <f t="shared" si="16"/>
        <v>0</v>
      </c>
      <c r="BH166" s="148">
        <f t="shared" si="17"/>
        <v>0</v>
      </c>
      <c r="BI166" s="148">
        <f t="shared" si="18"/>
        <v>0</v>
      </c>
      <c r="BJ166" s="13" t="s">
        <v>141</v>
      </c>
      <c r="BK166" s="148">
        <f t="shared" si="19"/>
        <v>0</v>
      </c>
      <c r="BL166" s="13" t="s">
        <v>253</v>
      </c>
      <c r="BM166" s="147" t="s">
        <v>301</v>
      </c>
    </row>
    <row r="167" spans="2:65" s="1" customFormat="1" ht="16.5" customHeight="1">
      <c r="B167" s="135"/>
      <c r="C167" s="149" t="s">
        <v>220</v>
      </c>
      <c r="D167" s="149" t="s">
        <v>180</v>
      </c>
      <c r="E167" s="150" t="s">
        <v>1374</v>
      </c>
      <c r="F167" s="151" t="s">
        <v>1375</v>
      </c>
      <c r="G167" s="152" t="s">
        <v>227</v>
      </c>
      <c r="H167" s="153">
        <v>20</v>
      </c>
      <c r="I167" s="154"/>
      <c r="J167" s="153">
        <f t="shared" si="10"/>
        <v>0</v>
      </c>
      <c r="K167" s="155"/>
      <c r="L167" s="156"/>
      <c r="M167" s="157" t="s">
        <v>1</v>
      </c>
      <c r="N167" s="158" t="s">
        <v>39</v>
      </c>
      <c r="P167" s="145">
        <f t="shared" si="11"/>
        <v>0</v>
      </c>
      <c r="Q167" s="145">
        <v>0</v>
      </c>
      <c r="R167" s="145">
        <f t="shared" si="12"/>
        <v>0</v>
      </c>
      <c r="S167" s="145">
        <v>0</v>
      </c>
      <c r="T167" s="146">
        <f t="shared" si="13"/>
        <v>0</v>
      </c>
      <c r="AR167" s="147" t="s">
        <v>622</v>
      </c>
      <c r="AT167" s="147" t="s">
        <v>180</v>
      </c>
      <c r="AU167" s="147" t="s">
        <v>141</v>
      </c>
      <c r="AY167" s="13" t="s">
        <v>134</v>
      </c>
      <c r="BE167" s="148">
        <f t="shared" si="14"/>
        <v>0</v>
      </c>
      <c r="BF167" s="148">
        <f t="shared" si="15"/>
        <v>0</v>
      </c>
      <c r="BG167" s="148">
        <f t="shared" si="16"/>
        <v>0</v>
      </c>
      <c r="BH167" s="148">
        <f t="shared" si="17"/>
        <v>0</v>
      </c>
      <c r="BI167" s="148">
        <f t="shared" si="18"/>
        <v>0</v>
      </c>
      <c r="BJ167" s="13" t="s">
        <v>141</v>
      </c>
      <c r="BK167" s="148">
        <f t="shared" si="19"/>
        <v>0</v>
      </c>
      <c r="BL167" s="13" t="s">
        <v>253</v>
      </c>
      <c r="BM167" s="147" t="s">
        <v>304</v>
      </c>
    </row>
    <row r="168" spans="2:65" s="1" customFormat="1" ht="16.5" customHeight="1">
      <c r="B168" s="135"/>
      <c r="C168" s="149" t="s">
        <v>305</v>
      </c>
      <c r="D168" s="149" t="s">
        <v>180</v>
      </c>
      <c r="E168" s="150" t="s">
        <v>1376</v>
      </c>
      <c r="F168" s="151" t="s">
        <v>1377</v>
      </c>
      <c r="G168" s="152" t="s">
        <v>227</v>
      </c>
      <c r="H168" s="153">
        <v>10</v>
      </c>
      <c r="I168" s="154"/>
      <c r="J168" s="153">
        <f t="shared" si="10"/>
        <v>0</v>
      </c>
      <c r="K168" s="155"/>
      <c r="L168" s="156"/>
      <c r="M168" s="157" t="s">
        <v>1</v>
      </c>
      <c r="N168" s="158" t="s">
        <v>39</v>
      </c>
      <c r="P168" s="145">
        <f t="shared" si="11"/>
        <v>0</v>
      </c>
      <c r="Q168" s="145">
        <v>0</v>
      </c>
      <c r="R168" s="145">
        <f t="shared" si="12"/>
        <v>0</v>
      </c>
      <c r="S168" s="145">
        <v>0</v>
      </c>
      <c r="T168" s="146">
        <f t="shared" si="13"/>
        <v>0</v>
      </c>
      <c r="AR168" s="147" t="s">
        <v>622</v>
      </c>
      <c r="AT168" s="147" t="s">
        <v>180</v>
      </c>
      <c r="AU168" s="147" t="s">
        <v>141</v>
      </c>
      <c r="AY168" s="13" t="s">
        <v>134</v>
      </c>
      <c r="BE168" s="148">
        <f t="shared" si="14"/>
        <v>0</v>
      </c>
      <c r="BF168" s="148">
        <f t="shared" si="15"/>
        <v>0</v>
      </c>
      <c r="BG168" s="148">
        <f t="shared" si="16"/>
        <v>0</v>
      </c>
      <c r="BH168" s="148">
        <f t="shared" si="17"/>
        <v>0</v>
      </c>
      <c r="BI168" s="148">
        <f t="shared" si="18"/>
        <v>0</v>
      </c>
      <c r="BJ168" s="13" t="s">
        <v>141</v>
      </c>
      <c r="BK168" s="148">
        <f t="shared" si="19"/>
        <v>0</v>
      </c>
      <c r="BL168" s="13" t="s">
        <v>253</v>
      </c>
      <c r="BM168" s="147" t="s">
        <v>308</v>
      </c>
    </row>
    <row r="169" spans="2:65" s="1" customFormat="1" ht="16.5" customHeight="1">
      <c r="B169" s="135"/>
      <c r="C169" s="149" t="s">
        <v>223</v>
      </c>
      <c r="D169" s="149" t="s">
        <v>180</v>
      </c>
      <c r="E169" s="150" t="s">
        <v>1378</v>
      </c>
      <c r="F169" s="151" t="s">
        <v>1379</v>
      </c>
      <c r="G169" s="152" t="s">
        <v>227</v>
      </c>
      <c r="H169" s="153">
        <v>10</v>
      </c>
      <c r="I169" s="154"/>
      <c r="J169" s="153">
        <f t="shared" si="10"/>
        <v>0</v>
      </c>
      <c r="K169" s="155"/>
      <c r="L169" s="156"/>
      <c r="M169" s="157" t="s">
        <v>1</v>
      </c>
      <c r="N169" s="158" t="s">
        <v>39</v>
      </c>
      <c r="P169" s="145">
        <f t="shared" si="11"/>
        <v>0</v>
      </c>
      <c r="Q169" s="145">
        <v>0</v>
      </c>
      <c r="R169" s="145">
        <f t="shared" si="12"/>
        <v>0</v>
      </c>
      <c r="S169" s="145">
        <v>0</v>
      </c>
      <c r="T169" s="146">
        <f t="shared" si="13"/>
        <v>0</v>
      </c>
      <c r="AR169" s="147" t="s">
        <v>622</v>
      </c>
      <c r="AT169" s="147" t="s">
        <v>180</v>
      </c>
      <c r="AU169" s="147" t="s">
        <v>141</v>
      </c>
      <c r="AY169" s="13" t="s">
        <v>134</v>
      </c>
      <c r="BE169" s="148">
        <f t="shared" si="14"/>
        <v>0</v>
      </c>
      <c r="BF169" s="148">
        <f t="shared" si="15"/>
        <v>0</v>
      </c>
      <c r="BG169" s="148">
        <f t="shared" si="16"/>
        <v>0</v>
      </c>
      <c r="BH169" s="148">
        <f t="shared" si="17"/>
        <v>0</v>
      </c>
      <c r="BI169" s="148">
        <f t="shared" si="18"/>
        <v>0</v>
      </c>
      <c r="BJ169" s="13" t="s">
        <v>141</v>
      </c>
      <c r="BK169" s="148">
        <f t="shared" si="19"/>
        <v>0</v>
      </c>
      <c r="BL169" s="13" t="s">
        <v>253</v>
      </c>
      <c r="BM169" s="147" t="s">
        <v>311</v>
      </c>
    </row>
    <row r="170" spans="2:65" s="1" customFormat="1" ht="16.5" customHeight="1">
      <c r="B170" s="135"/>
      <c r="C170" s="136" t="s">
        <v>312</v>
      </c>
      <c r="D170" s="136" t="s">
        <v>136</v>
      </c>
      <c r="E170" s="137" t="s">
        <v>1380</v>
      </c>
      <c r="F170" s="138" t="s">
        <v>1381</v>
      </c>
      <c r="G170" s="139" t="s">
        <v>1285</v>
      </c>
      <c r="H170" s="140">
        <v>116</v>
      </c>
      <c r="I170" s="141"/>
      <c r="J170" s="140">
        <f t="shared" si="10"/>
        <v>0</v>
      </c>
      <c r="K170" s="142"/>
      <c r="L170" s="28"/>
      <c r="M170" s="143" t="s">
        <v>1</v>
      </c>
      <c r="N170" s="144" t="s">
        <v>39</v>
      </c>
      <c r="P170" s="145">
        <f t="shared" si="11"/>
        <v>0</v>
      </c>
      <c r="Q170" s="145">
        <v>0</v>
      </c>
      <c r="R170" s="145">
        <f t="shared" si="12"/>
        <v>0</v>
      </c>
      <c r="S170" s="145">
        <v>0</v>
      </c>
      <c r="T170" s="146">
        <f t="shared" si="13"/>
        <v>0</v>
      </c>
      <c r="AR170" s="147" t="s">
        <v>253</v>
      </c>
      <c r="AT170" s="147" t="s">
        <v>136</v>
      </c>
      <c r="AU170" s="147" t="s">
        <v>141</v>
      </c>
      <c r="AY170" s="13" t="s">
        <v>134</v>
      </c>
      <c r="BE170" s="148">
        <f t="shared" si="14"/>
        <v>0</v>
      </c>
      <c r="BF170" s="148">
        <f t="shared" si="15"/>
        <v>0</v>
      </c>
      <c r="BG170" s="148">
        <f t="shared" si="16"/>
        <v>0</v>
      </c>
      <c r="BH170" s="148">
        <f t="shared" si="17"/>
        <v>0</v>
      </c>
      <c r="BI170" s="148">
        <f t="shared" si="18"/>
        <v>0</v>
      </c>
      <c r="BJ170" s="13" t="s">
        <v>141</v>
      </c>
      <c r="BK170" s="148">
        <f t="shared" si="19"/>
        <v>0</v>
      </c>
      <c r="BL170" s="13" t="s">
        <v>253</v>
      </c>
      <c r="BM170" s="147" t="s">
        <v>315</v>
      </c>
    </row>
    <row r="171" spans="2:65" s="1" customFormat="1" ht="16.5" customHeight="1">
      <c r="B171" s="135"/>
      <c r="C171" s="149" t="s">
        <v>228</v>
      </c>
      <c r="D171" s="149" t="s">
        <v>180</v>
      </c>
      <c r="E171" s="150" t="s">
        <v>1382</v>
      </c>
      <c r="F171" s="151" t="s">
        <v>1383</v>
      </c>
      <c r="G171" s="152" t="s">
        <v>227</v>
      </c>
      <c r="H171" s="153">
        <v>116</v>
      </c>
      <c r="I171" s="154"/>
      <c r="J171" s="153">
        <f t="shared" si="10"/>
        <v>0</v>
      </c>
      <c r="K171" s="155"/>
      <c r="L171" s="156"/>
      <c r="M171" s="157" t="s">
        <v>1</v>
      </c>
      <c r="N171" s="158" t="s">
        <v>39</v>
      </c>
      <c r="P171" s="145">
        <f t="shared" si="11"/>
        <v>0</v>
      </c>
      <c r="Q171" s="145">
        <v>0</v>
      </c>
      <c r="R171" s="145">
        <f t="shared" si="12"/>
        <v>0</v>
      </c>
      <c r="S171" s="145">
        <v>0</v>
      </c>
      <c r="T171" s="146">
        <f t="shared" si="13"/>
        <v>0</v>
      </c>
      <c r="AR171" s="147" t="s">
        <v>622</v>
      </c>
      <c r="AT171" s="147" t="s">
        <v>180</v>
      </c>
      <c r="AU171" s="147" t="s">
        <v>141</v>
      </c>
      <c r="AY171" s="13" t="s">
        <v>134</v>
      </c>
      <c r="BE171" s="148">
        <f t="shared" si="14"/>
        <v>0</v>
      </c>
      <c r="BF171" s="148">
        <f t="shared" si="15"/>
        <v>0</v>
      </c>
      <c r="BG171" s="148">
        <f t="shared" si="16"/>
        <v>0</v>
      </c>
      <c r="BH171" s="148">
        <f t="shared" si="17"/>
        <v>0</v>
      </c>
      <c r="BI171" s="148">
        <f t="shared" si="18"/>
        <v>0</v>
      </c>
      <c r="BJ171" s="13" t="s">
        <v>141</v>
      </c>
      <c r="BK171" s="148">
        <f t="shared" si="19"/>
        <v>0</v>
      </c>
      <c r="BL171" s="13" t="s">
        <v>253</v>
      </c>
      <c r="BM171" s="147" t="s">
        <v>318</v>
      </c>
    </row>
    <row r="172" spans="2:65" s="1" customFormat="1" ht="24.2" customHeight="1">
      <c r="B172" s="135"/>
      <c r="C172" s="136" t="s">
        <v>319</v>
      </c>
      <c r="D172" s="136" t="s">
        <v>136</v>
      </c>
      <c r="E172" s="137" t="s">
        <v>1384</v>
      </c>
      <c r="F172" s="138" t="s">
        <v>1385</v>
      </c>
      <c r="G172" s="139" t="s">
        <v>1285</v>
      </c>
      <c r="H172" s="140">
        <v>105</v>
      </c>
      <c r="I172" s="141"/>
      <c r="J172" s="140">
        <f t="shared" si="10"/>
        <v>0</v>
      </c>
      <c r="K172" s="142"/>
      <c r="L172" s="28"/>
      <c r="M172" s="143" t="s">
        <v>1</v>
      </c>
      <c r="N172" s="144" t="s">
        <v>39</v>
      </c>
      <c r="P172" s="145">
        <f t="shared" si="11"/>
        <v>0</v>
      </c>
      <c r="Q172" s="145">
        <v>0</v>
      </c>
      <c r="R172" s="145">
        <f t="shared" si="12"/>
        <v>0</v>
      </c>
      <c r="S172" s="145">
        <v>0</v>
      </c>
      <c r="T172" s="146">
        <f t="shared" si="13"/>
        <v>0</v>
      </c>
      <c r="AR172" s="147" t="s">
        <v>253</v>
      </c>
      <c r="AT172" s="147" t="s">
        <v>136</v>
      </c>
      <c r="AU172" s="147" t="s">
        <v>141</v>
      </c>
      <c r="AY172" s="13" t="s">
        <v>134</v>
      </c>
      <c r="BE172" s="148">
        <f t="shared" si="14"/>
        <v>0</v>
      </c>
      <c r="BF172" s="148">
        <f t="shared" si="15"/>
        <v>0</v>
      </c>
      <c r="BG172" s="148">
        <f t="shared" si="16"/>
        <v>0</v>
      </c>
      <c r="BH172" s="148">
        <f t="shared" si="17"/>
        <v>0</v>
      </c>
      <c r="BI172" s="148">
        <f t="shared" si="18"/>
        <v>0</v>
      </c>
      <c r="BJ172" s="13" t="s">
        <v>141</v>
      </c>
      <c r="BK172" s="148">
        <f t="shared" si="19"/>
        <v>0</v>
      </c>
      <c r="BL172" s="13" t="s">
        <v>253</v>
      </c>
      <c r="BM172" s="147" t="s">
        <v>322</v>
      </c>
    </row>
    <row r="173" spans="2:65" s="1" customFormat="1" ht="16.5" customHeight="1">
      <c r="B173" s="135"/>
      <c r="C173" s="149" t="s">
        <v>231</v>
      </c>
      <c r="D173" s="149" t="s">
        <v>180</v>
      </c>
      <c r="E173" s="150" t="s">
        <v>1386</v>
      </c>
      <c r="F173" s="151" t="s">
        <v>1387</v>
      </c>
      <c r="G173" s="152" t="s">
        <v>227</v>
      </c>
      <c r="H173" s="153">
        <v>4</v>
      </c>
      <c r="I173" s="154"/>
      <c r="J173" s="153">
        <f t="shared" si="10"/>
        <v>0</v>
      </c>
      <c r="K173" s="155"/>
      <c r="L173" s="156"/>
      <c r="M173" s="157" t="s">
        <v>1</v>
      </c>
      <c r="N173" s="158" t="s">
        <v>39</v>
      </c>
      <c r="P173" s="145">
        <f t="shared" si="11"/>
        <v>0</v>
      </c>
      <c r="Q173" s="145">
        <v>0</v>
      </c>
      <c r="R173" s="145">
        <f t="shared" si="12"/>
        <v>0</v>
      </c>
      <c r="S173" s="145">
        <v>0</v>
      </c>
      <c r="T173" s="146">
        <f t="shared" si="13"/>
        <v>0</v>
      </c>
      <c r="AR173" s="147" t="s">
        <v>622</v>
      </c>
      <c r="AT173" s="147" t="s">
        <v>180</v>
      </c>
      <c r="AU173" s="147" t="s">
        <v>141</v>
      </c>
      <c r="AY173" s="13" t="s">
        <v>134</v>
      </c>
      <c r="BE173" s="148">
        <f t="shared" si="14"/>
        <v>0</v>
      </c>
      <c r="BF173" s="148">
        <f t="shared" si="15"/>
        <v>0</v>
      </c>
      <c r="BG173" s="148">
        <f t="shared" si="16"/>
        <v>0</v>
      </c>
      <c r="BH173" s="148">
        <f t="shared" si="17"/>
        <v>0</v>
      </c>
      <c r="BI173" s="148">
        <f t="shared" si="18"/>
        <v>0</v>
      </c>
      <c r="BJ173" s="13" t="s">
        <v>141</v>
      </c>
      <c r="BK173" s="148">
        <f t="shared" si="19"/>
        <v>0</v>
      </c>
      <c r="BL173" s="13" t="s">
        <v>253</v>
      </c>
      <c r="BM173" s="147" t="s">
        <v>325</v>
      </c>
    </row>
    <row r="174" spans="2:65" s="1" customFormat="1" ht="16.5" customHeight="1">
      <c r="B174" s="135"/>
      <c r="C174" s="149" t="s">
        <v>326</v>
      </c>
      <c r="D174" s="149" t="s">
        <v>180</v>
      </c>
      <c r="E174" s="150" t="s">
        <v>1388</v>
      </c>
      <c r="F174" s="151" t="s">
        <v>1389</v>
      </c>
      <c r="G174" s="152" t="s">
        <v>227</v>
      </c>
      <c r="H174" s="153">
        <v>4</v>
      </c>
      <c r="I174" s="154"/>
      <c r="J174" s="153">
        <f t="shared" si="10"/>
        <v>0</v>
      </c>
      <c r="K174" s="155"/>
      <c r="L174" s="156"/>
      <c r="M174" s="157" t="s">
        <v>1</v>
      </c>
      <c r="N174" s="158" t="s">
        <v>39</v>
      </c>
      <c r="P174" s="145">
        <f t="shared" si="11"/>
        <v>0</v>
      </c>
      <c r="Q174" s="145">
        <v>0</v>
      </c>
      <c r="R174" s="145">
        <f t="shared" si="12"/>
        <v>0</v>
      </c>
      <c r="S174" s="145">
        <v>0</v>
      </c>
      <c r="T174" s="146">
        <f t="shared" si="13"/>
        <v>0</v>
      </c>
      <c r="AR174" s="147" t="s">
        <v>622</v>
      </c>
      <c r="AT174" s="147" t="s">
        <v>180</v>
      </c>
      <c r="AU174" s="147" t="s">
        <v>141</v>
      </c>
      <c r="AY174" s="13" t="s">
        <v>134</v>
      </c>
      <c r="BE174" s="148">
        <f t="shared" si="14"/>
        <v>0</v>
      </c>
      <c r="BF174" s="148">
        <f t="shared" si="15"/>
        <v>0</v>
      </c>
      <c r="BG174" s="148">
        <f t="shared" si="16"/>
        <v>0</v>
      </c>
      <c r="BH174" s="148">
        <f t="shared" si="17"/>
        <v>0</v>
      </c>
      <c r="BI174" s="148">
        <f t="shared" si="18"/>
        <v>0</v>
      </c>
      <c r="BJ174" s="13" t="s">
        <v>141</v>
      </c>
      <c r="BK174" s="148">
        <f t="shared" si="19"/>
        <v>0</v>
      </c>
      <c r="BL174" s="13" t="s">
        <v>253</v>
      </c>
      <c r="BM174" s="147" t="s">
        <v>329</v>
      </c>
    </row>
    <row r="175" spans="2:65" s="1" customFormat="1" ht="16.5" customHeight="1">
      <c r="B175" s="135"/>
      <c r="C175" s="149" t="s">
        <v>235</v>
      </c>
      <c r="D175" s="149" t="s">
        <v>180</v>
      </c>
      <c r="E175" s="150" t="s">
        <v>1390</v>
      </c>
      <c r="F175" s="151" t="s">
        <v>1391</v>
      </c>
      <c r="G175" s="152" t="s">
        <v>227</v>
      </c>
      <c r="H175" s="153">
        <v>85</v>
      </c>
      <c r="I175" s="154"/>
      <c r="J175" s="153">
        <f t="shared" si="10"/>
        <v>0</v>
      </c>
      <c r="K175" s="155"/>
      <c r="L175" s="156"/>
      <c r="M175" s="157" t="s">
        <v>1</v>
      </c>
      <c r="N175" s="158" t="s">
        <v>39</v>
      </c>
      <c r="P175" s="145">
        <f t="shared" si="11"/>
        <v>0</v>
      </c>
      <c r="Q175" s="145">
        <v>0</v>
      </c>
      <c r="R175" s="145">
        <f t="shared" si="12"/>
        <v>0</v>
      </c>
      <c r="S175" s="145">
        <v>0</v>
      </c>
      <c r="T175" s="146">
        <f t="shared" si="13"/>
        <v>0</v>
      </c>
      <c r="AR175" s="147" t="s">
        <v>622</v>
      </c>
      <c r="AT175" s="147" t="s">
        <v>180</v>
      </c>
      <c r="AU175" s="147" t="s">
        <v>141</v>
      </c>
      <c r="AY175" s="13" t="s">
        <v>134</v>
      </c>
      <c r="BE175" s="148">
        <f t="shared" si="14"/>
        <v>0</v>
      </c>
      <c r="BF175" s="148">
        <f t="shared" si="15"/>
        <v>0</v>
      </c>
      <c r="BG175" s="148">
        <f t="shared" si="16"/>
        <v>0</v>
      </c>
      <c r="BH175" s="148">
        <f t="shared" si="17"/>
        <v>0</v>
      </c>
      <c r="BI175" s="148">
        <f t="shared" si="18"/>
        <v>0</v>
      </c>
      <c r="BJ175" s="13" t="s">
        <v>141</v>
      </c>
      <c r="BK175" s="148">
        <f t="shared" si="19"/>
        <v>0</v>
      </c>
      <c r="BL175" s="13" t="s">
        <v>253</v>
      </c>
      <c r="BM175" s="147" t="s">
        <v>332</v>
      </c>
    </row>
    <row r="176" spans="2:65" s="1" customFormat="1" ht="16.5" customHeight="1">
      <c r="B176" s="135"/>
      <c r="C176" s="149" t="s">
        <v>333</v>
      </c>
      <c r="D176" s="149" t="s">
        <v>180</v>
      </c>
      <c r="E176" s="150" t="s">
        <v>1392</v>
      </c>
      <c r="F176" s="151" t="s">
        <v>1393</v>
      </c>
      <c r="G176" s="152" t="s">
        <v>227</v>
      </c>
      <c r="H176" s="153">
        <v>12</v>
      </c>
      <c r="I176" s="154"/>
      <c r="J176" s="153">
        <f t="shared" si="10"/>
        <v>0</v>
      </c>
      <c r="K176" s="155"/>
      <c r="L176" s="156"/>
      <c r="M176" s="157" t="s">
        <v>1</v>
      </c>
      <c r="N176" s="158" t="s">
        <v>39</v>
      </c>
      <c r="P176" s="145">
        <f t="shared" si="11"/>
        <v>0</v>
      </c>
      <c r="Q176" s="145">
        <v>0</v>
      </c>
      <c r="R176" s="145">
        <f t="shared" si="12"/>
        <v>0</v>
      </c>
      <c r="S176" s="145">
        <v>0</v>
      </c>
      <c r="T176" s="146">
        <f t="shared" si="13"/>
        <v>0</v>
      </c>
      <c r="AR176" s="147" t="s">
        <v>622</v>
      </c>
      <c r="AT176" s="147" t="s">
        <v>180</v>
      </c>
      <c r="AU176" s="147" t="s">
        <v>141</v>
      </c>
      <c r="AY176" s="13" t="s">
        <v>134</v>
      </c>
      <c r="BE176" s="148">
        <f t="shared" si="14"/>
        <v>0</v>
      </c>
      <c r="BF176" s="148">
        <f t="shared" si="15"/>
        <v>0</v>
      </c>
      <c r="BG176" s="148">
        <f t="shared" si="16"/>
        <v>0</v>
      </c>
      <c r="BH176" s="148">
        <f t="shared" si="17"/>
        <v>0</v>
      </c>
      <c r="BI176" s="148">
        <f t="shared" si="18"/>
        <v>0</v>
      </c>
      <c r="BJ176" s="13" t="s">
        <v>141</v>
      </c>
      <c r="BK176" s="148">
        <f t="shared" si="19"/>
        <v>0</v>
      </c>
      <c r="BL176" s="13" t="s">
        <v>253</v>
      </c>
      <c r="BM176" s="147" t="s">
        <v>336</v>
      </c>
    </row>
    <row r="177" spans="2:65" s="1" customFormat="1" ht="16.5" customHeight="1">
      <c r="B177" s="135"/>
      <c r="C177" s="136" t="s">
        <v>238</v>
      </c>
      <c r="D177" s="136" t="s">
        <v>136</v>
      </c>
      <c r="E177" s="137" t="s">
        <v>1394</v>
      </c>
      <c r="F177" s="138" t="s">
        <v>1395</v>
      </c>
      <c r="G177" s="139" t="s">
        <v>1285</v>
      </c>
      <c r="H177" s="140">
        <v>1</v>
      </c>
      <c r="I177" s="141"/>
      <c r="J177" s="140">
        <f t="shared" si="10"/>
        <v>0</v>
      </c>
      <c r="K177" s="142"/>
      <c r="L177" s="28"/>
      <c r="M177" s="143" t="s">
        <v>1</v>
      </c>
      <c r="N177" s="144" t="s">
        <v>39</v>
      </c>
      <c r="P177" s="145">
        <f t="shared" si="11"/>
        <v>0</v>
      </c>
      <c r="Q177" s="145">
        <v>0</v>
      </c>
      <c r="R177" s="145">
        <f t="shared" si="12"/>
        <v>0</v>
      </c>
      <c r="S177" s="145">
        <v>0</v>
      </c>
      <c r="T177" s="146">
        <f t="shared" si="13"/>
        <v>0</v>
      </c>
      <c r="AR177" s="147" t="s">
        <v>253</v>
      </c>
      <c r="AT177" s="147" t="s">
        <v>136</v>
      </c>
      <c r="AU177" s="147" t="s">
        <v>141</v>
      </c>
      <c r="AY177" s="13" t="s">
        <v>134</v>
      </c>
      <c r="BE177" s="148">
        <f t="shared" si="14"/>
        <v>0</v>
      </c>
      <c r="BF177" s="148">
        <f t="shared" si="15"/>
        <v>0</v>
      </c>
      <c r="BG177" s="148">
        <f t="shared" si="16"/>
        <v>0</v>
      </c>
      <c r="BH177" s="148">
        <f t="shared" si="17"/>
        <v>0</v>
      </c>
      <c r="BI177" s="148">
        <f t="shared" si="18"/>
        <v>0</v>
      </c>
      <c r="BJ177" s="13" t="s">
        <v>141</v>
      </c>
      <c r="BK177" s="148">
        <f t="shared" si="19"/>
        <v>0</v>
      </c>
      <c r="BL177" s="13" t="s">
        <v>253</v>
      </c>
      <c r="BM177" s="147" t="s">
        <v>339</v>
      </c>
    </row>
    <row r="178" spans="2:65" s="1" customFormat="1" ht="16.5" customHeight="1">
      <c r="B178" s="135"/>
      <c r="C178" s="149" t="s">
        <v>340</v>
      </c>
      <c r="D178" s="149" t="s">
        <v>180</v>
      </c>
      <c r="E178" s="150" t="s">
        <v>1396</v>
      </c>
      <c r="F178" s="151" t="s">
        <v>1397</v>
      </c>
      <c r="G178" s="152" t="s">
        <v>227</v>
      </c>
      <c r="H178" s="153">
        <v>1</v>
      </c>
      <c r="I178" s="154"/>
      <c r="J178" s="153">
        <f t="shared" si="10"/>
        <v>0</v>
      </c>
      <c r="K178" s="155"/>
      <c r="L178" s="156"/>
      <c r="M178" s="157" t="s">
        <v>1</v>
      </c>
      <c r="N178" s="158" t="s">
        <v>39</v>
      </c>
      <c r="P178" s="145">
        <f t="shared" si="11"/>
        <v>0</v>
      </c>
      <c r="Q178" s="145">
        <v>0</v>
      </c>
      <c r="R178" s="145">
        <f t="shared" si="12"/>
        <v>0</v>
      </c>
      <c r="S178" s="145">
        <v>0</v>
      </c>
      <c r="T178" s="146">
        <f t="shared" si="13"/>
        <v>0</v>
      </c>
      <c r="AR178" s="147" t="s">
        <v>622</v>
      </c>
      <c r="AT178" s="147" t="s">
        <v>180</v>
      </c>
      <c r="AU178" s="147" t="s">
        <v>141</v>
      </c>
      <c r="AY178" s="13" t="s">
        <v>134</v>
      </c>
      <c r="BE178" s="148">
        <f t="shared" si="14"/>
        <v>0</v>
      </c>
      <c r="BF178" s="148">
        <f t="shared" si="15"/>
        <v>0</v>
      </c>
      <c r="BG178" s="148">
        <f t="shared" si="16"/>
        <v>0</v>
      </c>
      <c r="BH178" s="148">
        <f t="shared" si="17"/>
        <v>0</v>
      </c>
      <c r="BI178" s="148">
        <f t="shared" si="18"/>
        <v>0</v>
      </c>
      <c r="BJ178" s="13" t="s">
        <v>141</v>
      </c>
      <c r="BK178" s="148">
        <f t="shared" si="19"/>
        <v>0</v>
      </c>
      <c r="BL178" s="13" t="s">
        <v>253</v>
      </c>
      <c r="BM178" s="147" t="s">
        <v>343</v>
      </c>
    </row>
    <row r="179" spans="2:65" s="1" customFormat="1" ht="24.2" customHeight="1">
      <c r="B179" s="135"/>
      <c r="C179" s="136" t="s">
        <v>242</v>
      </c>
      <c r="D179" s="136" t="s">
        <v>136</v>
      </c>
      <c r="E179" s="137" t="s">
        <v>1398</v>
      </c>
      <c r="F179" s="138" t="s">
        <v>1399</v>
      </c>
      <c r="G179" s="139" t="s">
        <v>1285</v>
      </c>
      <c r="H179" s="140">
        <v>20</v>
      </c>
      <c r="I179" s="141"/>
      <c r="J179" s="140">
        <f t="shared" si="10"/>
        <v>0</v>
      </c>
      <c r="K179" s="142"/>
      <c r="L179" s="28"/>
      <c r="M179" s="143" t="s">
        <v>1</v>
      </c>
      <c r="N179" s="144" t="s">
        <v>39</v>
      </c>
      <c r="P179" s="145">
        <f t="shared" si="11"/>
        <v>0</v>
      </c>
      <c r="Q179" s="145">
        <v>0</v>
      </c>
      <c r="R179" s="145">
        <f t="shared" si="12"/>
        <v>0</v>
      </c>
      <c r="S179" s="145">
        <v>0</v>
      </c>
      <c r="T179" s="146">
        <f t="shared" si="13"/>
        <v>0</v>
      </c>
      <c r="AR179" s="147" t="s">
        <v>253</v>
      </c>
      <c r="AT179" s="147" t="s">
        <v>136</v>
      </c>
      <c r="AU179" s="147" t="s">
        <v>141</v>
      </c>
      <c r="AY179" s="13" t="s">
        <v>134</v>
      </c>
      <c r="BE179" s="148">
        <f t="shared" si="14"/>
        <v>0</v>
      </c>
      <c r="BF179" s="148">
        <f t="shared" si="15"/>
        <v>0</v>
      </c>
      <c r="BG179" s="148">
        <f t="shared" si="16"/>
        <v>0</v>
      </c>
      <c r="BH179" s="148">
        <f t="shared" si="17"/>
        <v>0</v>
      </c>
      <c r="BI179" s="148">
        <f t="shared" si="18"/>
        <v>0</v>
      </c>
      <c r="BJ179" s="13" t="s">
        <v>141</v>
      </c>
      <c r="BK179" s="148">
        <f t="shared" si="19"/>
        <v>0</v>
      </c>
      <c r="BL179" s="13" t="s">
        <v>253</v>
      </c>
      <c r="BM179" s="147" t="s">
        <v>346</v>
      </c>
    </row>
    <row r="180" spans="2:65" s="1" customFormat="1" ht="24.2" customHeight="1">
      <c r="B180" s="135"/>
      <c r="C180" s="136" t="s">
        <v>347</v>
      </c>
      <c r="D180" s="136" t="s">
        <v>136</v>
      </c>
      <c r="E180" s="137" t="s">
        <v>1400</v>
      </c>
      <c r="F180" s="138" t="s">
        <v>1401</v>
      </c>
      <c r="G180" s="139" t="s">
        <v>1285</v>
      </c>
      <c r="H180" s="140">
        <v>4</v>
      </c>
      <c r="I180" s="141"/>
      <c r="J180" s="140">
        <f t="shared" si="10"/>
        <v>0</v>
      </c>
      <c r="K180" s="142"/>
      <c r="L180" s="28"/>
      <c r="M180" s="143" t="s">
        <v>1</v>
      </c>
      <c r="N180" s="144" t="s">
        <v>39</v>
      </c>
      <c r="P180" s="145">
        <f t="shared" si="11"/>
        <v>0</v>
      </c>
      <c r="Q180" s="145">
        <v>0</v>
      </c>
      <c r="R180" s="145">
        <f t="shared" si="12"/>
        <v>0</v>
      </c>
      <c r="S180" s="145">
        <v>0</v>
      </c>
      <c r="T180" s="146">
        <f t="shared" si="13"/>
        <v>0</v>
      </c>
      <c r="AR180" s="147" t="s">
        <v>253</v>
      </c>
      <c r="AT180" s="147" t="s">
        <v>136</v>
      </c>
      <c r="AU180" s="147" t="s">
        <v>141</v>
      </c>
      <c r="AY180" s="13" t="s">
        <v>134</v>
      </c>
      <c r="BE180" s="148">
        <f t="shared" si="14"/>
        <v>0</v>
      </c>
      <c r="BF180" s="148">
        <f t="shared" si="15"/>
        <v>0</v>
      </c>
      <c r="BG180" s="148">
        <f t="shared" si="16"/>
        <v>0</v>
      </c>
      <c r="BH180" s="148">
        <f t="shared" si="17"/>
        <v>0</v>
      </c>
      <c r="BI180" s="148">
        <f t="shared" si="18"/>
        <v>0</v>
      </c>
      <c r="BJ180" s="13" t="s">
        <v>141</v>
      </c>
      <c r="BK180" s="148">
        <f t="shared" si="19"/>
        <v>0</v>
      </c>
      <c r="BL180" s="13" t="s">
        <v>253</v>
      </c>
      <c r="BM180" s="147" t="s">
        <v>350</v>
      </c>
    </row>
    <row r="181" spans="2:65" s="1" customFormat="1" ht="16.5" customHeight="1">
      <c r="B181" s="135"/>
      <c r="C181" s="149" t="s">
        <v>245</v>
      </c>
      <c r="D181" s="149" t="s">
        <v>180</v>
      </c>
      <c r="E181" s="150" t="s">
        <v>1402</v>
      </c>
      <c r="F181" s="151" t="s">
        <v>1403</v>
      </c>
      <c r="G181" s="152" t="s">
        <v>227</v>
      </c>
      <c r="H181" s="153">
        <v>4</v>
      </c>
      <c r="I181" s="154"/>
      <c r="J181" s="153">
        <f t="shared" si="10"/>
        <v>0</v>
      </c>
      <c r="K181" s="155"/>
      <c r="L181" s="156"/>
      <c r="M181" s="157" t="s">
        <v>1</v>
      </c>
      <c r="N181" s="158" t="s">
        <v>39</v>
      </c>
      <c r="P181" s="145">
        <f t="shared" si="11"/>
        <v>0</v>
      </c>
      <c r="Q181" s="145">
        <v>0</v>
      </c>
      <c r="R181" s="145">
        <f t="shared" si="12"/>
        <v>0</v>
      </c>
      <c r="S181" s="145">
        <v>0</v>
      </c>
      <c r="T181" s="146">
        <f t="shared" si="13"/>
        <v>0</v>
      </c>
      <c r="AR181" s="147" t="s">
        <v>622</v>
      </c>
      <c r="AT181" s="147" t="s">
        <v>180</v>
      </c>
      <c r="AU181" s="147" t="s">
        <v>141</v>
      </c>
      <c r="AY181" s="13" t="s">
        <v>134</v>
      </c>
      <c r="BE181" s="148">
        <f t="shared" si="14"/>
        <v>0</v>
      </c>
      <c r="BF181" s="148">
        <f t="shared" si="15"/>
        <v>0</v>
      </c>
      <c r="BG181" s="148">
        <f t="shared" si="16"/>
        <v>0</v>
      </c>
      <c r="BH181" s="148">
        <f t="shared" si="17"/>
        <v>0</v>
      </c>
      <c r="BI181" s="148">
        <f t="shared" si="18"/>
        <v>0</v>
      </c>
      <c r="BJ181" s="13" t="s">
        <v>141</v>
      </c>
      <c r="BK181" s="148">
        <f t="shared" si="19"/>
        <v>0</v>
      </c>
      <c r="BL181" s="13" t="s">
        <v>253</v>
      </c>
      <c r="BM181" s="147" t="s">
        <v>369</v>
      </c>
    </row>
    <row r="182" spans="2:65" s="1" customFormat="1" ht="21.75" customHeight="1">
      <c r="B182" s="135"/>
      <c r="C182" s="136" t="s">
        <v>355</v>
      </c>
      <c r="D182" s="136" t="s">
        <v>136</v>
      </c>
      <c r="E182" s="137" t="s">
        <v>1404</v>
      </c>
      <c r="F182" s="138" t="s">
        <v>1405</v>
      </c>
      <c r="G182" s="139" t="s">
        <v>1285</v>
      </c>
      <c r="H182" s="140">
        <v>4</v>
      </c>
      <c r="I182" s="141"/>
      <c r="J182" s="140">
        <f t="shared" si="10"/>
        <v>0</v>
      </c>
      <c r="K182" s="142"/>
      <c r="L182" s="28"/>
      <c r="M182" s="143" t="s">
        <v>1</v>
      </c>
      <c r="N182" s="144" t="s">
        <v>39</v>
      </c>
      <c r="P182" s="145">
        <f t="shared" si="11"/>
        <v>0</v>
      </c>
      <c r="Q182" s="145">
        <v>0</v>
      </c>
      <c r="R182" s="145">
        <f t="shared" si="12"/>
        <v>0</v>
      </c>
      <c r="S182" s="145">
        <v>0</v>
      </c>
      <c r="T182" s="146">
        <f t="shared" si="13"/>
        <v>0</v>
      </c>
      <c r="AR182" s="147" t="s">
        <v>253</v>
      </c>
      <c r="AT182" s="147" t="s">
        <v>136</v>
      </c>
      <c r="AU182" s="147" t="s">
        <v>141</v>
      </c>
      <c r="AY182" s="13" t="s">
        <v>134</v>
      </c>
      <c r="BE182" s="148">
        <f t="shared" si="14"/>
        <v>0</v>
      </c>
      <c r="BF182" s="148">
        <f t="shared" si="15"/>
        <v>0</v>
      </c>
      <c r="BG182" s="148">
        <f t="shared" si="16"/>
        <v>0</v>
      </c>
      <c r="BH182" s="148">
        <f t="shared" si="17"/>
        <v>0</v>
      </c>
      <c r="BI182" s="148">
        <f t="shared" si="18"/>
        <v>0</v>
      </c>
      <c r="BJ182" s="13" t="s">
        <v>141</v>
      </c>
      <c r="BK182" s="148">
        <f t="shared" si="19"/>
        <v>0</v>
      </c>
      <c r="BL182" s="13" t="s">
        <v>253</v>
      </c>
      <c r="BM182" s="147" t="s">
        <v>373</v>
      </c>
    </row>
    <row r="183" spans="2:65" s="1" customFormat="1" ht="16.5" customHeight="1">
      <c r="B183" s="135"/>
      <c r="C183" s="149" t="s">
        <v>250</v>
      </c>
      <c r="D183" s="149" t="s">
        <v>180</v>
      </c>
      <c r="E183" s="150" t="s">
        <v>1406</v>
      </c>
      <c r="F183" s="151" t="s">
        <v>1407</v>
      </c>
      <c r="G183" s="152" t="s">
        <v>1408</v>
      </c>
      <c r="H183" s="153">
        <v>4</v>
      </c>
      <c r="I183" s="154"/>
      <c r="J183" s="153">
        <f t="shared" si="10"/>
        <v>0</v>
      </c>
      <c r="K183" s="155"/>
      <c r="L183" s="156"/>
      <c r="M183" s="157" t="s">
        <v>1</v>
      </c>
      <c r="N183" s="158" t="s">
        <v>39</v>
      </c>
      <c r="P183" s="145">
        <f t="shared" si="11"/>
        <v>0</v>
      </c>
      <c r="Q183" s="145">
        <v>0</v>
      </c>
      <c r="R183" s="145">
        <f t="shared" si="12"/>
        <v>0</v>
      </c>
      <c r="S183" s="145">
        <v>0</v>
      </c>
      <c r="T183" s="146">
        <f t="shared" si="13"/>
        <v>0</v>
      </c>
      <c r="AR183" s="147" t="s">
        <v>622</v>
      </c>
      <c r="AT183" s="147" t="s">
        <v>180</v>
      </c>
      <c r="AU183" s="147" t="s">
        <v>141</v>
      </c>
      <c r="AY183" s="13" t="s">
        <v>134</v>
      </c>
      <c r="BE183" s="148">
        <f t="shared" si="14"/>
        <v>0</v>
      </c>
      <c r="BF183" s="148">
        <f t="shared" si="15"/>
        <v>0</v>
      </c>
      <c r="BG183" s="148">
        <f t="shared" si="16"/>
        <v>0</v>
      </c>
      <c r="BH183" s="148">
        <f t="shared" si="17"/>
        <v>0</v>
      </c>
      <c r="BI183" s="148">
        <f t="shared" si="18"/>
        <v>0</v>
      </c>
      <c r="BJ183" s="13" t="s">
        <v>141</v>
      </c>
      <c r="BK183" s="148">
        <f t="shared" si="19"/>
        <v>0</v>
      </c>
      <c r="BL183" s="13" t="s">
        <v>253</v>
      </c>
      <c r="BM183" s="147" t="s">
        <v>376</v>
      </c>
    </row>
    <row r="184" spans="2:65" s="1" customFormat="1" ht="37.9" customHeight="1">
      <c r="B184" s="135"/>
      <c r="C184" s="136" t="s">
        <v>362</v>
      </c>
      <c r="D184" s="136" t="s">
        <v>136</v>
      </c>
      <c r="E184" s="137" t="s">
        <v>1409</v>
      </c>
      <c r="F184" s="138" t="s">
        <v>1410</v>
      </c>
      <c r="G184" s="139" t="s">
        <v>281</v>
      </c>
      <c r="H184" s="140">
        <v>130</v>
      </c>
      <c r="I184" s="141"/>
      <c r="J184" s="140">
        <f t="shared" si="10"/>
        <v>0</v>
      </c>
      <c r="K184" s="142"/>
      <c r="L184" s="28"/>
      <c r="M184" s="143" t="s">
        <v>1</v>
      </c>
      <c r="N184" s="144" t="s">
        <v>39</v>
      </c>
      <c r="P184" s="145">
        <f t="shared" si="11"/>
        <v>0</v>
      </c>
      <c r="Q184" s="145">
        <v>0</v>
      </c>
      <c r="R184" s="145">
        <f t="shared" si="12"/>
        <v>0</v>
      </c>
      <c r="S184" s="145">
        <v>0</v>
      </c>
      <c r="T184" s="146">
        <f t="shared" si="13"/>
        <v>0</v>
      </c>
      <c r="AR184" s="147" t="s">
        <v>253</v>
      </c>
      <c r="AT184" s="147" t="s">
        <v>136</v>
      </c>
      <c r="AU184" s="147" t="s">
        <v>141</v>
      </c>
      <c r="AY184" s="13" t="s">
        <v>134</v>
      </c>
      <c r="BE184" s="148">
        <f t="shared" si="14"/>
        <v>0</v>
      </c>
      <c r="BF184" s="148">
        <f t="shared" si="15"/>
        <v>0</v>
      </c>
      <c r="BG184" s="148">
        <f t="shared" si="16"/>
        <v>0</v>
      </c>
      <c r="BH184" s="148">
        <f t="shared" si="17"/>
        <v>0</v>
      </c>
      <c r="BI184" s="148">
        <f t="shared" si="18"/>
        <v>0</v>
      </c>
      <c r="BJ184" s="13" t="s">
        <v>141</v>
      </c>
      <c r="BK184" s="148">
        <f t="shared" si="19"/>
        <v>0</v>
      </c>
      <c r="BL184" s="13" t="s">
        <v>253</v>
      </c>
      <c r="BM184" s="147" t="s">
        <v>380</v>
      </c>
    </row>
    <row r="185" spans="2:65" s="1" customFormat="1" ht="21.75" customHeight="1">
      <c r="B185" s="135"/>
      <c r="C185" s="149" t="s">
        <v>253</v>
      </c>
      <c r="D185" s="149" t="s">
        <v>180</v>
      </c>
      <c r="E185" s="150" t="s">
        <v>1411</v>
      </c>
      <c r="F185" s="151" t="s">
        <v>1412</v>
      </c>
      <c r="G185" s="152" t="s">
        <v>281</v>
      </c>
      <c r="H185" s="153">
        <v>95</v>
      </c>
      <c r="I185" s="154"/>
      <c r="J185" s="153">
        <f t="shared" si="10"/>
        <v>0</v>
      </c>
      <c r="K185" s="155"/>
      <c r="L185" s="156"/>
      <c r="M185" s="157" t="s">
        <v>1</v>
      </c>
      <c r="N185" s="158" t="s">
        <v>39</v>
      </c>
      <c r="P185" s="145">
        <f t="shared" si="11"/>
        <v>0</v>
      </c>
      <c r="Q185" s="145">
        <v>0</v>
      </c>
      <c r="R185" s="145">
        <f t="shared" si="12"/>
        <v>0</v>
      </c>
      <c r="S185" s="145">
        <v>0</v>
      </c>
      <c r="T185" s="146">
        <f t="shared" si="13"/>
        <v>0</v>
      </c>
      <c r="AR185" s="147" t="s">
        <v>622</v>
      </c>
      <c r="AT185" s="147" t="s">
        <v>180</v>
      </c>
      <c r="AU185" s="147" t="s">
        <v>141</v>
      </c>
      <c r="AY185" s="13" t="s">
        <v>134</v>
      </c>
      <c r="BE185" s="148">
        <f t="shared" si="14"/>
        <v>0</v>
      </c>
      <c r="BF185" s="148">
        <f t="shared" si="15"/>
        <v>0</v>
      </c>
      <c r="BG185" s="148">
        <f t="shared" si="16"/>
        <v>0</v>
      </c>
      <c r="BH185" s="148">
        <f t="shared" si="17"/>
        <v>0</v>
      </c>
      <c r="BI185" s="148">
        <f t="shared" si="18"/>
        <v>0</v>
      </c>
      <c r="BJ185" s="13" t="s">
        <v>141</v>
      </c>
      <c r="BK185" s="148">
        <f t="shared" si="19"/>
        <v>0</v>
      </c>
      <c r="BL185" s="13" t="s">
        <v>253</v>
      </c>
      <c r="BM185" s="147" t="s">
        <v>383</v>
      </c>
    </row>
    <row r="186" spans="2:65" s="1" customFormat="1" ht="21.75" customHeight="1">
      <c r="B186" s="135"/>
      <c r="C186" s="149" t="s">
        <v>370</v>
      </c>
      <c r="D186" s="149" t="s">
        <v>180</v>
      </c>
      <c r="E186" s="150" t="s">
        <v>1413</v>
      </c>
      <c r="F186" s="151" t="s">
        <v>1414</v>
      </c>
      <c r="G186" s="152" t="s">
        <v>281</v>
      </c>
      <c r="H186" s="153">
        <v>35</v>
      </c>
      <c r="I186" s="154"/>
      <c r="J186" s="153">
        <f t="shared" ref="J186:J212" si="20">ROUND(I186*H186,2)</f>
        <v>0</v>
      </c>
      <c r="K186" s="155"/>
      <c r="L186" s="156"/>
      <c r="M186" s="157" t="s">
        <v>1</v>
      </c>
      <c r="N186" s="158" t="s">
        <v>39</v>
      </c>
      <c r="P186" s="145">
        <f t="shared" ref="P186:P212" si="21">O186*H186</f>
        <v>0</v>
      </c>
      <c r="Q186" s="145">
        <v>0</v>
      </c>
      <c r="R186" s="145">
        <f t="shared" ref="R186:R212" si="22">Q186*H186</f>
        <v>0</v>
      </c>
      <c r="S186" s="145">
        <v>0</v>
      </c>
      <c r="T186" s="146">
        <f t="shared" ref="T186:T212" si="23">S186*H186</f>
        <v>0</v>
      </c>
      <c r="AR186" s="147" t="s">
        <v>622</v>
      </c>
      <c r="AT186" s="147" t="s">
        <v>180</v>
      </c>
      <c r="AU186" s="147" t="s">
        <v>141</v>
      </c>
      <c r="AY186" s="13" t="s">
        <v>134</v>
      </c>
      <c r="BE186" s="148">
        <f t="shared" ref="BE186:BE212" si="24">IF(N186="základná",J186,0)</f>
        <v>0</v>
      </c>
      <c r="BF186" s="148">
        <f t="shared" ref="BF186:BF212" si="25">IF(N186="znížená",J186,0)</f>
        <v>0</v>
      </c>
      <c r="BG186" s="148">
        <f t="shared" ref="BG186:BG212" si="26">IF(N186="zákl. prenesená",J186,0)</f>
        <v>0</v>
      </c>
      <c r="BH186" s="148">
        <f t="shared" ref="BH186:BH212" si="27">IF(N186="zníž. prenesená",J186,0)</f>
        <v>0</v>
      </c>
      <c r="BI186" s="148">
        <f t="shared" ref="BI186:BI212" si="28">IF(N186="nulová",J186,0)</f>
        <v>0</v>
      </c>
      <c r="BJ186" s="13" t="s">
        <v>141</v>
      </c>
      <c r="BK186" s="148">
        <f t="shared" ref="BK186:BK212" si="29">ROUND(I186*H186,2)</f>
        <v>0</v>
      </c>
      <c r="BL186" s="13" t="s">
        <v>253</v>
      </c>
      <c r="BM186" s="147" t="s">
        <v>387</v>
      </c>
    </row>
    <row r="187" spans="2:65" s="1" customFormat="1" ht="21.75" customHeight="1">
      <c r="B187" s="135"/>
      <c r="C187" s="149" t="s">
        <v>257</v>
      </c>
      <c r="D187" s="149" t="s">
        <v>180</v>
      </c>
      <c r="E187" s="150" t="s">
        <v>1415</v>
      </c>
      <c r="F187" s="151" t="s">
        <v>1416</v>
      </c>
      <c r="G187" s="152" t="s">
        <v>281</v>
      </c>
      <c r="H187" s="153">
        <v>35</v>
      </c>
      <c r="I187" s="154"/>
      <c r="J187" s="153">
        <f t="shared" si="20"/>
        <v>0</v>
      </c>
      <c r="K187" s="155"/>
      <c r="L187" s="156"/>
      <c r="M187" s="157" t="s">
        <v>1</v>
      </c>
      <c r="N187" s="158" t="s">
        <v>39</v>
      </c>
      <c r="P187" s="145">
        <f t="shared" si="21"/>
        <v>0</v>
      </c>
      <c r="Q187" s="145">
        <v>0</v>
      </c>
      <c r="R187" s="145">
        <f t="shared" si="22"/>
        <v>0</v>
      </c>
      <c r="S187" s="145">
        <v>0</v>
      </c>
      <c r="T187" s="146">
        <f t="shared" si="23"/>
        <v>0</v>
      </c>
      <c r="AR187" s="147" t="s">
        <v>622</v>
      </c>
      <c r="AT187" s="147" t="s">
        <v>180</v>
      </c>
      <c r="AU187" s="147" t="s">
        <v>141</v>
      </c>
      <c r="AY187" s="13" t="s">
        <v>134</v>
      </c>
      <c r="BE187" s="148">
        <f t="shared" si="24"/>
        <v>0</v>
      </c>
      <c r="BF187" s="148">
        <f t="shared" si="25"/>
        <v>0</v>
      </c>
      <c r="BG187" s="148">
        <f t="shared" si="26"/>
        <v>0</v>
      </c>
      <c r="BH187" s="148">
        <f t="shared" si="27"/>
        <v>0</v>
      </c>
      <c r="BI187" s="148">
        <f t="shared" si="28"/>
        <v>0</v>
      </c>
      <c r="BJ187" s="13" t="s">
        <v>141</v>
      </c>
      <c r="BK187" s="148">
        <f t="shared" si="29"/>
        <v>0</v>
      </c>
      <c r="BL187" s="13" t="s">
        <v>253</v>
      </c>
      <c r="BM187" s="147" t="s">
        <v>390</v>
      </c>
    </row>
    <row r="188" spans="2:65" s="1" customFormat="1" ht="24.2" customHeight="1">
      <c r="B188" s="135"/>
      <c r="C188" s="136" t="s">
        <v>377</v>
      </c>
      <c r="D188" s="136" t="s">
        <v>136</v>
      </c>
      <c r="E188" s="137" t="s">
        <v>1417</v>
      </c>
      <c r="F188" s="138" t="s">
        <v>1418</v>
      </c>
      <c r="G188" s="139" t="s">
        <v>281</v>
      </c>
      <c r="H188" s="140">
        <v>180</v>
      </c>
      <c r="I188" s="141"/>
      <c r="J188" s="140">
        <f t="shared" si="20"/>
        <v>0</v>
      </c>
      <c r="K188" s="142"/>
      <c r="L188" s="28"/>
      <c r="M188" s="143" t="s">
        <v>1</v>
      </c>
      <c r="N188" s="144" t="s">
        <v>39</v>
      </c>
      <c r="P188" s="145">
        <f t="shared" si="21"/>
        <v>0</v>
      </c>
      <c r="Q188" s="145">
        <v>0</v>
      </c>
      <c r="R188" s="145">
        <f t="shared" si="22"/>
        <v>0</v>
      </c>
      <c r="S188" s="145">
        <v>0</v>
      </c>
      <c r="T188" s="146">
        <f t="shared" si="23"/>
        <v>0</v>
      </c>
      <c r="AR188" s="147" t="s">
        <v>253</v>
      </c>
      <c r="AT188" s="147" t="s">
        <v>136</v>
      </c>
      <c r="AU188" s="147" t="s">
        <v>141</v>
      </c>
      <c r="AY188" s="13" t="s">
        <v>134</v>
      </c>
      <c r="BE188" s="148">
        <f t="shared" si="24"/>
        <v>0</v>
      </c>
      <c r="BF188" s="148">
        <f t="shared" si="25"/>
        <v>0</v>
      </c>
      <c r="BG188" s="148">
        <f t="shared" si="26"/>
        <v>0</v>
      </c>
      <c r="BH188" s="148">
        <f t="shared" si="27"/>
        <v>0</v>
      </c>
      <c r="BI188" s="148">
        <f t="shared" si="28"/>
        <v>0</v>
      </c>
      <c r="BJ188" s="13" t="s">
        <v>141</v>
      </c>
      <c r="BK188" s="148">
        <f t="shared" si="29"/>
        <v>0</v>
      </c>
      <c r="BL188" s="13" t="s">
        <v>253</v>
      </c>
      <c r="BM188" s="147" t="s">
        <v>394</v>
      </c>
    </row>
    <row r="189" spans="2:65" s="1" customFormat="1" ht="16.5" customHeight="1">
      <c r="B189" s="135"/>
      <c r="C189" s="149" t="s">
        <v>260</v>
      </c>
      <c r="D189" s="149" t="s">
        <v>180</v>
      </c>
      <c r="E189" s="150" t="s">
        <v>1419</v>
      </c>
      <c r="F189" s="151" t="s">
        <v>1420</v>
      </c>
      <c r="G189" s="152" t="s">
        <v>281</v>
      </c>
      <c r="H189" s="153">
        <v>180</v>
      </c>
      <c r="I189" s="154"/>
      <c r="J189" s="153">
        <f t="shared" si="20"/>
        <v>0</v>
      </c>
      <c r="K189" s="155"/>
      <c r="L189" s="156"/>
      <c r="M189" s="157" t="s">
        <v>1</v>
      </c>
      <c r="N189" s="158" t="s">
        <v>39</v>
      </c>
      <c r="P189" s="145">
        <f t="shared" si="21"/>
        <v>0</v>
      </c>
      <c r="Q189" s="145">
        <v>0</v>
      </c>
      <c r="R189" s="145">
        <f t="shared" si="22"/>
        <v>0</v>
      </c>
      <c r="S189" s="145">
        <v>0</v>
      </c>
      <c r="T189" s="146">
        <f t="shared" si="23"/>
        <v>0</v>
      </c>
      <c r="AR189" s="147" t="s">
        <v>622</v>
      </c>
      <c r="AT189" s="147" t="s">
        <v>180</v>
      </c>
      <c r="AU189" s="147" t="s">
        <v>141</v>
      </c>
      <c r="AY189" s="13" t="s">
        <v>134</v>
      </c>
      <c r="BE189" s="148">
        <f t="shared" si="24"/>
        <v>0</v>
      </c>
      <c r="BF189" s="148">
        <f t="shared" si="25"/>
        <v>0</v>
      </c>
      <c r="BG189" s="148">
        <f t="shared" si="26"/>
        <v>0</v>
      </c>
      <c r="BH189" s="148">
        <f t="shared" si="27"/>
        <v>0</v>
      </c>
      <c r="BI189" s="148">
        <f t="shared" si="28"/>
        <v>0</v>
      </c>
      <c r="BJ189" s="13" t="s">
        <v>141</v>
      </c>
      <c r="BK189" s="148">
        <f t="shared" si="29"/>
        <v>0</v>
      </c>
      <c r="BL189" s="13" t="s">
        <v>253</v>
      </c>
      <c r="BM189" s="147" t="s">
        <v>397</v>
      </c>
    </row>
    <row r="190" spans="2:65" s="1" customFormat="1" ht="24.2" customHeight="1">
      <c r="B190" s="135"/>
      <c r="C190" s="136" t="s">
        <v>384</v>
      </c>
      <c r="D190" s="136" t="s">
        <v>136</v>
      </c>
      <c r="E190" s="137" t="s">
        <v>1421</v>
      </c>
      <c r="F190" s="138" t="s">
        <v>1422</v>
      </c>
      <c r="G190" s="139" t="s">
        <v>281</v>
      </c>
      <c r="H190" s="140">
        <v>835</v>
      </c>
      <c r="I190" s="141"/>
      <c r="J190" s="140">
        <f t="shared" si="20"/>
        <v>0</v>
      </c>
      <c r="K190" s="142"/>
      <c r="L190" s="28"/>
      <c r="M190" s="143" t="s">
        <v>1</v>
      </c>
      <c r="N190" s="144" t="s">
        <v>39</v>
      </c>
      <c r="P190" s="145">
        <f t="shared" si="21"/>
        <v>0</v>
      </c>
      <c r="Q190" s="145">
        <v>0</v>
      </c>
      <c r="R190" s="145">
        <f t="shared" si="22"/>
        <v>0</v>
      </c>
      <c r="S190" s="145">
        <v>0</v>
      </c>
      <c r="T190" s="146">
        <f t="shared" si="23"/>
        <v>0</v>
      </c>
      <c r="AR190" s="147" t="s">
        <v>253</v>
      </c>
      <c r="AT190" s="147" t="s">
        <v>136</v>
      </c>
      <c r="AU190" s="147" t="s">
        <v>141</v>
      </c>
      <c r="AY190" s="13" t="s">
        <v>134</v>
      </c>
      <c r="BE190" s="148">
        <f t="shared" si="24"/>
        <v>0</v>
      </c>
      <c r="BF190" s="148">
        <f t="shared" si="25"/>
        <v>0</v>
      </c>
      <c r="BG190" s="148">
        <f t="shared" si="26"/>
        <v>0</v>
      </c>
      <c r="BH190" s="148">
        <f t="shared" si="27"/>
        <v>0</v>
      </c>
      <c r="BI190" s="148">
        <f t="shared" si="28"/>
        <v>0</v>
      </c>
      <c r="BJ190" s="13" t="s">
        <v>141</v>
      </c>
      <c r="BK190" s="148">
        <f t="shared" si="29"/>
        <v>0</v>
      </c>
      <c r="BL190" s="13" t="s">
        <v>253</v>
      </c>
      <c r="BM190" s="147" t="s">
        <v>401</v>
      </c>
    </row>
    <row r="191" spans="2:65" s="1" customFormat="1" ht="16.5" customHeight="1">
      <c r="B191" s="135"/>
      <c r="C191" s="149" t="s">
        <v>264</v>
      </c>
      <c r="D191" s="149" t="s">
        <v>180</v>
      </c>
      <c r="E191" s="150" t="s">
        <v>1423</v>
      </c>
      <c r="F191" s="151" t="s">
        <v>1424</v>
      </c>
      <c r="G191" s="152" t="s">
        <v>281</v>
      </c>
      <c r="H191" s="153">
        <v>780</v>
      </c>
      <c r="I191" s="154"/>
      <c r="J191" s="153">
        <f t="shared" si="20"/>
        <v>0</v>
      </c>
      <c r="K191" s="155"/>
      <c r="L191" s="156"/>
      <c r="M191" s="157" t="s">
        <v>1</v>
      </c>
      <c r="N191" s="158" t="s">
        <v>39</v>
      </c>
      <c r="P191" s="145">
        <f t="shared" si="21"/>
        <v>0</v>
      </c>
      <c r="Q191" s="145">
        <v>0</v>
      </c>
      <c r="R191" s="145">
        <f t="shared" si="22"/>
        <v>0</v>
      </c>
      <c r="S191" s="145">
        <v>0</v>
      </c>
      <c r="T191" s="146">
        <f t="shared" si="23"/>
        <v>0</v>
      </c>
      <c r="AR191" s="147" t="s">
        <v>622</v>
      </c>
      <c r="AT191" s="147" t="s">
        <v>180</v>
      </c>
      <c r="AU191" s="147" t="s">
        <v>141</v>
      </c>
      <c r="AY191" s="13" t="s">
        <v>134</v>
      </c>
      <c r="BE191" s="148">
        <f t="shared" si="24"/>
        <v>0</v>
      </c>
      <c r="BF191" s="148">
        <f t="shared" si="25"/>
        <v>0</v>
      </c>
      <c r="BG191" s="148">
        <f t="shared" si="26"/>
        <v>0</v>
      </c>
      <c r="BH191" s="148">
        <f t="shared" si="27"/>
        <v>0</v>
      </c>
      <c r="BI191" s="148">
        <f t="shared" si="28"/>
        <v>0</v>
      </c>
      <c r="BJ191" s="13" t="s">
        <v>141</v>
      </c>
      <c r="BK191" s="148">
        <f t="shared" si="29"/>
        <v>0</v>
      </c>
      <c r="BL191" s="13" t="s">
        <v>253</v>
      </c>
      <c r="BM191" s="147" t="s">
        <v>404</v>
      </c>
    </row>
    <row r="192" spans="2:65" s="1" customFormat="1" ht="21.75" customHeight="1">
      <c r="B192" s="135"/>
      <c r="C192" s="149" t="s">
        <v>391</v>
      </c>
      <c r="D192" s="149" t="s">
        <v>180</v>
      </c>
      <c r="E192" s="150" t="s">
        <v>1425</v>
      </c>
      <c r="F192" s="151" t="s">
        <v>1426</v>
      </c>
      <c r="G192" s="152" t="s">
        <v>281</v>
      </c>
      <c r="H192" s="153">
        <v>55</v>
      </c>
      <c r="I192" s="154"/>
      <c r="J192" s="153">
        <f t="shared" si="20"/>
        <v>0</v>
      </c>
      <c r="K192" s="155"/>
      <c r="L192" s="156"/>
      <c r="M192" s="157" t="s">
        <v>1</v>
      </c>
      <c r="N192" s="158" t="s">
        <v>39</v>
      </c>
      <c r="P192" s="145">
        <f t="shared" si="21"/>
        <v>0</v>
      </c>
      <c r="Q192" s="145">
        <v>0</v>
      </c>
      <c r="R192" s="145">
        <f t="shared" si="22"/>
        <v>0</v>
      </c>
      <c r="S192" s="145">
        <v>0</v>
      </c>
      <c r="T192" s="146">
        <f t="shared" si="23"/>
        <v>0</v>
      </c>
      <c r="AR192" s="147" t="s">
        <v>622</v>
      </c>
      <c r="AT192" s="147" t="s">
        <v>180</v>
      </c>
      <c r="AU192" s="147" t="s">
        <v>141</v>
      </c>
      <c r="AY192" s="13" t="s">
        <v>134</v>
      </c>
      <c r="BE192" s="148">
        <f t="shared" si="24"/>
        <v>0</v>
      </c>
      <c r="BF192" s="148">
        <f t="shared" si="25"/>
        <v>0</v>
      </c>
      <c r="BG192" s="148">
        <f t="shared" si="26"/>
        <v>0</v>
      </c>
      <c r="BH192" s="148">
        <f t="shared" si="27"/>
        <v>0</v>
      </c>
      <c r="BI192" s="148">
        <f t="shared" si="28"/>
        <v>0</v>
      </c>
      <c r="BJ192" s="13" t="s">
        <v>141</v>
      </c>
      <c r="BK192" s="148">
        <f t="shared" si="29"/>
        <v>0</v>
      </c>
      <c r="BL192" s="13" t="s">
        <v>253</v>
      </c>
      <c r="BM192" s="147" t="s">
        <v>408</v>
      </c>
    </row>
    <row r="193" spans="2:65" s="1" customFormat="1" ht="24.2" customHeight="1">
      <c r="B193" s="135"/>
      <c r="C193" s="136" t="s">
        <v>267</v>
      </c>
      <c r="D193" s="136" t="s">
        <v>136</v>
      </c>
      <c r="E193" s="137" t="s">
        <v>1427</v>
      </c>
      <c r="F193" s="138" t="s">
        <v>1428</v>
      </c>
      <c r="G193" s="139" t="s">
        <v>281</v>
      </c>
      <c r="H193" s="140">
        <v>1050</v>
      </c>
      <c r="I193" s="141"/>
      <c r="J193" s="140">
        <f t="shared" si="20"/>
        <v>0</v>
      </c>
      <c r="K193" s="142"/>
      <c r="L193" s="28"/>
      <c r="M193" s="143" t="s">
        <v>1</v>
      </c>
      <c r="N193" s="144" t="s">
        <v>39</v>
      </c>
      <c r="P193" s="145">
        <f t="shared" si="21"/>
        <v>0</v>
      </c>
      <c r="Q193" s="145">
        <v>0</v>
      </c>
      <c r="R193" s="145">
        <f t="shared" si="22"/>
        <v>0</v>
      </c>
      <c r="S193" s="145">
        <v>0</v>
      </c>
      <c r="T193" s="146">
        <f t="shared" si="23"/>
        <v>0</v>
      </c>
      <c r="AR193" s="147" t="s">
        <v>253</v>
      </c>
      <c r="AT193" s="147" t="s">
        <v>136</v>
      </c>
      <c r="AU193" s="147" t="s">
        <v>141</v>
      </c>
      <c r="AY193" s="13" t="s">
        <v>134</v>
      </c>
      <c r="BE193" s="148">
        <f t="shared" si="24"/>
        <v>0</v>
      </c>
      <c r="BF193" s="148">
        <f t="shared" si="25"/>
        <v>0</v>
      </c>
      <c r="BG193" s="148">
        <f t="shared" si="26"/>
        <v>0</v>
      </c>
      <c r="BH193" s="148">
        <f t="shared" si="27"/>
        <v>0</v>
      </c>
      <c r="BI193" s="148">
        <f t="shared" si="28"/>
        <v>0</v>
      </c>
      <c r="BJ193" s="13" t="s">
        <v>141</v>
      </c>
      <c r="BK193" s="148">
        <f t="shared" si="29"/>
        <v>0</v>
      </c>
      <c r="BL193" s="13" t="s">
        <v>253</v>
      </c>
      <c r="BM193" s="147" t="s">
        <v>411</v>
      </c>
    </row>
    <row r="194" spans="2:65" s="1" customFormat="1" ht="16.5" customHeight="1">
      <c r="B194" s="135"/>
      <c r="C194" s="149" t="s">
        <v>398</v>
      </c>
      <c r="D194" s="149" t="s">
        <v>180</v>
      </c>
      <c r="E194" s="150" t="s">
        <v>1429</v>
      </c>
      <c r="F194" s="151" t="s">
        <v>1430</v>
      </c>
      <c r="G194" s="152" t="s">
        <v>281</v>
      </c>
      <c r="H194" s="153">
        <v>1050</v>
      </c>
      <c r="I194" s="154"/>
      <c r="J194" s="153">
        <f t="shared" si="20"/>
        <v>0</v>
      </c>
      <c r="K194" s="155"/>
      <c r="L194" s="156"/>
      <c r="M194" s="157" t="s">
        <v>1</v>
      </c>
      <c r="N194" s="158" t="s">
        <v>39</v>
      </c>
      <c r="P194" s="145">
        <f t="shared" si="21"/>
        <v>0</v>
      </c>
      <c r="Q194" s="145">
        <v>0</v>
      </c>
      <c r="R194" s="145">
        <f t="shared" si="22"/>
        <v>0</v>
      </c>
      <c r="S194" s="145">
        <v>0</v>
      </c>
      <c r="T194" s="146">
        <f t="shared" si="23"/>
        <v>0</v>
      </c>
      <c r="AR194" s="147" t="s">
        <v>622</v>
      </c>
      <c r="AT194" s="147" t="s">
        <v>180</v>
      </c>
      <c r="AU194" s="147" t="s">
        <v>141</v>
      </c>
      <c r="AY194" s="13" t="s">
        <v>134</v>
      </c>
      <c r="BE194" s="148">
        <f t="shared" si="24"/>
        <v>0</v>
      </c>
      <c r="BF194" s="148">
        <f t="shared" si="25"/>
        <v>0</v>
      </c>
      <c r="BG194" s="148">
        <f t="shared" si="26"/>
        <v>0</v>
      </c>
      <c r="BH194" s="148">
        <f t="shared" si="27"/>
        <v>0</v>
      </c>
      <c r="BI194" s="148">
        <f t="shared" si="28"/>
        <v>0</v>
      </c>
      <c r="BJ194" s="13" t="s">
        <v>141</v>
      </c>
      <c r="BK194" s="148">
        <f t="shared" si="29"/>
        <v>0</v>
      </c>
      <c r="BL194" s="13" t="s">
        <v>253</v>
      </c>
      <c r="BM194" s="147" t="s">
        <v>415</v>
      </c>
    </row>
    <row r="195" spans="2:65" s="1" customFormat="1" ht="24.2" customHeight="1">
      <c r="B195" s="135"/>
      <c r="C195" s="136" t="s">
        <v>271</v>
      </c>
      <c r="D195" s="136" t="s">
        <v>136</v>
      </c>
      <c r="E195" s="137" t="s">
        <v>1431</v>
      </c>
      <c r="F195" s="138" t="s">
        <v>1432</v>
      </c>
      <c r="G195" s="139" t="s">
        <v>281</v>
      </c>
      <c r="H195" s="140">
        <v>330</v>
      </c>
      <c r="I195" s="141"/>
      <c r="J195" s="140">
        <f t="shared" si="20"/>
        <v>0</v>
      </c>
      <c r="K195" s="142"/>
      <c r="L195" s="28"/>
      <c r="M195" s="143" t="s">
        <v>1</v>
      </c>
      <c r="N195" s="144" t="s">
        <v>39</v>
      </c>
      <c r="P195" s="145">
        <f t="shared" si="21"/>
        <v>0</v>
      </c>
      <c r="Q195" s="145">
        <v>0</v>
      </c>
      <c r="R195" s="145">
        <f t="shared" si="22"/>
        <v>0</v>
      </c>
      <c r="S195" s="145">
        <v>0</v>
      </c>
      <c r="T195" s="146">
        <f t="shared" si="23"/>
        <v>0</v>
      </c>
      <c r="AR195" s="147" t="s">
        <v>253</v>
      </c>
      <c r="AT195" s="147" t="s">
        <v>136</v>
      </c>
      <c r="AU195" s="147" t="s">
        <v>141</v>
      </c>
      <c r="AY195" s="13" t="s">
        <v>134</v>
      </c>
      <c r="BE195" s="148">
        <f t="shared" si="24"/>
        <v>0</v>
      </c>
      <c r="BF195" s="148">
        <f t="shared" si="25"/>
        <v>0</v>
      </c>
      <c r="BG195" s="148">
        <f t="shared" si="26"/>
        <v>0</v>
      </c>
      <c r="BH195" s="148">
        <f t="shared" si="27"/>
        <v>0</v>
      </c>
      <c r="BI195" s="148">
        <f t="shared" si="28"/>
        <v>0</v>
      </c>
      <c r="BJ195" s="13" t="s">
        <v>141</v>
      </c>
      <c r="BK195" s="148">
        <f t="shared" si="29"/>
        <v>0</v>
      </c>
      <c r="BL195" s="13" t="s">
        <v>253</v>
      </c>
      <c r="BM195" s="147" t="s">
        <v>418</v>
      </c>
    </row>
    <row r="196" spans="2:65" s="1" customFormat="1" ht="16.5" customHeight="1">
      <c r="B196" s="135"/>
      <c r="C196" s="149" t="s">
        <v>405</v>
      </c>
      <c r="D196" s="149" t="s">
        <v>180</v>
      </c>
      <c r="E196" s="150" t="s">
        <v>1433</v>
      </c>
      <c r="F196" s="151" t="s">
        <v>1434</v>
      </c>
      <c r="G196" s="152" t="s">
        <v>281</v>
      </c>
      <c r="H196" s="153">
        <v>210</v>
      </c>
      <c r="I196" s="154"/>
      <c r="J196" s="153">
        <f t="shared" si="20"/>
        <v>0</v>
      </c>
      <c r="K196" s="155"/>
      <c r="L196" s="156"/>
      <c r="M196" s="157" t="s">
        <v>1</v>
      </c>
      <c r="N196" s="158" t="s">
        <v>39</v>
      </c>
      <c r="P196" s="145">
        <f t="shared" si="21"/>
        <v>0</v>
      </c>
      <c r="Q196" s="145">
        <v>0</v>
      </c>
      <c r="R196" s="145">
        <f t="shared" si="22"/>
        <v>0</v>
      </c>
      <c r="S196" s="145">
        <v>0</v>
      </c>
      <c r="T196" s="146">
        <f t="shared" si="23"/>
        <v>0</v>
      </c>
      <c r="AR196" s="147" t="s">
        <v>622</v>
      </c>
      <c r="AT196" s="147" t="s">
        <v>180</v>
      </c>
      <c r="AU196" s="147" t="s">
        <v>141</v>
      </c>
      <c r="AY196" s="13" t="s">
        <v>134</v>
      </c>
      <c r="BE196" s="148">
        <f t="shared" si="24"/>
        <v>0</v>
      </c>
      <c r="BF196" s="148">
        <f t="shared" si="25"/>
        <v>0</v>
      </c>
      <c r="BG196" s="148">
        <f t="shared" si="26"/>
        <v>0</v>
      </c>
      <c r="BH196" s="148">
        <f t="shared" si="27"/>
        <v>0</v>
      </c>
      <c r="BI196" s="148">
        <f t="shared" si="28"/>
        <v>0</v>
      </c>
      <c r="BJ196" s="13" t="s">
        <v>141</v>
      </c>
      <c r="BK196" s="148">
        <f t="shared" si="29"/>
        <v>0</v>
      </c>
      <c r="BL196" s="13" t="s">
        <v>253</v>
      </c>
      <c r="BM196" s="147" t="s">
        <v>422</v>
      </c>
    </row>
    <row r="197" spans="2:65" s="1" customFormat="1" ht="16.5" customHeight="1">
      <c r="B197" s="135"/>
      <c r="C197" s="149" t="s">
        <v>274</v>
      </c>
      <c r="D197" s="149" t="s">
        <v>180</v>
      </c>
      <c r="E197" s="150" t="s">
        <v>1435</v>
      </c>
      <c r="F197" s="151" t="s">
        <v>1436</v>
      </c>
      <c r="G197" s="152" t="s">
        <v>281</v>
      </c>
      <c r="H197" s="153">
        <v>120</v>
      </c>
      <c r="I197" s="154"/>
      <c r="J197" s="153">
        <f t="shared" si="20"/>
        <v>0</v>
      </c>
      <c r="K197" s="155"/>
      <c r="L197" s="156"/>
      <c r="M197" s="157" t="s">
        <v>1</v>
      </c>
      <c r="N197" s="158" t="s">
        <v>39</v>
      </c>
      <c r="P197" s="145">
        <f t="shared" si="21"/>
        <v>0</v>
      </c>
      <c r="Q197" s="145">
        <v>0</v>
      </c>
      <c r="R197" s="145">
        <f t="shared" si="22"/>
        <v>0</v>
      </c>
      <c r="S197" s="145">
        <v>0</v>
      </c>
      <c r="T197" s="146">
        <f t="shared" si="23"/>
        <v>0</v>
      </c>
      <c r="AR197" s="147" t="s">
        <v>622</v>
      </c>
      <c r="AT197" s="147" t="s">
        <v>180</v>
      </c>
      <c r="AU197" s="147" t="s">
        <v>141</v>
      </c>
      <c r="AY197" s="13" t="s">
        <v>134</v>
      </c>
      <c r="BE197" s="148">
        <f t="shared" si="24"/>
        <v>0</v>
      </c>
      <c r="BF197" s="148">
        <f t="shared" si="25"/>
        <v>0</v>
      </c>
      <c r="BG197" s="148">
        <f t="shared" si="26"/>
        <v>0</v>
      </c>
      <c r="BH197" s="148">
        <f t="shared" si="27"/>
        <v>0</v>
      </c>
      <c r="BI197" s="148">
        <f t="shared" si="28"/>
        <v>0</v>
      </c>
      <c r="BJ197" s="13" t="s">
        <v>141</v>
      </c>
      <c r="BK197" s="148">
        <f t="shared" si="29"/>
        <v>0</v>
      </c>
      <c r="BL197" s="13" t="s">
        <v>253</v>
      </c>
      <c r="BM197" s="147" t="s">
        <v>425</v>
      </c>
    </row>
    <row r="198" spans="2:65" s="1" customFormat="1" ht="24.2" customHeight="1">
      <c r="B198" s="135"/>
      <c r="C198" s="136" t="s">
        <v>412</v>
      </c>
      <c r="D198" s="136" t="s">
        <v>136</v>
      </c>
      <c r="E198" s="137" t="s">
        <v>1437</v>
      </c>
      <c r="F198" s="138" t="s">
        <v>1438</v>
      </c>
      <c r="G198" s="139" t="s">
        <v>281</v>
      </c>
      <c r="H198" s="140">
        <v>470</v>
      </c>
      <c r="I198" s="141"/>
      <c r="J198" s="140">
        <f t="shared" si="20"/>
        <v>0</v>
      </c>
      <c r="K198" s="142"/>
      <c r="L198" s="28"/>
      <c r="M198" s="143" t="s">
        <v>1</v>
      </c>
      <c r="N198" s="144" t="s">
        <v>39</v>
      </c>
      <c r="P198" s="145">
        <f t="shared" si="21"/>
        <v>0</v>
      </c>
      <c r="Q198" s="145">
        <v>0</v>
      </c>
      <c r="R198" s="145">
        <f t="shared" si="22"/>
        <v>0</v>
      </c>
      <c r="S198" s="145">
        <v>0</v>
      </c>
      <c r="T198" s="146">
        <f t="shared" si="23"/>
        <v>0</v>
      </c>
      <c r="AR198" s="147" t="s">
        <v>253</v>
      </c>
      <c r="AT198" s="147" t="s">
        <v>136</v>
      </c>
      <c r="AU198" s="147" t="s">
        <v>141</v>
      </c>
      <c r="AY198" s="13" t="s">
        <v>134</v>
      </c>
      <c r="BE198" s="148">
        <f t="shared" si="24"/>
        <v>0</v>
      </c>
      <c r="BF198" s="148">
        <f t="shared" si="25"/>
        <v>0</v>
      </c>
      <c r="BG198" s="148">
        <f t="shared" si="26"/>
        <v>0</v>
      </c>
      <c r="BH198" s="148">
        <f t="shared" si="27"/>
        <v>0</v>
      </c>
      <c r="BI198" s="148">
        <f t="shared" si="28"/>
        <v>0</v>
      </c>
      <c r="BJ198" s="13" t="s">
        <v>141</v>
      </c>
      <c r="BK198" s="148">
        <f t="shared" si="29"/>
        <v>0</v>
      </c>
      <c r="BL198" s="13" t="s">
        <v>253</v>
      </c>
      <c r="BM198" s="147" t="s">
        <v>429</v>
      </c>
    </row>
    <row r="199" spans="2:65" s="1" customFormat="1" ht="16.5" customHeight="1">
      <c r="B199" s="135"/>
      <c r="C199" s="149" t="s">
        <v>278</v>
      </c>
      <c r="D199" s="149" t="s">
        <v>180</v>
      </c>
      <c r="E199" s="150" t="s">
        <v>1439</v>
      </c>
      <c r="F199" s="151" t="s">
        <v>1440</v>
      </c>
      <c r="G199" s="152" t="s">
        <v>281</v>
      </c>
      <c r="H199" s="153">
        <v>470</v>
      </c>
      <c r="I199" s="154"/>
      <c r="J199" s="153">
        <f t="shared" si="20"/>
        <v>0</v>
      </c>
      <c r="K199" s="155"/>
      <c r="L199" s="156"/>
      <c r="M199" s="157" t="s">
        <v>1</v>
      </c>
      <c r="N199" s="158" t="s">
        <v>39</v>
      </c>
      <c r="P199" s="145">
        <f t="shared" si="21"/>
        <v>0</v>
      </c>
      <c r="Q199" s="145">
        <v>0</v>
      </c>
      <c r="R199" s="145">
        <f t="shared" si="22"/>
        <v>0</v>
      </c>
      <c r="S199" s="145">
        <v>0</v>
      </c>
      <c r="T199" s="146">
        <f t="shared" si="23"/>
        <v>0</v>
      </c>
      <c r="AR199" s="147" t="s">
        <v>622</v>
      </c>
      <c r="AT199" s="147" t="s">
        <v>180</v>
      </c>
      <c r="AU199" s="147" t="s">
        <v>141</v>
      </c>
      <c r="AY199" s="13" t="s">
        <v>134</v>
      </c>
      <c r="BE199" s="148">
        <f t="shared" si="24"/>
        <v>0</v>
      </c>
      <c r="BF199" s="148">
        <f t="shared" si="25"/>
        <v>0</v>
      </c>
      <c r="BG199" s="148">
        <f t="shared" si="26"/>
        <v>0</v>
      </c>
      <c r="BH199" s="148">
        <f t="shared" si="27"/>
        <v>0</v>
      </c>
      <c r="BI199" s="148">
        <f t="shared" si="28"/>
        <v>0</v>
      </c>
      <c r="BJ199" s="13" t="s">
        <v>141</v>
      </c>
      <c r="BK199" s="148">
        <f t="shared" si="29"/>
        <v>0</v>
      </c>
      <c r="BL199" s="13" t="s">
        <v>253</v>
      </c>
      <c r="BM199" s="147" t="s">
        <v>432</v>
      </c>
    </row>
    <row r="200" spans="2:65" s="1" customFormat="1" ht="24.2" customHeight="1">
      <c r="B200" s="135"/>
      <c r="C200" s="136" t="s">
        <v>419</v>
      </c>
      <c r="D200" s="136" t="s">
        <v>136</v>
      </c>
      <c r="E200" s="137" t="s">
        <v>1441</v>
      </c>
      <c r="F200" s="138" t="s">
        <v>1442</v>
      </c>
      <c r="G200" s="139" t="s">
        <v>281</v>
      </c>
      <c r="H200" s="140">
        <v>21</v>
      </c>
      <c r="I200" s="141"/>
      <c r="J200" s="140">
        <f t="shared" si="20"/>
        <v>0</v>
      </c>
      <c r="K200" s="142"/>
      <c r="L200" s="28"/>
      <c r="M200" s="143" t="s">
        <v>1</v>
      </c>
      <c r="N200" s="144" t="s">
        <v>39</v>
      </c>
      <c r="P200" s="145">
        <f t="shared" si="21"/>
        <v>0</v>
      </c>
      <c r="Q200" s="145">
        <v>0</v>
      </c>
      <c r="R200" s="145">
        <f t="shared" si="22"/>
        <v>0</v>
      </c>
      <c r="S200" s="145">
        <v>0</v>
      </c>
      <c r="T200" s="146">
        <f t="shared" si="23"/>
        <v>0</v>
      </c>
      <c r="AR200" s="147" t="s">
        <v>253</v>
      </c>
      <c r="AT200" s="147" t="s">
        <v>136</v>
      </c>
      <c r="AU200" s="147" t="s">
        <v>141</v>
      </c>
      <c r="AY200" s="13" t="s">
        <v>134</v>
      </c>
      <c r="BE200" s="148">
        <f t="shared" si="24"/>
        <v>0</v>
      </c>
      <c r="BF200" s="148">
        <f t="shared" si="25"/>
        <v>0</v>
      </c>
      <c r="BG200" s="148">
        <f t="shared" si="26"/>
        <v>0</v>
      </c>
      <c r="BH200" s="148">
        <f t="shared" si="27"/>
        <v>0</v>
      </c>
      <c r="BI200" s="148">
        <f t="shared" si="28"/>
        <v>0</v>
      </c>
      <c r="BJ200" s="13" t="s">
        <v>141</v>
      </c>
      <c r="BK200" s="148">
        <f t="shared" si="29"/>
        <v>0</v>
      </c>
      <c r="BL200" s="13" t="s">
        <v>253</v>
      </c>
      <c r="BM200" s="147" t="s">
        <v>436</v>
      </c>
    </row>
    <row r="201" spans="2:65" s="1" customFormat="1" ht="16.5" customHeight="1">
      <c r="B201" s="135"/>
      <c r="C201" s="149" t="s">
        <v>282</v>
      </c>
      <c r="D201" s="149" t="s">
        <v>180</v>
      </c>
      <c r="E201" s="150" t="s">
        <v>1443</v>
      </c>
      <c r="F201" s="151" t="s">
        <v>1444</v>
      </c>
      <c r="G201" s="152" t="s">
        <v>281</v>
      </c>
      <c r="H201" s="153">
        <v>21</v>
      </c>
      <c r="I201" s="154"/>
      <c r="J201" s="153">
        <f t="shared" si="20"/>
        <v>0</v>
      </c>
      <c r="K201" s="155"/>
      <c r="L201" s="156"/>
      <c r="M201" s="157" t="s">
        <v>1</v>
      </c>
      <c r="N201" s="158" t="s">
        <v>39</v>
      </c>
      <c r="P201" s="145">
        <f t="shared" si="21"/>
        <v>0</v>
      </c>
      <c r="Q201" s="145">
        <v>0</v>
      </c>
      <c r="R201" s="145">
        <f t="shared" si="22"/>
        <v>0</v>
      </c>
      <c r="S201" s="145">
        <v>0</v>
      </c>
      <c r="T201" s="146">
        <f t="shared" si="23"/>
        <v>0</v>
      </c>
      <c r="AR201" s="147" t="s">
        <v>622</v>
      </c>
      <c r="AT201" s="147" t="s">
        <v>180</v>
      </c>
      <c r="AU201" s="147" t="s">
        <v>141</v>
      </c>
      <c r="AY201" s="13" t="s">
        <v>134</v>
      </c>
      <c r="BE201" s="148">
        <f t="shared" si="24"/>
        <v>0</v>
      </c>
      <c r="BF201" s="148">
        <f t="shared" si="25"/>
        <v>0</v>
      </c>
      <c r="BG201" s="148">
        <f t="shared" si="26"/>
        <v>0</v>
      </c>
      <c r="BH201" s="148">
        <f t="shared" si="27"/>
        <v>0</v>
      </c>
      <c r="BI201" s="148">
        <f t="shared" si="28"/>
        <v>0</v>
      </c>
      <c r="BJ201" s="13" t="s">
        <v>141</v>
      </c>
      <c r="BK201" s="148">
        <f t="shared" si="29"/>
        <v>0</v>
      </c>
      <c r="BL201" s="13" t="s">
        <v>253</v>
      </c>
      <c r="BM201" s="147" t="s">
        <v>440</v>
      </c>
    </row>
    <row r="202" spans="2:65" s="1" customFormat="1" ht="24.2" customHeight="1">
      <c r="B202" s="135"/>
      <c r="C202" s="136" t="s">
        <v>426</v>
      </c>
      <c r="D202" s="136" t="s">
        <v>136</v>
      </c>
      <c r="E202" s="137" t="s">
        <v>1445</v>
      </c>
      <c r="F202" s="138" t="s">
        <v>1446</v>
      </c>
      <c r="G202" s="139" t="s">
        <v>281</v>
      </c>
      <c r="H202" s="140">
        <v>41</v>
      </c>
      <c r="I202" s="141"/>
      <c r="J202" s="140">
        <f t="shared" si="20"/>
        <v>0</v>
      </c>
      <c r="K202" s="142"/>
      <c r="L202" s="28"/>
      <c r="M202" s="143" t="s">
        <v>1</v>
      </c>
      <c r="N202" s="144" t="s">
        <v>39</v>
      </c>
      <c r="P202" s="145">
        <f t="shared" si="21"/>
        <v>0</v>
      </c>
      <c r="Q202" s="145">
        <v>0</v>
      </c>
      <c r="R202" s="145">
        <f t="shared" si="22"/>
        <v>0</v>
      </c>
      <c r="S202" s="145">
        <v>0</v>
      </c>
      <c r="T202" s="146">
        <f t="shared" si="23"/>
        <v>0</v>
      </c>
      <c r="AR202" s="147" t="s">
        <v>253</v>
      </c>
      <c r="AT202" s="147" t="s">
        <v>136</v>
      </c>
      <c r="AU202" s="147" t="s">
        <v>141</v>
      </c>
      <c r="AY202" s="13" t="s">
        <v>134</v>
      </c>
      <c r="BE202" s="148">
        <f t="shared" si="24"/>
        <v>0</v>
      </c>
      <c r="BF202" s="148">
        <f t="shared" si="25"/>
        <v>0</v>
      </c>
      <c r="BG202" s="148">
        <f t="shared" si="26"/>
        <v>0</v>
      </c>
      <c r="BH202" s="148">
        <f t="shared" si="27"/>
        <v>0</v>
      </c>
      <c r="BI202" s="148">
        <f t="shared" si="28"/>
        <v>0</v>
      </c>
      <c r="BJ202" s="13" t="s">
        <v>141</v>
      </c>
      <c r="BK202" s="148">
        <f t="shared" si="29"/>
        <v>0</v>
      </c>
      <c r="BL202" s="13" t="s">
        <v>253</v>
      </c>
      <c r="BM202" s="147" t="s">
        <v>443</v>
      </c>
    </row>
    <row r="203" spans="2:65" s="1" customFormat="1" ht="16.5" customHeight="1">
      <c r="B203" s="135"/>
      <c r="C203" s="149" t="s">
        <v>287</v>
      </c>
      <c r="D203" s="149" t="s">
        <v>180</v>
      </c>
      <c r="E203" s="150" t="s">
        <v>1447</v>
      </c>
      <c r="F203" s="151" t="s">
        <v>1448</v>
      </c>
      <c r="G203" s="152" t="s">
        <v>281</v>
      </c>
      <c r="H203" s="153">
        <v>41</v>
      </c>
      <c r="I203" s="154"/>
      <c r="J203" s="153">
        <f t="shared" si="20"/>
        <v>0</v>
      </c>
      <c r="K203" s="155"/>
      <c r="L203" s="156"/>
      <c r="M203" s="157" t="s">
        <v>1</v>
      </c>
      <c r="N203" s="158" t="s">
        <v>39</v>
      </c>
      <c r="P203" s="145">
        <f t="shared" si="21"/>
        <v>0</v>
      </c>
      <c r="Q203" s="145">
        <v>0</v>
      </c>
      <c r="R203" s="145">
        <f t="shared" si="22"/>
        <v>0</v>
      </c>
      <c r="S203" s="145">
        <v>0</v>
      </c>
      <c r="T203" s="146">
        <f t="shared" si="23"/>
        <v>0</v>
      </c>
      <c r="AR203" s="147" t="s">
        <v>622</v>
      </c>
      <c r="AT203" s="147" t="s">
        <v>180</v>
      </c>
      <c r="AU203" s="147" t="s">
        <v>141</v>
      </c>
      <c r="AY203" s="13" t="s">
        <v>134</v>
      </c>
      <c r="BE203" s="148">
        <f t="shared" si="24"/>
        <v>0</v>
      </c>
      <c r="BF203" s="148">
        <f t="shared" si="25"/>
        <v>0</v>
      </c>
      <c r="BG203" s="148">
        <f t="shared" si="26"/>
        <v>0</v>
      </c>
      <c r="BH203" s="148">
        <f t="shared" si="27"/>
        <v>0</v>
      </c>
      <c r="BI203" s="148">
        <f t="shared" si="28"/>
        <v>0</v>
      </c>
      <c r="BJ203" s="13" t="s">
        <v>141</v>
      </c>
      <c r="BK203" s="148">
        <f t="shared" si="29"/>
        <v>0</v>
      </c>
      <c r="BL203" s="13" t="s">
        <v>253</v>
      </c>
      <c r="BM203" s="147" t="s">
        <v>458</v>
      </c>
    </row>
    <row r="204" spans="2:65" s="1" customFormat="1" ht="24.2" customHeight="1">
      <c r="B204" s="135"/>
      <c r="C204" s="136" t="s">
        <v>433</v>
      </c>
      <c r="D204" s="136" t="s">
        <v>136</v>
      </c>
      <c r="E204" s="137" t="s">
        <v>1449</v>
      </c>
      <c r="F204" s="138" t="s">
        <v>1450</v>
      </c>
      <c r="G204" s="139" t="s">
        <v>281</v>
      </c>
      <c r="H204" s="140">
        <v>26</v>
      </c>
      <c r="I204" s="141"/>
      <c r="J204" s="140">
        <f t="shared" si="20"/>
        <v>0</v>
      </c>
      <c r="K204" s="142"/>
      <c r="L204" s="28"/>
      <c r="M204" s="143" t="s">
        <v>1</v>
      </c>
      <c r="N204" s="144" t="s">
        <v>39</v>
      </c>
      <c r="P204" s="145">
        <f t="shared" si="21"/>
        <v>0</v>
      </c>
      <c r="Q204" s="145">
        <v>0</v>
      </c>
      <c r="R204" s="145">
        <f t="shared" si="22"/>
        <v>0</v>
      </c>
      <c r="S204" s="145">
        <v>0</v>
      </c>
      <c r="T204" s="146">
        <f t="shared" si="23"/>
        <v>0</v>
      </c>
      <c r="AR204" s="147" t="s">
        <v>253</v>
      </c>
      <c r="AT204" s="147" t="s">
        <v>136</v>
      </c>
      <c r="AU204" s="147" t="s">
        <v>141</v>
      </c>
      <c r="AY204" s="13" t="s">
        <v>134</v>
      </c>
      <c r="BE204" s="148">
        <f t="shared" si="24"/>
        <v>0</v>
      </c>
      <c r="BF204" s="148">
        <f t="shared" si="25"/>
        <v>0</v>
      </c>
      <c r="BG204" s="148">
        <f t="shared" si="26"/>
        <v>0</v>
      </c>
      <c r="BH204" s="148">
        <f t="shared" si="27"/>
        <v>0</v>
      </c>
      <c r="BI204" s="148">
        <f t="shared" si="28"/>
        <v>0</v>
      </c>
      <c r="BJ204" s="13" t="s">
        <v>141</v>
      </c>
      <c r="BK204" s="148">
        <f t="shared" si="29"/>
        <v>0</v>
      </c>
      <c r="BL204" s="13" t="s">
        <v>253</v>
      </c>
      <c r="BM204" s="147" t="s">
        <v>461</v>
      </c>
    </row>
    <row r="205" spans="2:65" s="1" customFormat="1" ht="16.5" customHeight="1">
      <c r="B205" s="135"/>
      <c r="C205" s="149" t="s">
        <v>290</v>
      </c>
      <c r="D205" s="149" t="s">
        <v>180</v>
      </c>
      <c r="E205" s="150" t="s">
        <v>1451</v>
      </c>
      <c r="F205" s="151" t="s">
        <v>1452</v>
      </c>
      <c r="G205" s="152" t="s">
        <v>281</v>
      </c>
      <c r="H205" s="153">
        <v>26</v>
      </c>
      <c r="I205" s="154"/>
      <c r="J205" s="153">
        <f t="shared" si="20"/>
        <v>0</v>
      </c>
      <c r="K205" s="155"/>
      <c r="L205" s="156"/>
      <c r="M205" s="157" t="s">
        <v>1</v>
      </c>
      <c r="N205" s="158" t="s">
        <v>39</v>
      </c>
      <c r="P205" s="145">
        <f t="shared" si="21"/>
        <v>0</v>
      </c>
      <c r="Q205" s="145">
        <v>0</v>
      </c>
      <c r="R205" s="145">
        <f t="shared" si="22"/>
        <v>0</v>
      </c>
      <c r="S205" s="145">
        <v>0</v>
      </c>
      <c r="T205" s="146">
        <f t="shared" si="23"/>
        <v>0</v>
      </c>
      <c r="AR205" s="147" t="s">
        <v>622</v>
      </c>
      <c r="AT205" s="147" t="s">
        <v>180</v>
      </c>
      <c r="AU205" s="147" t="s">
        <v>141</v>
      </c>
      <c r="AY205" s="13" t="s">
        <v>134</v>
      </c>
      <c r="BE205" s="148">
        <f t="shared" si="24"/>
        <v>0</v>
      </c>
      <c r="BF205" s="148">
        <f t="shared" si="25"/>
        <v>0</v>
      </c>
      <c r="BG205" s="148">
        <f t="shared" si="26"/>
        <v>0</v>
      </c>
      <c r="BH205" s="148">
        <f t="shared" si="27"/>
        <v>0</v>
      </c>
      <c r="BI205" s="148">
        <f t="shared" si="28"/>
        <v>0</v>
      </c>
      <c r="BJ205" s="13" t="s">
        <v>141</v>
      </c>
      <c r="BK205" s="148">
        <f t="shared" si="29"/>
        <v>0</v>
      </c>
      <c r="BL205" s="13" t="s">
        <v>253</v>
      </c>
      <c r="BM205" s="147" t="s">
        <v>465</v>
      </c>
    </row>
    <row r="206" spans="2:65" s="1" customFormat="1" ht="16.5" customHeight="1">
      <c r="B206" s="135"/>
      <c r="C206" s="149" t="s">
        <v>441</v>
      </c>
      <c r="D206" s="149" t="s">
        <v>180</v>
      </c>
      <c r="E206" s="150" t="s">
        <v>1453</v>
      </c>
      <c r="F206" s="151" t="s">
        <v>1454</v>
      </c>
      <c r="G206" s="152" t="s">
        <v>838</v>
      </c>
      <c r="H206" s="153">
        <v>350</v>
      </c>
      <c r="I206" s="154"/>
      <c r="J206" s="153">
        <f t="shared" si="20"/>
        <v>0</v>
      </c>
      <c r="K206" s="155"/>
      <c r="L206" s="156"/>
      <c r="M206" s="157" t="s">
        <v>1</v>
      </c>
      <c r="N206" s="158" t="s">
        <v>39</v>
      </c>
      <c r="P206" s="145">
        <f t="shared" si="21"/>
        <v>0</v>
      </c>
      <c r="Q206" s="145">
        <v>0</v>
      </c>
      <c r="R206" s="145">
        <f t="shared" si="22"/>
        <v>0</v>
      </c>
      <c r="S206" s="145">
        <v>0</v>
      </c>
      <c r="T206" s="146">
        <f t="shared" si="23"/>
        <v>0</v>
      </c>
      <c r="AR206" s="147" t="s">
        <v>622</v>
      </c>
      <c r="AT206" s="147" t="s">
        <v>180</v>
      </c>
      <c r="AU206" s="147" t="s">
        <v>141</v>
      </c>
      <c r="AY206" s="13" t="s">
        <v>134</v>
      </c>
      <c r="BE206" s="148">
        <f t="shared" si="24"/>
        <v>0</v>
      </c>
      <c r="BF206" s="148">
        <f t="shared" si="25"/>
        <v>0</v>
      </c>
      <c r="BG206" s="148">
        <f t="shared" si="26"/>
        <v>0</v>
      </c>
      <c r="BH206" s="148">
        <f t="shared" si="27"/>
        <v>0</v>
      </c>
      <c r="BI206" s="148">
        <f t="shared" si="28"/>
        <v>0</v>
      </c>
      <c r="BJ206" s="13" t="s">
        <v>141</v>
      </c>
      <c r="BK206" s="148">
        <f t="shared" si="29"/>
        <v>0</v>
      </c>
      <c r="BL206" s="13" t="s">
        <v>253</v>
      </c>
      <c r="BM206" s="147" t="s">
        <v>468</v>
      </c>
    </row>
    <row r="207" spans="2:65" s="1" customFormat="1" ht="21.75" customHeight="1">
      <c r="B207" s="135"/>
      <c r="C207" s="136" t="s">
        <v>294</v>
      </c>
      <c r="D207" s="136" t="s">
        <v>136</v>
      </c>
      <c r="E207" s="137" t="s">
        <v>1455</v>
      </c>
      <c r="F207" s="138" t="s">
        <v>1456</v>
      </c>
      <c r="G207" s="139" t="s">
        <v>227</v>
      </c>
      <c r="H207" s="140">
        <v>1</v>
      </c>
      <c r="I207" s="141"/>
      <c r="J207" s="140">
        <f t="shared" si="20"/>
        <v>0</v>
      </c>
      <c r="K207" s="142"/>
      <c r="L207" s="28"/>
      <c r="M207" s="143" t="s">
        <v>1</v>
      </c>
      <c r="N207" s="144" t="s">
        <v>39</v>
      </c>
      <c r="P207" s="145">
        <f t="shared" si="21"/>
        <v>0</v>
      </c>
      <c r="Q207" s="145">
        <v>0</v>
      </c>
      <c r="R207" s="145">
        <f t="shared" si="22"/>
        <v>0</v>
      </c>
      <c r="S207" s="145">
        <v>0</v>
      </c>
      <c r="T207" s="146">
        <f t="shared" si="23"/>
        <v>0</v>
      </c>
      <c r="AR207" s="147" t="s">
        <v>253</v>
      </c>
      <c r="AT207" s="147" t="s">
        <v>136</v>
      </c>
      <c r="AU207" s="147" t="s">
        <v>141</v>
      </c>
      <c r="AY207" s="13" t="s">
        <v>134</v>
      </c>
      <c r="BE207" s="148">
        <f t="shared" si="24"/>
        <v>0</v>
      </c>
      <c r="BF207" s="148">
        <f t="shared" si="25"/>
        <v>0</v>
      </c>
      <c r="BG207" s="148">
        <f t="shared" si="26"/>
        <v>0</v>
      </c>
      <c r="BH207" s="148">
        <f t="shared" si="27"/>
        <v>0</v>
      </c>
      <c r="BI207" s="148">
        <f t="shared" si="28"/>
        <v>0</v>
      </c>
      <c r="BJ207" s="13" t="s">
        <v>141</v>
      </c>
      <c r="BK207" s="148">
        <f t="shared" si="29"/>
        <v>0</v>
      </c>
      <c r="BL207" s="13" t="s">
        <v>253</v>
      </c>
      <c r="BM207" s="147" t="s">
        <v>472</v>
      </c>
    </row>
    <row r="208" spans="2:65" s="1" customFormat="1" ht="16.5" customHeight="1">
      <c r="B208" s="135"/>
      <c r="C208" s="136" t="s">
        <v>448</v>
      </c>
      <c r="D208" s="136" t="s">
        <v>136</v>
      </c>
      <c r="E208" s="137" t="s">
        <v>1457</v>
      </c>
      <c r="F208" s="138" t="s">
        <v>1458</v>
      </c>
      <c r="G208" s="139" t="s">
        <v>570</v>
      </c>
      <c r="H208" s="141"/>
      <c r="I208" s="141"/>
      <c r="J208" s="140">
        <f t="shared" si="20"/>
        <v>0</v>
      </c>
      <c r="K208" s="142"/>
      <c r="L208" s="28"/>
      <c r="M208" s="143" t="s">
        <v>1</v>
      </c>
      <c r="N208" s="144" t="s">
        <v>39</v>
      </c>
      <c r="P208" s="145">
        <f t="shared" si="21"/>
        <v>0</v>
      </c>
      <c r="Q208" s="145">
        <v>0</v>
      </c>
      <c r="R208" s="145">
        <f t="shared" si="22"/>
        <v>0</v>
      </c>
      <c r="S208" s="145">
        <v>0</v>
      </c>
      <c r="T208" s="146">
        <f t="shared" si="23"/>
        <v>0</v>
      </c>
      <c r="AR208" s="147" t="s">
        <v>253</v>
      </c>
      <c r="AT208" s="147" t="s">
        <v>136</v>
      </c>
      <c r="AU208" s="147" t="s">
        <v>141</v>
      </c>
      <c r="AY208" s="13" t="s">
        <v>134</v>
      </c>
      <c r="BE208" s="148">
        <f t="shared" si="24"/>
        <v>0</v>
      </c>
      <c r="BF208" s="148">
        <f t="shared" si="25"/>
        <v>0</v>
      </c>
      <c r="BG208" s="148">
        <f t="shared" si="26"/>
        <v>0</v>
      </c>
      <c r="BH208" s="148">
        <f t="shared" si="27"/>
        <v>0</v>
      </c>
      <c r="BI208" s="148">
        <f t="shared" si="28"/>
        <v>0</v>
      </c>
      <c r="BJ208" s="13" t="s">
        <v>141</v>
      </c>
      <c r="BK208" s="148">
        <f t="shared" si="29"/>
        <v>0</v>
      </c>
      <c r="BL208" s="13" t="s">
        <v>253</v>
      </c>
      <c r="BM208" s="147" t="s">
        <v>475</v>
      </c>
    </row>
    <row r="209" spans="2:65" s="1" customFormat="1" ht="16.5" customHeight="1">
      <c r="B209" s="135"/>
      <c r="C209" s="136" t="s">
        <v>297</v>
      </c>
      <c r="D209" s="136" t="s">
        <v>136</v>
      </c>
      <c r="E209" s="137" t="s">
        <v>1459</v>
      </c>
      <c r="F209" s="138" t="s">
        <v>1460</v>
      </c>
      <c r="G209" s="139" t="s">
        <v>1461</v>
      </c>
      <c r="H209" s="140">
        <v>45</v>
      </c>
      <c r="I209" s="141"/>
      <c r="J209" s="140">
        <f t="shared" si="20"/>
        <v>0</v>
      </c>
      <c r="K209" s="142"/>
      <c r="L209" s="28"/>
      <c r="M209" s="143" t="s">
        <v>1</v>
      </c>
      <c r="N209" s="144" t="s">
        <v>39</v>
      </c>
      <c r="P209" s="145">
        <f t="shared" si="21"/>
        <v>0</v>
      </c>
      <c r="Q209" s="145">
        <v>0</v>
      </c>
      <c r="R209" s="145">
        <f t="shared" si="22"/>
        <v>0</v>
      </c>
      <c r="S209" s="145">
        <v>0</v>
      </c>
      <c r="T209" s="146">
        <f t="shared" si="23"/>
        <v>0</v>
      </c>
      <c r="AR209" s="147" t="s">
        <v>253</v>
      </c>
      <c r="AT209" s="147" t="s">
        <v>136</v>
      </c>
      <c r="AU209" s="147" t="s">
        <v>141</v>
      </c>
      <c r="AY209" s="13" t="s">
        <v>134</v>
      </c>
      <c r="BE209" s="148">
        <f t="shared" si="24"/>
        <v>0</v>
      </c>
      <c r="BF209" s="148">
        <f t="shared" si="25"/>
        <v>0</v>
      </c>
      <c r="BG209" s="148">
        <f t="shared" si="26"/>
        <v>0</v>
      </c>
      <c r="BH209" s="148">
        <f t="shared" si="27"/>
        <v>0</v>
      </c>
      <c r="BI209" s="148">
        <f t="shared" si="28"/>
        <v>0</v>
      </c>
      <c r="BJ209" s="13" t="s">
        <v>141</v>
      </c>
      <c r="BK209" s="148">
        <f t="shared" si="29"/>
        <v>0</v>
      </c>
      <c r="BL209" s="13" t="s">
        <v>253</v>
      </c>
      <c r="BM209" s="147" t="s">
        <v>479</v>
      </c>
    </row>
    <row r="210" spans="2:65" s="1" customFormat="1" ht="16.5" customHeight="1">
      <c r="B210" s="135"/>
      <c r="C210" s="136" t="s">
        <v>455</v>
      </c>
      <c r="D210" s="136" t="s">
        <v>136</v>
      </c>
      <c r="E210" s="137" t="s">
        <v>1462</v>
      </c>
      <c r="F210" s="138" t="s">
        <v>1463</v>
      </c>
      <c r="G210" s="139" t="s">
        <v>1461</v>
      </c>
      <c r="H210" s="140">
        <v>25</v>
      </c>
      <c r="I210" s="141"/>
      <c r="J210" s="140">
        <f t="shared" si="20"/>
        <v>0</v>
      </c>
      <c r="K210" s="142"/>
      <c r="L210" s="28"/>
      <c r="M210" s="143" t="s">
        <v>1</v>
      </c>
      <c r="N210" s="144" t="s">
        <v>39</v>
      </c>
      <c r="P210" s="145">
        <f t="shared" si="21"/>
        <v>0</v>
      </c>
      <c r="Q210" s="145">
        <v>0</v>
      </c>
      <c r="R210" s="145">
        <f t="shared" si="22"/>
        <v>0</v>
      </c>
      <c r="S210" s="145">
        <v>0</v>
      </c>
      <c r="T210" s="146">
        <f t="shared" si="23"/>
        <v>0</v>
      </c>
      <c r="AR210" s="147" t="s">
        <v>253</v>
      </c>
      <c r="AT210" s="147" t="s">
        <v>136</v>
      </c>
      <c r="AU210" s="147" t="s">
        <v>141</v>
      </c>
      <c r="AY210" s="13" t="s">
        <v>134</v>
      </c>
      <c r="BE210" s="148">
        <f t="shared" si="24"/>
        <v>0</v>
      </c>
      <c r="BF210" s="148">
        <f t="shared" si="25"/>
        <v>0</v>
      </c>
      <c r="BG210" s="148">
        <f t="shared" si="26"/>
        <v>0</v>
      </c>
      <c r="BH210" s="148">
        <f t="shared" si="27"/>
        <v>0</v>
      </c>
      <c r="BI210" s="148">
        <f t="shared" si="28"/>
        <v>0</v>
      </c>
      <c r="BJ210" s="13" t="s">
        <v>141</v>
      </c>
      <c r="BK210" s="148">
        <f t="shared" si="29"/>
        <v>0</v>
      </c>
      <c r="BL210" s="13" t="s">
        <v>253</v>
      </c>
      <c r="BM210" s="147" t="s">
        <v>482</v>
      </c>
    </row>
    <row r="211" spans="2:65" s="1" customFormat="1" ht="24.2" customHeight="1">
      <c r="B211" s="135"/>
      <c r="C211" s="136" t="s">
        <v>301</v>
      </c>
      <c r="D211" s="136" t="s">
        <v>136</v>
      </c>
      <c r="E211" s="137" t="s">
        <v>1464</v>
      </c>
      <c r="F211" s="138" t="s">
        <v>1465</v>
      </c>
      <c r="G211" s="139" t="s">
        <v>1461</v>
      </c>
      <c r="H211" s="140">
        <v>50</v>
      </c>
      <c r="I211" s="141"/>
      <c r="J211" s="140">
        <f t="shared" si="20"/>
        <v>0</v>
      </c>
      <c r="K211" s="142"/>
      <c r="L211" s="28"/>
      <c r="M211" s="143" t="s">
        <v>1</v>
      </c>
      <c r="N211" s="144" t="s">
        <v>39</v>
      </c>
      <c r="P211" s="145">
        <f t="shared" si="21"/>
        <v>0</v>
      </c>
      <c r="Q211" s="145">
        <v>0</v>
      </c>
      <c r="R211" s="145">
        <f t="shared" si="22"/>
        <v>0</v>
      </c>
      <c r="S211" s="145">
        <v>0</v>
      </c>
      <c r="T211" s="146">
        <f t="shared" si="23"/>
        <v>0</v>
      </c>
      <c r="AR211" s="147" t="s">
        <v>253</v>
      </c>
      <c r="AT211" s="147" t="s">
        <v>136</v>
      </c>
      <c r="AU211" s="147" t="s">
        <v>141</v>
      </c>
      <c r="AY211" s="13" t="s">
        <v>134</v>
      </c>
      <c r="BE211" s="148">
        <f t="shared" si="24"/>
        <v>0</v>
      </c>
      <c r="BF211" s="148">
        <f t="shared" si="25"/>
        <v>0</v>
      </c>
      <c r="BG211" s="148">
        <f t="shared" si="26"/>
        <v>0</v>
      </c>
      <c r="BH211" s="148">
        <f t="shared" si="27"/>
        <v>0</v>
      </c>
      <c r="BI211" s="148">
        <f t="shared" si="28"/>
        <v>0</v>
      </c>
      <c r="BJ211" s="13" t="s">
        <v>141</v>
      </c>
      <c r="BK211" s="148">
        <f t="shared" si="29"/>
        <v>0</v>
      </c>
      <c r="BL211" s="13" t="s">
        <v>253</v>
      </c>
      <c r="BM211" s="147" t="s">
        <v>486</v>
      </c>
    </row>
    <row r="212" spans="2:65" s="1" customFormat="1" ht="16.5" customHeight="1">
      <c r="B212" s="135"/>
      <c r="C212" s="136" t="s">
        <v>462</v>
      </c>
      <c r="D212" s="136" t="s">
        <v>136</v>
      </c>
      <c r="E212" s="137" t="s">
        <v>1466</v>
      </c>
      <c r="F212" s="138" t="s">
        <v>1467</v>
      </c>
      <c r="G212" s="139" t="s">
        <v>1461</v>
      </c>
      <c r="H212" s="140">
        <v>20</v>
      </c>
      <c r="I212" s="141"/>
      <c r="J212" s="140">
        <f t="shared" si="20"/>
        <v>0</v>
      </c>
      <c r="K212" s="142"/>
      <c r="L212" s="28"/>
      <c r="M212" s="143" t="s">
        <v>1</v>
      </c>
      <c r="N212" s="144" t="s">
        <v>39</v>
      </c>
      <c r="P212" s="145">
        <f t="shared" si="21"/>
        <v>0</v>
      </c>
      <c r="Q212" s="145">
        <v>0</v>
      </c>
      <c r="R212" s="145">
        <f t="shared" si="22"/>
        <v>0</v>
      </c>
      <c r="S212" s="145">
        <v>0</v>
      </c>
      <c r="T212" s="146">
        <f t="shared" si="23"/>
        <v>0</v>
      </c>
      <c r="AR212" s="147" t="s">
        <v>253</v>
      </c>
      <c r="AT212" s="147" t="s">
        <v>136</v>
      </c>
      <c r="AU212" s="147" t="s">
        <v>141</v>
      </c>
      <c r="AY212" s="13" t="s">
        <v>134</v>
      </c>
      <c r="BE212" s="148">
        <f t="shared" si="24"/>
        <v>0</v>
      </c>
      <c r="BF212" s="148">
        <f t="shared" si="25"/>
        <v>0</v>
      </c>
      <c r="BG212" s="148">
        <f t="shared" si="26"/>
        <v>0</v>
      </c>
      <c r="BH212" s="148">
        <f t="shared" si="27"/>
        <v>0</v>
      </c>
      <c r="BI212" s="148">
        <f t="shared" si="28"/>
        <v>0</v>
      </c>
      <c r="BJ212" s="13" t="s">
        <v>141</v>
      </c>
      <c r="BK212" s="148">
        <f t="shared" si="29"/>
        <v>0</v>
      </c>
      <c r="BL212" s="13" t="s">
        <v>253</v>
      </c>
      <c r="BM212" s="147" t="s">
        <v>489</v>
      </c>
    </row>
    <row r="213" spans="2:65" s="11" customFormat="1" ht="22.9" customHeight="1">
      <c r="B213" s="123"/>
      <c r="D213" s="124" t="s">
        <v>72</v>
      </c>
      <c r="E213" s="133" t="s">
        <v>1468</v>
      </c>
      <c r="F213" s="133" t="s">
        <v>1469</v>
      </c>
      <c r="I213" s="126"/>
      <c r="J213" s="134">
        <f>BK213</f>
        <v>0</v>
      </c>
      <c r="L213" s="123"/>
      <c r="M213" s="128"/>
      <c r="P213" s="129">
        <f>SUM(P214:P216)</f>
        <v>0</v>
      </c>
      <c r="R213" s="129">
        <f>SUM(R214:R216)</f>
        <v>0</v>
      </c>
      <c r="T213" s="130">
        <f>SUM(T214:T216)</f>
        <v>0</v>
      </c>
      <c r="AR213" s="124" t="s">
        <v>144</v>
      </c>
      <c r="AT213" s="131" t="s">
        <v>72</v>
      </c>
      <c r="AU213" s="131" t="s">
        <v>81</v>
      </c>
      <c r="AY213" s="124" t="s">
        <v>134</v>
      </c>
      <c r="BK213" s="132">
        <f>SUM(BK214:BK216)</f>
        <v>0</v>
      </c>
    </row>
    <row r="214" spans="2:65" s="1" customFormat="1" ht="24.2" customHeight="1">
      <c r="B214" s="135"/>
      <c r="C214" s="136" t="s">
        <v>469</v>
      </c>
      <c r="D214" s="136" t="s">
        <v>136</v>
      </c>
      <c r="E214" s="137" t="s">
        <v>1470</v>
      </c>
      <c r="F214" s="138" t="s">
        <v>1471</v>
      </c>
      <c r="G214" s="139" t="s">
        <v>281</v>
      </c>
      <c r="H214" s="140">
        <v>60</v>
      </c>
      <c r="I214" s="141"/>
      <c r="J214" s="140">
        <f>ROUND(I214*H214,2)</f>
        <v>0</v>
      </c>
      <c r="K214" s="142"/>
      <c r="L214" s="28"/>
      <c r="M214" s="143" t="s">
        <v>1</v>
      </c>
      <c r="N214" s="144" t="s">
        <v>39</v>
      </c>
      <c r="P214" s="145">
        <f>O214*H214</f>
        <v>0</v>
      </c>
      <c r="Q214" s="145">
        <v>0</v>
      </c>
      <c r="R214" s="145">
        <f>Q214*H214</f>
        <v>0</v>
      </c>
      <c r="S214" s="145">
        <v>0</v>
      </c>
      <c r="T214" s="146">
        <f>S214*H214</f>
        <v>0</v>
      </c>
      <c r="AR214" s="147" t="s">
        <v>253</v>
      </c>
      <c r="AT214" s="147" t="s">
        <v>136</v>
      </c>
      <c r="AU214" s="147" t="s">
        <v>141</v>
      </c>
      <c r="AY214" s="13" t="s">
        <v>134</v>
      </c>
      <c r="BE214" s="148">
        <f>IF(N214="základná",J214,0)</f>
        <v>0</v>
      </c>
      <c r="BF214" s="148">
        <f>IF(N214="znížená",J214,0)</f>
        <v>0</v>
      </c>
      <c r="BG214" s="148">
        <f>IF(N214="zákl. prenesená",J214,0)</f>
        <v>0</v>
      </c>
      <c r="BH214" s="148">
        <f>IF(N214="zníž. prenesená",J214,0)</f>
        <v>0</v>
      </c>
      <c r="BI214" s="148">
        <f>IF(N214="nulová",J214,0)</f>
        <v>0</v>
      </c>
      <c r="BJ214" s="13" t="s">
        <v>141</v>
      </c>
      <c r="BK214" s="148">
        <f>ROUND(I214*H214,2)</f>
        <v>0</v>
      </c>
      <c r="BL214" s="13" t="s">
        <v>253</v>
      </c>
      <c r="BM214" s="147" t="s">
        <v>493</v>
      </c>
    </row>
    <row r="215" spans="2:65" s="1" customFormat="1" ht="33" customHeight="1">
      <c r="B215" s="135"/>
      <c r="C215" s="136" t="s">
        <v>308</v>
      </c>
      <c r="D215" s="136" t="s">
        <v>136</v>
      </c>
      <c r="E215" s="137" t="s">
        <v>1472</v>
      </c>
      <c r="F215" s="138" t="s">
        <v>1473</v>
      </c>
      <c r="G215" s="139" t="s">
        <v>281</v>
      </c>
      <c r="H215" s="140">
        <v>60</v>
      </c>
      <c r="I215" s="141"/>
      <c r="J215" s="140">
        <f>ROUND(I215*H215,2)</f>
        <v>0</v>
      </c>
      <c r="K215" s="142"/>
      <c r="L215" s="28"/>
      <c r="M215" s="143" t="s">
        <v>1</v>
      </c>
      <c r="N215" s="144" t="s">
        <v>39</v>
      </c>
      <c r="P215" s="145">
        <f>O215*H215</f>
        <v>0</v>
      </c>
      <c r="Q215" s="145">
        <v>0</v>
      </c>
      <c r="R215" s="145">
        <f>Q215*H215</f>
        <v>0</v>
      </c>
      <c r="S215" s="145">
        <v>0</v>
      </c>
      <c r="T215" s="146">
        <f>S215*H215</f>
        <v>0</v>
      </c>
      <c r="AR215" s="147" t="s">
        <v>253</v>
      </c>
      <c r="AT215" s="147" t="s">
        <v>136</v>
      </c>
      <c r="AU215" s="147" t="s">
        <v>141</v>
      </c>
      <c r="AY215" s="13" t="s">
        <v>134</v>
      </c>
      <c r="BE215" s="148">
        <f>IF(N215="základná",J215,0)</f>
        <v>0</v>
      </c>
      <c r="BF215" s="148">
        <f>IF(N215="znížená",J215,0)</f>
        <v>0</v>
      </c>
      <c r="BG215" s="148">
        <f>IF(N215="zákl. prenesená",J215,0)</f>
        <v>0</v>
      </c>
      <c r="BH215" s="148">
        <f>IF(N215="zníž. prenesená",J215,0)</f>
        <v>0</v>
      </c>
      <c r="BI215" s="148">
        <f>IF(N215="nulová",J215,0)</f>
        <v>0</v>
      </c>
      <c r="BJ215" s="13" t="s">
        <v>141</v>
      </c>
      <c r="BK215" s="148">
        <f>ROUND(I215*H215,2)</f>
        <v>0</v>
      </c>
      <c r="BL215" s="13" t="s">
        <v>253</v>
      </c>
      <c r="BM215" s="147" t="s">
        <v>496</v>
      </c>
    </row>
    <row r="216" spans="2:65" s="1" customFormat="1" ht="16.5" customHeight="1">
      <c r="B216" s="135"/>
      <c r="C216" s="136" t="s">
        <v>476</v>
      </c>
      <c r="D216" s="136" t="s">
        <v>136</v>
      </c>
      <c r="E216" s="137" t="s">
        <v>1458</v>
      </c>
      <c r="F216" s="138" t="s">
        <v>1474</v>
      </c>
      <c r="G216" s="139" t="s">
        <v>570</v>
      </c>
      <c r="H216" s="141"/>
      <c r="I216" s="141"/>
      <c r="J216" s="140">
        <f>ROUND(I216*H216,2)</f>
        <v>0</v>
      </c>
      <c r="K216" s="142"/>
      <c r="L216" s="28"/>
      <c r="M216" s="159" t="s">
        <v>1</v>
      </c>
      <c r="N216" s="160" t="s">
        <v>39</v>
      </c>
      <c r="O216" s="161"/>
      <c r="P216" s="162">
        <f>O216*H216</f>
        <v>0</v>
      </c>
      <c r="Q216" s="162">
        <v>0</v>
      </c>
      <c r="R216" s="162">
        <f>Q216*H216</f>
        <v>0</v>
      </c>
      <c r="S216" s="162">
        <v>0</v>
      </c>
      <c r="T216" s="163">
        <f>S216*H216</f>
        <v>0</v>
      </c>
      <c r="AR216" s="147" t="s">
        <v>253</v>
      </c>
      <c r="AT216" s="147" t="s">
        <v>136</v>
      </c>
      <c r="AU216" s="147" t="s">
        <v>141</v>
      </c>
      <c r="AY216" s="13" t="s">
        <v>134</v>
      </c>
      <c r="BE216" s="148">
        <f>IF(N216="základná",J216,0)</f>
        <v>0</v>
      </c>
      <c r="BF216" s="148">
        <f>IF(N216="znížená",J216,0)</f>
        <v>0</v>
      </c>
      <c r="BG216" s="148">
        <f>IF(N216="zákl. prenesená",J216,0)</f>
        <v>0</v>
      </c>
      <c r="BH216" s="148">
        <f>IF(N216="zníž. prenesená",J216,0)</f>
        <v>0</v>
      </c>
      <c r="BI216" s="148">
        <f>IF(N216="nulová",J216,0)</f>
        <v>0</v>
      </c>
      <c r="BJ216" s="13" t="s">
        <v>141</v>
      </c>
      <c r="BK216" s="148">
        <f>ROUND(I216*H216,2)</f>
        <v>0</v>
      </c>
      <c r="BL216" s="13" t="s">
        <v>253</v>
      </c>
      <c r="BM216" s="147" t="s">
        <v>500</v>
      </c>
    </row>
    <row r="217" spans="2:65" s="1" customFormat="1" ht="6.95" customHeight="1">
      <c r="B217" s="43"/>
      <c r="C217" s="44"/>
      <c r="D217" s="44"/>
      <c r="E217" s="44"/>
      <c r="F217" s="44"/>
      <c r="G217" s="44"/>
      <c r="H217" s="44"/>
      <c r="I217" s="44"/>
      <c r="J217" s="44"/>
      <c r="K217" s="44"/>
      <c r="L217" s="28"/>
    </row>
  </sheetData>
  <autoFilter ref="C118:K216" xr:uid="{00000000-0009-0000-0000-000004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01 - Stavebná časť</vt:lpstr>
      <vt:lpstr>02 - Zdravotechnika</vt:lpstr>
      <vt:lpstr>03 - Vykurovanie</vt:lpstr>
      <vt:lpstr>04 - Elektroinštalácia</vt:lpstr>
      <vt:lpstr>'01 - Stavebná časť'!Názvy_tlače</vt:lpstr>
      <vt:lpstr>'02 - Zdravotechnika'!Názvy_tlače</vt:lpstr>
      <vt:lpstr>'03 - Vykurovanie'!Názvy_tlače</vt:lpstr>
      <vt:lpstr>'04 - Elektroinštalácia'!Názvy_tlače</vt:lpstr>
      <vt:lpstr>'Rekapitulácia stavby'!Názvy_tlače</vt:lpstr>
      <vt:lpstr>'01 - Stavebná časť'!Oblasť_tlače</vt:lpstr>
      <vt:lpstr>'02 - Zdravotechnika'!Oblasť_tlače</vt:lpstr>
      <vt:lpstr>'03 - Vykurovanie'!Oblasť_tlače</vt:lpstr>
      <vt:lpstr>'04 - Elektroinštalácia'!Oblasť_tlače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Terézia Halúzová</dc:creator>
  <cp:lastModifiedBy>Alžbeta Kentošová</cp:lastModifiedBy>
  <dcterms:created xsi:type="dcterms:W3CDTF">2024-10-17T10:07:13Z</dcterms:created>
  <dcterms:modified xsi:type="dcterms:W3CDTF">2024-10-23T06:40:05Z</dcterms:modified>
</cp:coreProperties>
</file>