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/>
  <mc:AlternateContent xmlns:mc="http://schemas.openxmlformats.org/markup-compatibility/2006">
    <mc:Choice Requires="x15">
      <x15ac:absPath xmlns:x15ac="http://schemas.microsoft.com/office/spreadsheetml/2010/11/ac" url="/Users/pc_2/Desktop/"/>
    </mc:Choice>
  </mc:AlternateContent>
  <xr:revisionPtr revIDLastSave="0" documentId="13_ncr:1_{94704F7D-3C7C-3947-9FE2-4D682349E612}" xr6:coauthVersionLast="36" xr6:coauthVersionMax="45" xr10:uidLastSave="{00000000-0000-0000-0000-000000000000}"/>
  <bookViews>
    <workbookView xWindow="0" yWindow="460" windowWidth="28800" windowHeight="16220" xr2:uid="{00000000-000D-0000-FFFF-FFFF00000000}"/>
  </bookViews>
  <sheets>
    <sheet name="Rekapitulácia stavby" sheetId="1" r:id="rId1"/>
    <sheet name="SO 01 - Dozrievacia a skl..." sheetId="2" r:id="rId2"/>
    <sheet name="SO 02.1 - Doručovacia hal..." sheetId="3" r:id="rId3"/>
    <sheet name="SO 02.2 - Doručovacia hal..." sheetId="4" r:id="rId4"/>
    <sheet name="SO 03 - Skladovacia ploch..." sheetId="5" r:id="rId5"/>
    <sheet name="SO 04 - Spevnené plochy" sheetId="6" r:id="rId6"/>
    <sheet name="SO 05 - Areálový rozvod vody" sheetId="7" r:id="rId7"/>
    <sheet name="SO 06 - Areálová kanalizácia" sheetId="8" r:id="rId8"/>
    <sheet name="SO 08 - Nádrž na výluhovú..." sheetId="9" r:id="rId9"/>
    <sheet name="PS 01 - Prevádzkový rozvo..." sheetId="10" r:id="rId10"/>
    <sheet name="PS 02 - Meranie a regulácia" sheetId="11" r:id="rId11"/>
  </sheets>
  <definedNames>
    <definedName name="_xlnm._FilterDatabase" localSheetId="9" hidden="1">'PS 01 - Prevádzkový rozvo...'!$C$121:$K$207</definedName>
    <definedName name="_xlnm._FilterDatabase" localSheetId="10" hidden="1">'PS 02 - Meranie a regulácia'!$C$119:$K$155</definedName>
    <definedName name="_xlnm._FilterDatabase" localSheetId="1" hidden="1">'SO 01 - Dozrievacia a skl...'!$C$127:$K$189</definedName>
    <definedName name="_xlnm._FilterDatabase" localSheetId="2" hidden="1">'SO 02.1 - Doručovacia hal...'!$C$132:$K$198</definedName>
    <definedName name="_xlnm._FilterDatabase" localSheetId="3" hidden="1">'SO 02.2 - Doručovacia hal...'!$C$121:$K$152</definedName>
    <definedName name="_xlnm._FilterDatabase" localSheetId="4" hidden="1">'SO 03 - Skladovacia ploch...'!$C$122:$K$155</definedName>
    <definedName name="_xlnm._FilterDatabase" localSheetId="5" hidden="1">'SO 04 - Spevnené plochy'!$C$122:$K$155</definedName>
    <definedName name="_xlnm._FilterDatabase" localSheetId="6" hidden="1">'SO 05 - Areálový rozvod vody'!$C$120:$K$139</definedName>
    <definedName name="_xlnm._FilterDatabase" localSheetId="7" hidden="1">'SO 06 - Areálová kanalizácia'!$C$118:$K$144</definedName>
    <definedName name="_xlnm._FilterDatabase" localSheetId="8" hidden="1">'SO 08 - Nádrž na výluhovú...'!$C$122:$K$152</definedName>
    <definedName name="_xlnm.Print_Titles" localSheetId="9">'PS 01 - Prevádzkový rozvo...'!$121:$121</definedName>
    <definedName name="_xlnm.Print_Titles" localSheetId="10">'PS 02 - Meranie a regulácia'!$119:$119</definedName>
    <definedName name="_xlnm.Print_Titles" localSheetId="0">'Rekapitulácia stavby'!$92:$92</definedName>
    <definedName name="_xlnm.Print_Titles" localSheetId="1">'SO 01 - Dozrievacia a skl...'!$127:$127</definedName>
    <definedName name="_xlnm.Print_Titles" localSheetId="2">'SO 02.1 - Doručovacia hal...'!$132:$132</definedName>
    <definedName name="_xlnm.Print_Titles" localSheetId="3">'SO 02.2 - Doručovacia hal...'!$121:$121</definedName>
    <definedName name="_xlnm.Print_Titles" localSheetId="4">'SO 03 - Skladovacia ploch...'!$122:$122</definedName>
    <definedName name="_xlnm.Print_Titles" localSheetId="5">'SO 04 - Spevnené plochy'!$122:$122</definedName>
    <definedName name="_xlnm.Print_Titles" localSheetId="6">'SO 05 - Areálový rozvod vody'!$120:$120</definedName>
    <definedName name="_xlnm.Print_Titles" localSheetId="7">'SO 06 - Areálová kanalizácia'!$118:$118</definedName>
    <definedName name="_xlnm.Print_Titles" localSheetId="8">'SO 08 - Nádrž na výluhovú...'!$122:$122</definedName>
    <definedName name="_xlnm.Print_Area" localSheetId="9">'PS 01 - Prevádzkový rozvo...'!$C$4:$J$76,'PS 01 - Prevádzkový rozvo...'!$C$82:$J$103,'PS 01 - Prevádzkový rozvo...'!$C$109:$K$207</definedName>
    <definedName name="_xlnm.Print_Area" localSheetId="10">'PS 02 - Meranie a regulácia'!$C$4:$J$76,'PS 02 - Meranie a regulácia'!$C$82:$J$101,'PS 02 - Meranie a regulácia'!$C$107:$K$155</definedName>
    <definedName name="_xlnm.Print_Area" localSheetId="0">'Rekapitulácia stavby'!$D$4:$AO$76,'Rekapitulácia stavby'!$C$82:$AQ$106</definedName>
    <definedName name="_xlnm.Print_Area" localSheetId="1">'SO 01 - Dozrievacia a skl...'!$C$4:$J$76,'SO 01 - Dozrievacia a skl...'!$C$82:$J$109,'SO 01 - Dozrievacia a skl...'!$C$115:$K$189</definedName>
    <definedName name="_xlnm.Print_Area" localSheetId="2">'SO 02.1 - Doručovacia hal...'!$C$4:$J$76,'SO 02.1 - Doručovacia hal...'!$C$82:$J$112,'SO 02.1 - Doručovacia hal...'!$C$118:$K$198</definedName>
    <definedName name="_xlnm.Print_Area" localSheetId="3">'SO 02.2 - Doručovacia hal...'!$C$4:$J$76,'SO 02.2 - Doručovacia hal...'!$C$82:$J$101,'SO 02.2 - Doručovacia hal...'!$C$107:$K$152</definedName>
    <definedName name="_xlnm.Print_Area" localSheetId="4">'SO 03 - Skladovacia ploch...'!$C$4:$J$76,'SO 03 - Skladovacia ploch...'!$C$82:$J$104,'SO 03 - Skladovacia ploch...'!$C$110:$K$155</definedName>
    <definedName name="_xlnm.Print_Area" localSheetId="5">'SO 04 - Spevnené plochy'!$C$4:$J$76,'SO 04 - Spevnené plochy'!$C$82:$J$104,'SO 04 - Spevnené plochy'!$C$110:$K$155</definedName>
    <definedName name="_xlnm.Print_Area" localSheetId="6">'SO 05 - Areálový rozvod vody'!$C$4:$J$76,'SO 05 - Areálový rozvod vody'!$C$82:$J$102,'SO 05 - Areálový rozvod vody'!$C$108:$K$139</definedName>
    <definedName name="_xlnm.Print_Area" localSheetId="7">'SO 06 - Areálová kanalizácia'!$C$4:$J$76,'SO 06 - Areálová kanalizácia'!$C$82:$J$100,'SO 06 - Areálová kanalizácia'!$C$106:$K$144</definedName>
    <definedName name="_xlnm.Print_Area" localSheetId="8">'SO 08 - Nádrž na výluhovú...'!$C$4:$J$76,'SO 08 - Nádrž na výluhovú...'!$C$82:$J$104,'SO 08 - Nádrž na výluhovú...'!$C$110:$K$152</definedName>
  </definedNames>
  <calcPr calcId="181029"/>
</workbook>
</file>

<file path=xl/calcChain.xml><?xml version="1.0" encoding="utf-8"?>
<calcChain xmlns="http://schemas.openxmlformats.org/spreadsheetml/2006/main">
  <c r="J37" i="11" l="1"/>
  <c r="J36" i="11"/>
  <c r="AY105" i="1" s="1"/>
  <c r="J35" i="11"/>
  <c r="AX105" i="1" s="1"/>
  <c r="BI155" i="11"/>
  <c r="BH155" i="11"/>
  <c r="BG155" i="11"/>
  <c r="BE155" i="11"/>
  <c r="T155" i="11"/>
  <c r="R155" i="11"/>
  <c r="P155" i="11"/>
  <c r="BK155" i="11"/>
  <c r="J155" i="11"/>
  <c r="BF155" i="11" s="1"/>
  <c r="BI154" i="11"/>
  <c r="BH154" i="11"/>
  <c r="BG154" i="11"/>
  <c r="BE154" i="11"/>
  <c r="T154" i="11"/>
  <c r="R154" i="11"/>
  <c r="P154" i="11"/>
  <c r="BK154" i="11"/>
  <c r="J154" i="11"/>
  <c r="BF154" i="11" s="1"/>
  <c r="BI153" i="11"/>
  <c r="BH153" i="11"/>
  <c r="BG153" i="11"/>
  <c r="BE153" i="11"/>
  <c r="T153" i="11"/>
  <c r="R153" i="11"/>
  <c r="P153" i="11"/>
  <c r="BK153" i="11"/>
  <c r="J153" i="11"/>
  <c r="BF153" i="11"/>
  <c r="BI152" i="11"/>
  <c r="BH152" i="11"/>
  <c r="BG152" i="11"/>
  <c r="BE152" i="11"/>
  <c r="T152" i="11"/>
  <c r="R152" i="11"/>
  <c r="P152" i="11"/>
  <c r="BK152" i="11"/>
  <c r="J152" i="11"/>
  <c r="BF152" i="11" s="1"/>
  <c r="BI151" i="11"/>
  <c r="BH151" i="11"/>
  <c r="BG151" i="11"/>
  <c r="BE151" i="11"/>
  <c r="T151" i="11"/>
  <c r="R151" i="11"/>
  <c r="R150" i="11" s="1"/>
  <c r="P151" i="11"/>
  <c r="BK151" i="11"/>
  <c r="J151" i="11"/>
  <c r="BF151" i="11"/>
  <c r="BI149" i="11"/>
  <c r="BH149" i="11"/>
  <c r="BG149" i="11"/>
  <c r="BE149" i="11"/>
  <c r="T149" i="11"/>
  <c r="R149" i="11"/>
  <c r="P149" i="11"/>
  <c r="BK149" i="11"/>
  <c r="J149" i="11"/>
  <c r="BF149" i="11" s="1"/>
  <c r="BI148" i="11"/>
  <c r="BH148" i="11"/>
  <c r="BG148" i="11"/>
  <c r="BE148" i="11"/>
  <c r="T148" i="11"/>
  <c r="R148" i="11"/>
  <c r="P148" i="11"/>
  <c r="BK148" i="11"/>
  <c r="J148" i="11"/>
  <c r="BF148" i="11" s="1"/>
  <c r="BI147" i="11"/>
  <c r="BH147" i="11"/>
  <c r="BG147" i="11"/>
  <c r="BE147" i="11"/>
  <c r="T147" i="11"/>
  <c r="R147" i="11"/>
  <c r="P147" i="11"/>
  <c r="BK147" i="11"/>
  <c r="J147" i="11"/>
  <c r="BF147" i="11"/>
  <c r="BI146" i="11"/>
  <c r="BH146" i="11"/>
  <c r="BG146" i="11"/>
  <c r="BE146" i="11"/>
  <c r="T146" i="11"/>
  <c r="R146" i="11"/>
  <c r="P146" i="11"/>
  <c r="BK146" i="11"/>
  <c r="J146" i="11"/>
  <c r="BF146" i="11" s="1"/>
  <c r="BI145" i="11"/>
  <c r="BH145" i="11"/>
  <c r="BG145" i="11"/>
  <c r="BE145" i="11"/>
  <c r="T145" i="11"/>
  <c r="R145" i="11"/>
  <c r="P145" i="11"/>
  <c r="BK145" i="11"/>
  <c r="J145" i="11"/>
  <c r="BF145" i="11" s="1"/>
  <c r="BI144" i="11"/>
  <c r="BH144" i="11"/>
  <c r="BG144" i="11"/>
  <c r="BE144" i="11"/>
  <c r="T144" i="11"/>
  <c r="R144" i="11"/>
  <c r="P144" i="11"/>
  <c r="BK144" i="11"/>
  <c r="J144" i="11"/>
  <c r="BF144" i="11" s="1"/>
  <c r="BI143" i="11"/>
  <c r="BH143" i="11"/>
  <c r="BG143" i="11"/>
  <c r="BE143" i="11"/>
  <c r="T143" i="11"/>
  <c r="R143" i="11"/>
  <c r="P143" i="11"/>
  <c r="BK143" i="11"/>
  <c r="J143" i="11"/>
  <c r="BF143" i="11" s="1"/>
  <c r="BI142" i="11"/>
  <c r="BH142" i="11"/>
  <c r="BG142" i="11"/>
  <c r="BE142" i="11"/>
  <c r="T142" i="11"/>
  <c r="R142" i="11"/>
  <c r="P142" i="11"/>
  <c r="BK142" i="11"/>
  <c r="J142" i="11"/>
  <c r="BF142" i="11" s="1"/>
  <c r="BI141" i="11"/>
  <c r="BH141" i="11"/>
  <c r="BG141" i="11"/>
  <c r="BE141" i="11"/>
  <c r="T141" i="11"/>
  <c r="R141" i="11"/>
  <c r="P141" i="11"/>
  <c r="BK141" i="11"/>
  <c r="J141" i="11"/>
  <c r="BF141" i="11" s="1"/>
  <c r="BI140" i="11"/>
  <c r="BH140" i="11"/>
  <c r="BG140" i="11"/>
  <c r="BE140" i="11"/>
  <c r="T140" i="11"/>
  <c r="R140" i="11"/>
  <c r="P140" i="11"/>
  <c r="BK140" i="11"/>
  <c r="J140" i="11"/>
  <c r="BF140" i="11" s="1"/>
  <c r="BI139" i="11"/>
  <c r="BH139" i="11"/>
  <c r="BG139" i="11"/>
  <c r="BE139" i="11"/>
  <c r="T139" i="11"/>
  <c r="R139" i="11"/>
  <c r="P139" i="11"/>
  <c r="BK139" i="11"/>
  <c r="J139" i="11"/>
  <c r="BF139" i="11"/>
  <c r="BI138" i="11"/>
  <c r="BH138" i="11"/>
  <c r="BG138" i="11"/>
  <c r="BE138" i="11"/>
  <c r="T138" i="11"/>
  <c r="R138" i="11"/>
  <c r="P138" i="11"/>
  <c r="BK138" i="11"/>
  <c r="J138" i="11"/>
  <c r="BF138" i="11" s="1"/>
  <c r="BI137" i="11"/>
  <c r="BH137" i="11"/>
  <c r="BG137" i="11"/>
  <c r="BE137" i="11"/>
  <c r="T137" i="11"/>
  <c r="R137" i="11"/>
  <c r="P137" i="11"/>
  <c r="BK137" i="11"/>
  <c r="J137" i="11"/>
  <c r="BF137" i="11" s="1"/>
  <c r="BI136" i="11"/>
  <c r="BH136" i="11"/>
  <c r="BG136" i="11"/>
  <c r="BE136" i="11"/>
  <c r="T136" i="11"/>
  <c r="R136" i="11"/>
  <c r="P136" i="11"/>
  <c r="BK136" i="11"/>
  <c r="J136" i="11"/>
  <c r="BF136" i="11" s="1"/>
  <c r="BI135" i="11"/>
  <c r="BH135" i="11"/>
  <c r="BG135" i="11"/>
  <c r="BE135" i="11"/>
  <c r="T135" i="11"/>
  <c r="R135" i="11"/>
  <c r="P135" i="11"/>
  <c r="BK135" i="11"/>
  <c r="J135" i="11"/>
  <c r="BF135" i="11" s="1"/>
  <c r="BI134" i="11"/>
  <c r="BH134" i="11"/>
  <c r="BG134" i="11"/>
  <c r="BE134" i="11"/>
  <c r="T134" i="11"/>
  <c r="R134" i="11"/>
  <c r="R133" i="11"/>
  <c r="P134" i="11"/>
  <c r="BK134" i="11"/>
  <c r="BK133" i="11"/>
  <c r="J133" i="11" s="1"/>
  <c r="J99" i="11" s="1"/>
  <c r="J134" i="11"/>
  <c r="BF134" i="11" s="1"/>
  <c r="BI132" i="11"/>
  <c r="BH132" i="11"/>
  <c r="BG132" i="11"/>
  <c r="BE132" i="11"/>
  <c r="T132" i="11"/>
  <c r="R132" i="11"/>
  <c r="P132" i="11"/>
  <c r="BK132" i="11"/>
  <c r="J132" i="11"/>
  <c r="BF132" i="11" s="1"/>
  <c r="BI131" i="11"/>
  <c r="BH131" i="11"/>
  <c r="BG131" i="11"/>
  <c r="BE131" i="11"/>
  <c r="T131" i="11"/>
  <c r="R131" i="11"/>
  <c r="P131" i="11"/>
  <c r="BK131" i="11"/>
  <c r="J131" i="11"/>
  <c r="BF131" i="11" s="1"/>
  <c r="BI130" i="11"/>
  <c r="BH130" i="11"/>
  <c r="BG130" i="11"/>
  <c r="BE130" i="11"/>
  <c r="T130" i="11"/>
  <c r="R130" i="11"/>
  <c r="P130" i="11"/>
  <c r="BK130" i="11"/>
  <c r="J130" i="11"/>
  <c r="BF130" i="11" s="1"/>
  <c r="BI129" i="11"/>
  <c r="BH129" i="11"/>
  <c r="BG129" i="11"/>
  <c r="BE129" i="11"/>
  <c r="T129" i="11"/>
  <c r="R129" i="11"/>
  <c r="P129" i="11"/>
  <c r="BK129" i="11"/>
  <c r="J129" i="11"/>
  <c r="BF129" i="11"/>
  <c r="BI128" i="11"/>
  <c r="BH128" i="11"/>
  <c r="BG128" i="11"/>
  <c r="BE128" i="11"/>
  <c r="T128" i="11"/>
  <c r="R128" i="11"/>
  <c r="R127" i="11"/>
  <c r="P128" i="11"/>
  <c r="P127" i="11" s="1"/>
  <c r="BK128" i="11"/>
  <c r="BK127" i="11"/>
  <c r="J127" i="11" s="1"/>
  <c r="J98" i="11" s="1"/>
  <c r="J128" i="11"/>
  <c r="BF128" i="11" s="1"/>
  <c r="BI126" i="11"/>
  <c r="BH126" i="11"/>
  <c r="BG126" i="11"/>
  <c r="BE126" i="11"/>
  <c r="T126" i="11"/>
  <c r="R126" i="11"/>
  <c r="P126" i="11"/>
  <c r="BK126" i="11"/>
  <c r="J126" i="11"/>
  <c r="BF126" i="11" s="1"/>
  <c r="BI125" i="11"/>
  <c r="BH125" i="11"/>
  <c r="BG125" i="11"/>
  <c r="BE125" i="11"/>
  <c r="T125" i="11"/>
  <c r="R125" i="11"/>
  <c r="P125" i="11"/>
  <c r="BK125" i="11"/>
  <c r="J125" i="11"/>
  <c r="BF125" i="11" s="1"/>
  <c r="BI124" i="11"/>
  <c r="BH124" i="11"/>
  <c r="BG124" i="11"/>
  <c r="BE124" i="11"/>
  <c r="T124" i="11"/>
  <c r="R124" i="11"/>
  <c r="P124" i="11"/>
  <c r="BK124" i="11"/>
  <c r="J124" i="11"/>
  <c r="BF124" i="11" s="1"/>
  <c r="BI123" i="11"/>
  <c r="BH123" i="11"/>
  <c r="BG123" i="11"/>
  <c r="BE123" i="11"/>
  <c r="T123" i="11"/>
  <c r="R123" i="11"/>
  <c r="P123" i="11"/>
  <c r="BK123" i="11"/>
  <c r="J123" i="11"/>
  <c r="BF123" i="11"/>
  <c r="BI122" i="11"/>
  <c r="BH122" i="11"/>
  <c r="F36" i="11" s="1"/>
  <c r="BC105" i="1" s="1"/>
  <c r="BG122" i="11"/>
  <c r="BE122" i="11"/>
  <c r="F33" i="11"/>
  <c r="AZ105" i="1" s="1"/>
  <c r="T122" i="11"/>
  <c r="R122" i="11"/>
  <c r="R121" i="11" s="1"/>
  <c r="R120" i="11" s="1"/>
  <c r="P122" i="11"/>
  <c r="BK122" i="11"/>
  <c r="BK121" i="11" s="1"/>
  <c r="J122" i="11"/>
  <c r="BF122" i="11" s="1"/>
  <c r="J117" i="11"/>
  <c r="J116" i="11"/>
  <c r="F116" i="11"/>
  <c r="F114" i="11"/>
  <c r="E112" i="11"/>
  <c r="J92" i="11"/>
  <c r="J91" i="11"/>
  <c r="F91" i="11"/>
  <c r="F89" i="11"/>
  <c r="E87" i="11"/>
  <c r="J18" i="11"/>
  <c r="E18" i="11"/>
  <c r="F92" i="11" s="1"/>
  <c r="F117" i="11"/>
  <c r="J17" i="11"/>
  <c r="J12" i="11"/>
  <c r="J89" i="11" s="1"/>
  <c r="E7" i="11"/>
  <c r="E110" i="11"/>
  <c r="E85" i="11"/>
  <c r="J37" i="10"/>
  <c r="J36" i="10"/>
  <c r="AY104" i="1"/>
  <c r="J35" i="10"/>
  <c r="AX104" i="1" s="1"/>
  <c r="BI207" i="10"/>
  <c r="BH207" i="10"/>
  <c r="BG207" i="10"/>
  <c r="BE207" i="10"/>
  <c r="T207" i="10"/>
  <c r="R207" i="10"/>
  <c r="P207" i="10"/>
  <c r="BK207" i="10"/>
  <c r="J207" i="10"/>
  <c r="BF207" i="10"/>
  <c r="BI206" i="10"/>
  <c r="BH206" i="10"/>
  <c r="BG206" i="10"/>
  <c r="BE206" i="10"/>
  <c r="T206" i="10"/>
  <c r="R206" i="10"/>
  <c r="P206" i="10"/>
  <c r="BK206" i="10"/>
  <c r="J206" i="10"/>
  <c r="BF206" i="10" s="1"/>
  <c r="BI205" i="10"/>
  <c r="BH205" i="10"/>
  <c r="BG205" i="10"/>
  <c r="BE205" i="10"/>
  <c r="T205" i="10"/>
  <c r="R205" i="10"/>
  <c r="P205" i="10"/>
  <c r="P202" i="10" s="1"/>
  <c r="BK205" i="10"/>
  <c r="J205" i="10"/>
  <c r="BF205" i="10" s="1"/>
  <c r="BI204" i="10"/>
  <c r="BH204" i="10"/>
  <c r="BG204" i="10"/>
  <c r="BE204" i="10"/>
  <c r="T204" i="10"/>
  <c r="T202" i="10" s="1"/>
  <c r="R204" i="10"/>
  <c r="P204" i="10"/>
  <c r="BK204" i="10"/>
  <c r="J204" i="10"/>
  <c r="BF204" i="10" s="1"/>
  <c r="BI203" i="10"/>
  <c r="BH203" i="10"/>
  <c r="BG203" i="10"/>
  <c r="BE203" i="10"/>
  <c r="T203" i="10"/>
  <c r="R203" i="10"/>
  <c r="R202" i="10" s="1"/>
  <c r="R122" i="10" s="1"/>
  <c r="P203" i="10"/>
  <c r="BK203" i="10"/>
  <c r="J203" i="10"/>
  <c r="BF203" i="10"/>
  <c r="BI201" i="10"/>
  <c r="BH201" i="10"/>
  <c r="BG201" i="10"/>
  <c r="BE201" i="10"/>
  <c r="T201" i="10"/>
  <c r="R201" i="10"/>
  <c r="P201" i="10"/>
  <c r="BK201" i="10"/>
  <c r="J201" i="10"/>
  <c r="BF201" i="10"/>
  <c r="BI200" i="10"/>
  <c r="BH200" i="10"/>
  <c r="BG200" i="10"/>
  <c r="BE200" i="10"/>
  <c r="T200" i="10"/>
  <c r="R200" i="10"/>
  <c r="P200" i="10"/>
  <c r="BK200" i="10"/>
  <c r="J200" i="10"/>
  <c r="BF200" i="10" s="1"/>
  <c r="BI199" i="10"/>
  <c r="BH199" i="10"/>
  <c r="BG199" i="10"/>
  <c r="BE199" i="10"/>
  <c r="T199" i="10"/>
  <c r="R199" i="10"/>
  <c r="P199" i="10"/>
  <c r="BK199" i="10"/>
  <c r="J199" i="10"/>
  <c r="BF199" i="10" s="1"/>
  <c r="BI198" i="10"/>
  <c r="BH198" i="10"/>
  <c r="BG198" i="10"/>
  <c r="BE198" i="10"/>
  <c r="T198" i="10"/>
  <c r="R198" i="10"/>
  <c r="P198" i="10"/>
  <c r="BK198" i="10"/>
  <c r="J198" i="10"/>
  <c r="BF198" i="10" s="1"/>
  <c r="BI197" i="10"/>
  <c r="BH197" i="10"/>
  <c r="BG197" i="10"/>
  <c r="BE197" i="10"/>
  <c r="T197" i="10"/>
  <c r="R197" i="10"/>
  <c r="P197" i="10"/>
  <c r="BK197" i="10"/>
  <c r="J197" i="10"/>
  <c r="BF197" i="10"/>
  <c r="BI196" i="10"/>
  <c r="BH196" i="10"/>
  <c r="BG196" i="10"/>
  <c r="BE196" i="10"/>
  <c r="T196" i="10"/>
  <c r="R196" i="10"/>
  <c r="P196" i="10"/>
  <c r="BK196" i="10"/>
  <c r="J196" i="10"/>
  <c r="BF196" i="10" s="1"/>
  <c r="BI195" i="10"/>
  <c r="BH195" i="10"/>
  <c r="BG195" i="10"/>
  <c r="BE195" i="10"/>
  <c r="T195" i="10"/>
  <c r="R195" i="10"/>
  <c r="R194" i="10" s="1"/>
  <c r="P195" i="10"/>
  <c r="BK195" i="10"/>
  <c r="J195" i="10"/>
  <c r="BF195" i="10" s="1"/>
  <c r="BI193" i="10"/>
  <c r="BH193" i="10"/>
  <c r="BG193" i="10"/>
  <c r="BE193" i="10"/>
  <c r="T193" i="10"/>
  <c r="R193" i="10"/>
  <c r="P193" i="10"/>
  <c r="BK193" i="10"/>
  <c r="J193" i="10"/>
  <c r="BF193" i="10" s="1"/>
  <c r="BI192" i="10"/>
  <c r="BH192" i="10"/>
  <c r="BG192" i="10"/>
  <c r="BE192" i="10"/>
  <c r="T192" i="10"/>
  <c r="R192" i="10"/>
  <c r="P192" i="10"/>
  <c r="BK192" i="10"/>
  <c r="J192" i="10"/>
  <c r="BF192" i="10" s="1"/>
  <c r="BI191" i="10"/>
  <c r="BH191" i="10"/>
  <c r="BG191" i="10"/>
  <c r="BE191" i="10"/>
  <c r="T191" i="10"/>
  <c r="R191" i="10"/>
  <c r="P191" i="10"/>
  <c r="BK191" i="10"/>
  <c r="J191" i="10"/>
  <c r="BF191" i="10"/>
  <c r="BI190" i="10"/>
  <c r="BH190" i="10"/>
  <c r="BG190" i="10"/>
  <c r="BE190" i="10"/>
  <c r="T190" i="10"/>
  <c r="R190" i="10"/>
  <c r="P190" i="10"/>
  <c r="BK190" i="10"/>
  <c r="J190" i="10"/>
  <c r="BF190" i="10" s="1"/>
  <c r="BI189" i="10"/>
  <c r="BH189" i="10"/>
  <c r="BG189" i="10"/>
  <c r="BE189" i="10"/>
  <c r="T189" i="10"/>
  <c r="R189" i="10"/>
  <c r="P189" i="10"/>
  <c r="BK189" i="10"/>
  <c r="J189" i="10"/>
  <c r="BF189" i="10" s="1"/>
  <c r="BI188" i="10"/>
  <c r="BH188" i="10"/>
  <c r="BG188" i="10"/>
  <c r="BE188" i="10"/>
  <c r="T188" i="10"/>
  <c r="R188" i="10"/>
  <c r="P188" i="10"/>
  <c r="BK188" i="10"/>
  <c r="J188" i="10"/>
  <c r="BF188" i="10" s="1"/>
  <c r="BI187" i="10"/>
  <c r="BH187" i="10"/>
  <c r="BG187" i="10"/>
  <c r="BE187" i="10"/>
  <c r="T187" i="10"/>
  <c r="R187" i="10"/>
  <c r="P187" i="10"/>
  <c r="BK187" i="10"/>
  <c r="J187" i="10"/>
  <c r="BF187" i="10"/>
  <c r="BI186" i="10"/>
  <c r="BH186" i="10"/>
  <c r="BG186" i="10"/>
  <c r="BE186" i="10"/>
  <c r="T186" i="10"/>
  <c r="R186" i="10"/>
  <c r="P186" i="10"/>
  <c r="BK186" i="10"/>
  <c r="J186" i="10"/>
  <c r="BF186" i="10" s="1"/>
  <c r="BI185" i="10"/>
  <c r="BH185" i="10"/>
  <c r="BG185" i="10"/>
  <c r="BE185" i="10"/>
  <c r="T185" i="10"/>
  <c r="R185" i="10"/>
  <c r="P185" i="10"/>
  <c r="BK185" i="10"/>
  <c r="J185" i="10"/>
  <c r="BF185" i="10" s="1"/>
  <c r="BI184" i="10"/>
  <c r="BH184" i="10"/>
  <c r="BG184" i="10"/>
  <c r="BE184" i="10"/>
  <c r="T184" i="10"/>
  <c r="R184" i="10"/>
  <c r="P184" i="10"/>
  <c r="BK184" i="10"/>
  <c r="J184" i="10"/>
  <c r="BF184" i="10" s="1"/>
  <c r="BI183" i="10"/>
  <c r="BH183" i="10"/>
  <c r="BG183" i="10"/>
  <c r="BE183" i="10"/>
  <c r="T183" i="10"/>
  <c r="R183" i="10"/>
  <c r="P183" i="10"/>
  <c r="BK183" i="10"/>
  <c r="J183" i="10"/>
  <c r="BF183" i="10"/>
  <c r="BI182" i="10"/>
  <c r="BH182" i="10"/>
  <c r="BG182" i="10"/>
  <c r="BE182" i="10"/>
  <c r="T182" i="10"/>
  <c r="R182" i="10"/>
  <c r="P182" i="10"/>
  <c r="BK182" i="10"/>
  <c r="J182" i="10"/>
  <c r="BF182" i="10" s="1"/>
  <c r="BI181" i="10"/>
  <c r="BH181" i="10"/>
  <c r="BG181" i="10"/>
  <c r="BE181" i="10"/>
  <c r="T181" i="10"/>
  <c r="R181" i="10"/>
  <c r="P181" i="10"/>
  <c r="BK181" i="10"/>
  <c r="J181" i="10"/>
  <c r="BF181" i="10" s="1"/>
  <c r="BI180" i="10"/>
  <c r="BH180" i="10"/>
  <c r="BG180" i="10"/>
  <c r="BE180" i="10"/>
  <c r="T180" i="10"/>
  <c r="R180" i="10"/>
  <c r="P180" i="10"/>
  <c r="BK180" i="10"/>
  <c r="J180" i="10"/>
  <c r="BF180" i="10" s="1"/>
  <c r="BI179" i="10"/>
  <c r="BH179" i="10"/>
  <c r="BG179" i="10"/>
  <c r="BE179" i="10"/>
  <c r="T179" i="10"/>
  <c r="R179" i="10"/>
  <c r="P179" i="10"/>
  <c r="BK179" i="10"/>
  <c r="J179" i="10"/>
  <c r="BF179" i="10"/>
  <c r="BI178" i="10"/>
  <c r="BH178" i="10"/>
  <c r="BG178" i="10"/>
  <c r="BE178" i="10"/>
  <c r="T178" i="10"/>
  <c r="R178" i="10"/>
  <c r="P178" i="10"/>
  <c r="BK178" i="10"/>
  <c r="J178" i="10"/>
  <c r="BF178" i="10" s="1"/>
  <c r="BI177" i="10"/>
  <c r="BH177" i="10"/>
  <c r="BG177" i="10"/>
  <c r="BE177" i="10"/>
  <c r="T177" i="10"/>
  <c r="R177" i="10"/>
  <c r="P177" i="10"/>
  <c r="BK177" i="10"/>
  <c r="J177" i="10"/>
  <c r="BF177" i="10" s="1"/>
  <c r="BI176" i="10"/>
  <c r="BH176" i="10"/>
  <c r="BG176" i="10"/>
  <c r="BE176" i="10"/>
  <c r="T176" i="10"/>
  <c r="R176" i="10"/>
  <c r="P176" i="10"/>
  <c r="BK176" i="10"/>
  <c r="J176" i="10"/>
  <c r="BF176" i="10" s="1"/>
  <c r="BI175" i="10"/>
  <c r="BH175" i="10"/>
  <c r="BG175" i="10"/>
  <c r="BE175" i="10"/>
  <c r="T175" i="10"/>
  <c r="R175" i="10"/>
  <c r="P175" i="10"/>
  <c r="BK175" i="10"/>
  <c r="J175" i="10"/>
  <c r="BF175" i="10"/>
  <c r="BI174" i="10"/>
  <c r="BH174" i="10"/>
  <c r="BG174" i="10"/>
  <c r="BE174" i="10"/>
  <c r="T174" i="10"/>
  <c r="R174" i="10"/>
  <c r="P174" i="10"/>
  <c r="BK174" i="10"/>
  <c r="J174" i="10"/>
  <c r="BF174" i="10" s="1"/>
  <c r="BI173" i="10"/>
  <c r="BH173" i="10"/>
  <c r="BG173" i="10"/>
  <c r="BE173" i="10"/>
  <c r="T173" i="10"/>
  <c r="R173" i="10"/>
  <c r="P173" i="10"/>
  <c r="BK173" i="10"/>
  <c r="J173" i="10"/>
  <c r="BF173" i="10" s="1"/>
  <c r="BI172" i="10"/>
  <c r="BH172" i="10"/>
  <c r="BG172" i="10"/>
  <c r="BE172" i="10"/>
  <c r="T172" i="10"/>
  <c r="T171" i="10" s="1"/>
  <c r="R172" i="10"/>
  <c r="R171" i="10"/>
  <c r="P172" i="10"/>
  <c r="BK172" i="10"/>
  <c r="BK171" i="10" s="1"/>
  <c r="J171" i="10" s="1"/>
  <c r="J100" i="10" s="1"/>
  <c r="J172" i="10"/>
  <c r="BF172" i="10" s="1"/>
  <c r="BI170" i="10"/>
  <c r="BH170" i="10"/>
  <c r="BG170" i="10"/>
  <c r="BE170" i="10"/>
  <c r="T170" i="10"/>
  <c r="R170" i="10"/>
  <c r="P170" i="10"/>
  <c r="BK170" i="10"/>
  <c r="J170" i="10"/>
  <c r="BF170" i="10" s="1"/>
  <c r="BI169" i="10"/>
  <c r="BH169" i="10"/>
  <c r="BG169" i="10"/>
  <c r="BE169" i="10"/>
  <c r="T169" i="10"/>
  <c r="R169" i="10"/>
  <c r="P169" i="10"/>
  <c r="BK169" i="10"/>
  <c r="J169" i="10"/>
  <c r="BF169" i="10"/>
  <c r="BI168" i="10"/>
  <c r="BH168" i="10"/>
  <c r="BG168" i="10"/>
  <c r="BE168" i="10"/>
  <c r="T168" i="10"/>
  <c r="R168" i="10"/>
  <c r="P168" i="10"/>
  <c r="BK168" i="10"/>
  <c r="J168" i="10"/>
  <c r="BF168" i="10" s="1"/>
  <c r="BI167" i="10"/>
  <c r="BH167" i="10"/>
  <c r="BG167" i="10"/>
  <c r="BE167" i="10"/>
  <c r="T167" i="10"/>
  <c r="R167" i="10"/>
  <c r="R166" i="10" s="1"/>
  <c r="P167" i="10"/>
  <c r="BK167" i="10"/>
  <c r="J167" i="10"/>
  <c r="BF167" i="10" s="1"/>
  <c r="BI165" i="10"/>
  <c r="BH165" i="10"/>
  <c r="BG165" i="10"/>
  <c r="BE165" i="10"/>
  <c r="T165" i="10"/>
  <c r="R165" i="10"/>
  <c r="P165" i="10"/>
  <c r="BK165" i="10"/>
  <c r="J165" i="10"/>
  <c r="BF165" i="10" s="1"/>
  <c r="BI164" i="10"/>
  <c r="BH164" i="10"/>
  <c r="BG164" i="10"/>
  <c r="BE164" i="10"/>
  <c r="T164" i="10"/>
  <c r="R164" i="10"/>
  <c r="P164" i="10"/>
  <c r="BK164" i="10"/>
  <c r="J164" i="10"/>
  <c r="BF164" i="10" s="1"/>
  <c r="BI163" i="10"/>
  <c r="BH163" i="10"/>
  <c r="BG163" i="10"/>
  <c r="BE163" i="10"/>
  <c r="T163" i="10"/>
  <c r="R163" i="10"/>
  <c r="P163" i="10"/>
  <c r="BK163" i="10"/>
  <c r="J163" i="10"/>
  <c r="BF163" i="10"/>
  <c r="BI162" i="10"/>
  <c r="BH162" i="10"/>
  <c r="BG162" i="10"/>
  <c r="BE162" i="10"/>
  <c r="T162" i="10"/>
  <c r="R162" i="10"/>
  <c r="P162" i="10"/>
  <c r="BK162" i="10"/>
  <c r="J162" i="10"/>
  <c r="BF162" i="10" s="1"/>
  <c r="BI161" i="10"/>
  <c r="BH161" i="10"/>
  <c r="BG161" i="10"/>
  <c r="BE161" i="10"/>
  <c r="T161" i="10"/>
  <c r="R161" i="10"/>
  <c r="P161" i="10"/>
  <c r="BK161" i="10"/>
  <c r="J161" i="10"/>
  <c r="BF161" i="10" s="1"/>
  <c r="BI160" i="10"/>
  <c r="BH160" i="10"/>
  <c r="BG160" i="10"/>
  <c r="BE160" i="10"/>
  <c r="T160" i="10"/>
  <c r="R160" i="10"/>
  <c r="P160" i="10"/>
  <c r="BK160" i="10"/>
  <c r="J160" i="10"/>
  <c r="BF160" i="10" s="1"/>
  <c r="BI159" i="10"/>
  <c r="BH159" i="10"/>
  <c r="BG159" i="10"/>
  <c r="BE159" i="10"/>
  <c r="T159" i="10"/>
  <c r="R159" i="10"/>
  <c r="P159" i="10"/>
  <c r="BK159" i="10"/>
  <c r="J159" i="10"/>
  <c r="BF159" i="10"/>
  <c r="BI158" i="10"/>
  <c r="BH158" i="10"/>
  <c r="BG158" i="10"/>
  <c r="BE158" i="10"/>
  <c r="T158" i="10"/>
  <c r="R158" i="10"/>
  <c r="P158" i="10"/>
  <c r="BK158" i="10"/>
  <c r="J158" i="10"/>
  <c r="BF158" i="10" s="1"/>
  <c r="BI157" i="10"/>
  <c r="BH157" i="10"/>
  <c r="BG157" i="10"/>
  <c r="BE157" i="10"/>
  <c r="T157" i="10"/>
  <c r="R157" i="10"/>
  <c r="P157" i="10"/>
  <c r="BK157" i="10"/>
  <c r="J157" i="10"/>
  <c r="BF157" i="10" s="1"/>
  <c r="BI156" i="10"/>
  <c r="BH156" i="10"/>
  <c r="BG156" i="10"/>
  <c r="BE156" i="10"/>
  <c r="T156" i="10"/>
  <c r="R156" i="10"/>
  <c r="P156" i="10"/>
  <c r="BK156" i="10"/>
  <c r="J156" i="10"/>
  <c r="BF156" i="10" s="1"/>
  <c r="BI155" i="10"/>
  <c r="BH155" i="10"/>
  <c r="BG155" i="10"/>
  <c r="BE155" i="10"/>
  <c r="T155" i="10"/>
  <c r="R155" i="10"/>
  <c r="P155" i="10"/>
  <c r="BK155" i="10"/>
  <c r="J155" i="10"/>
  <c r="BF155" i="10"/>
  <c r="BI154" i="10"/>
  <c r="BH154" i="10"/>
  <c r="BG154" i="10"/>
  <c r="BE154" i="10"/>
  <c r="T154" i="10"/>
  <c r="R154" i="10"/>
  <c r="P154" i="10"/>
  <c r="BK154" i="10"/>
  <c r="J154" i="10"/>
  <c r="BF154" i="10" s="1"/>
  <c r="BI153" i="10"/>
  <c r="BH153" i="10"/>
  <c r="BG153" i="10"/>
  <c r="BE153" i="10"/>
  <c r="T153" i="10"/>
  <c r="R153" i="10"/>
  <c r="P153" i="10"/>
  <c r="BK153" i="10"/>
  <c r="J153" i="10"/>
  <c r="BF153" i="10" s="1"/>
  <c r="BI152" i="10"/>
  <c r="BH152" i="10"/>
  <c r="BG152" i="10"/>
  <c r="BE152" i="10"/>
  <c r="T152" i="10"/>
  <c r="R152" i="10"/>
  <c r="P152" i="10"/>
  <c r="BK152" i="10"/>
  <c r="J152" i="10"/>
  <c r="BF152" i="10" s="1"/>
  <c r="BI151" i="10"/>
  <c r="BH151" i="10"/>
  <c r="BG151" i="10"/>
  <c r="BE151" i="10"/>
  <c r="T151" i="10"/>
  <c r="R151" i="10"/>
  <c r="P151" i="10"/>
  <c r="BK151" i="10"/>
  <c r="J151" i="10"/>
  <c r="BF151" i="10"/>
  <c r="BI150" i="10"/>
  <c r="BH150" i="10"/>
  <c r="BG150" i="10"/>
  <c r="BE150" i="10"/>
  <c r="T150" i="10"/>
  <c r="R150" i="10"/>
  <c r="P150" i="10"/>
  <c r="BK150" i="10"/>
  <c r="J150" i="10"/>
  <c r="BF150" i="10" s="1"/>
  <c r="BI149" i="10"/>
  <c r="BH149" i="10"/>
  <c r="BG149" i="10"/>
  <c r="BE149" i="10"/>
  <c r="T149" i="10"/>
  <c r="R149" i="10"/>
  <c r="P149" i="10"/>
  <c r="BK149" i="10"/>
  <c r="J149" i="10"/>
  <c r="BF149" i="10" s="1"/>
  <c r="BI148" i="10"/>
  <c r="BH148" i="10"/>
  <c r="BG148" i="10"/>
  <c r="BE148" i="10"/>
  <c r="T148" i="10"/>
  <c r="R148" i="10"/>
  <c r="P148" i="10"/>
  <c r="BK148" i="10"/>
  <c r="J148" i="10"/>
  <c r="BF148" i="10" s="1"/>
  <c r="BI147" i="10"/>
  <c r="BH147" i="10"/>
  <c r="BG147" i="10"/>
  <c r="BE147" i="10"/>
  <c r="T147" i="10"/>
  <c r="R147" i="10"/>
  <c r="P147" i="10"/>
  <c r="BK147" i="10"/>
  <c r="J147" i="10"/>
  <c r="BF147" i="10"/>
  <c r="BI146" i="10"/>
  <c r="BH146" i="10"/>
  <c r="BG146" i="10"/>
  <c r="BE146" i="10"/>
  <c r="T146" i="10"/>
  <c r="R146" i="10"/>
  <c r="P146" i="10"/>
  <c r="BK146" i="10"/>
  <c r="J146" i="10"/>
  <c r="BF146" i="10" s="1"/>
  <c r="BI145" i="10"/>
  <c r="BH145" i="10"/>
  <c r="BG145" i="10"/>
  <c r="BE145" i="10"/>
  <c r="T145" i="10"/>
  <c r="R145" i="10"/>
  <c r="P145" i="10"/>
  <c r="BK145" i="10"/>
  <c r="J145" i="10"/>
  <c r="BF145" i="10" s="1"/>
  <c r="BI144" i="10"/>
  <c r="BH144" i="10"/>
  <c r="BG144" i="10"/>
  <c r="BE144" i="10"/>
  <c r="T144" i="10"/>
  <c r="R144" i="10"/>
  <c r="P144" i="10"/>
  <c r="BK144" i="10"/>
  <c r="J144" i="10"/>
  <c r="BF144" i="10" s="1"/>
  <c r="BI143" i="10"/>
  <c r="BH143" i="10"/>
  <c r="BG143" i="10"/>
  <c r="BE143" i="10"/>
  <c r="T143" i="10"/>
  <c r="R143" i="10"/>
  <c r="P143" i="10"/>
  <c r="BK143" i="10"/>
  <c r="J143" i="10"/>
  <c r="BF143" i="10"/>
  <c r="BI142" i="10"/>
  <c r="BH142" i="10"/>
  <c r="BG142" i="10"/>
  <c r="BE142" i="10"/>
  <c r="T142" i="10"/>
  <c r="R142" i="10"/>
  <c r="P142" i="10"/>
  <c r="BK142" i="10"/>
  <c r="J142" i="10"/>
  <c r="BF142" i="10" s="1"/>
  <c r="BI141" i="10"/>
  <c r="BH141" i="10"/>
  <c r="BG141" i="10"/>
  <c r="BE141" i="10"/>
  <c r="T141" i="10"/>
  <c r="R141" i="10"/>
  <c r="P141" i="10"/>
  <c r="BK141" i="10"/>
  <c r="J141" i="10"/>
  <c r="BF141" i="10" s="1"/>
  <c r="BI140" i="10"/>
  <c r="BH140" i="10"/>
  <c r="BG140" i="10"/>
  <c r="BE140" i="10"/>
  <c r="T140" i="10"/>
  <c r="R140" i="10"/>
  <c r="P140" i="10"/>
  <c r="BK140" i="10"/>
  <c r="J140" i="10"/>
  <c r="BF140" i="10" s="1"/>
  <c r="BI139" i="10"/>
  <c r="BH139" i="10"/>
  <c r="BG139" i="10"/>
  <c r="BE139" i="10"/>
  <c r="T139" i="10"/>
  <c r="R139" i="10"/>
  <c r="P139" i="10"/>
  <c r="BK139" i="10"/>
  <c r="J139" i="10"/>
  <c r="BF139" i="10"/>
  <c r="BI138" i="10"/>
  <c r="BH138" i="10"/>
  <c r="BG138" i="10"/>
  <c r="BE138" i="10"/>
  <c r="T138" i="10"/>
  <c r="R138" i="10"/>
  <c r="P138" i="10"/>
  <c r="BK138" i="10"/>
  <c r="J138" i="10"/>
  <c r="BF138" i="10" s="1"/>
  <c r="BI137" i="10"/>
  <c r="BH137" i="10"/>
  <c r="BG137" i="10"/>
  <c r="BE137" i="10"/>
  <c r="T137" i="10"/>
  <c r="R137" i="10"/>
  <c r="P137" i="10"/>
  <c r="BK137" i="10"/>
  <c r="J137" i="10"/>
  <c r="BF137" i="10" s="1"/>
  <c r="BI136" i="10"/>
  <c r="BH136" i="10"/>
  <c r="BG136" i="10"/>
  <c r="BE136" i="10"/>
  <c r="T136" i="10"/>
  <c r="R136" i="10"/>
  <c r="P136" i="10"/>
  <c r="BK136" i="10"/>
  <c r="J136" i="10"/>
  <c r="BF136" i="10" s="1"/>
  <c r="BI135" i="10"/>
  <c r="BH135" i="10"/>
  <c r="BG135" i="10"/>
  <c r="BE135" i="10"/>
  <c r="T135" i="10"/>
  <c r="R135" i="10"/>
  <c r="P135" i="10"/>
  <c r="BK135" i="10"/>
  <c r="J135" i="10"/>
  <c r="BF135" i="10"/>
  <c r="BI134" i="10"/>
  <c r="BH134" i="10"/>
  <c r="BG134" i="10"/>
  <c r="BE134" i="10"/>
  <c r="T134" i="10"/>
  <c r="R134" i="10"/>
  <c r="P134" i="10"/>
  <c r="BK134" i="10"/>
  <c r="J134" i="10"/>
  <c r="BF134" i="10" s="1"/>
  <c r="BI133" i="10"/>
  <c r="BH133" i="10"/>
  <c r="BG133" i="10"/>
  <c r="BE133" i="10"/>
  <c r="T133" i="10"/>
  <c r="R133" i="10"/>
  <c r="P133" i="10"/>
  <c r="BK133" i="10"/>
  <c r="J133" i="10"/>
  <c r="BF133" i="10" s="1"/>
  <c r="BI132" i="10"/>
  <c r="BH132" i="10"/>
  <c r="BG132" i="10"/>
  <c r="BE132" i="10"/>
  <c r="T132" i="10"/>
  <c r="R132" i="10"/>
  <c r="P132" i="10"/>
  <c r="BK132" i="10"/>
  <c r="J132" i="10"/>
  <c r="BF132" i="10" s="1"/>
  <c r="BI131" i="10"/>
  <c r="BH131" i="10"/>
  <c r="BG131" i="10"/>
  <c r="BE131" i="10"/>
  <c r="T131" i="10"/>
  <c r="R131" i="10"/>
  <c r="P131" i="10"/>
  <c r="BK131" i="10"/>
  <c r="BK125" i="10" s="1"/>
  <c r="J125" i="10" s="1"/>
  <c r="J98" i="10" s="1"/>
  <c r="J131" i="10"/>
  <c r="BF131" i="10"/>
  <c r="BI130" i="10"/>
  <c r="BH130" i="10"/>
  <c r="BG130" i="10"/>
  <c r="BE130" i="10"/>
  <c r="T130" i="10"/>
  <c r="R130" i="10"/>
  <c r="P130" i="10"/>
  <c r="BK130" i="10"/>
  <c r="J130" i="10"/>
  <c r="BF130" i="10" s="1"/>
  <c r="BI129" i="10"/>
  <c r="BH129" i="10"/>
  <c r="BG129" i="10"/>
  <c r="BE129" i="10"/>
  <c r="T129" i="10"/>
  <c r="R129" i="10"/>
  <c r="P129" i="10"/>
  <c r="BK129" i="10"/>
  <c r="J129" i="10"/>
  <c r="BF129" i="10" s="1"/>
  <c r="BI128" i="10"/>
  <c r="BH128" i="10"/>
  <c r="BG128" i="10"/>
  <c r="BE128" i="10"/>
  <c r="T128" i="10"/>
  <c r="R128" i="10"/>
  <c r="P128" i="10"/>
  <c r="BK128" i="10"/>
  <c r="J128" i="10"/>
  <c r="BF128" i="10" s="1"/>
  <c r="BI127" i="10"/>
  <c r="BH127" i="10"/>
  <c r="BG127" i="10"/>
  <c r="BE127" i="10"/>
  <c r="T127" i="10"/>
  <c r="R127" i="10"/>
  <c r="P127" i="10"/>
  <c r="BK127" i="10"/>
  <c r="J127" i="10"/>
  <c r="BF127" i="10"/>
  <c r="BI126" i="10"/>
  <c r="BH126" i="10"/>
  <c r="BG126" i="10"/>
  <c r="BE126" i="10"/>
  <c r="T126" i="10"/>
  <c r="R126" i="10"/>
  <c r="R125" i="10"/>
  <c r="P126" i="10"/>
  <c r="P125" i="10" s="1"/>
  <c r="BK126" i="10"/>
  <c r="J126" i="10"/>
  <c r="BF126" i="10" s="1"/>
  <c r="BI124" i="10"/>
  <c r="BH124" i="10"/>
  <c r="F36" i="10" s="1"/>
  <c r="BC104" i="1" s="1"/>
  <c r="BG124" i="10"/>
  <c r="BE124" i="10"/>
  <c r="F33" i="10" s="1"/>
  <c r="AZ104" i="1" s="1"/>
  <c r="T124" i="10"/>
  <c r="R124" i="10"/>
  <c r="R123" i="10" s="1"/>
  <c r="P124" i="10"/>
  <c r="P123" i="10"/>
  <c r="BK124" i="10"/>
  <c r="J124" i="10"/>
  <c r="BF124" i="10" s="1"/>
  <c r="J119" i="10"/>
  <c r="J118" i="10"/>
  <c r="F118" i="10"/>
  <c r="F116" i="10"/>
  <c r="E114" i="10"/>
  <c r="J92" i="10"/>
  <c r="J91" i="10"/>
  <c r="F91" i="10"/>
  <c r="F89" i="10"/>
  <c r="E87" i="10"/>
  <c r="J18" i="10"/>
  <c r="E18" i="10"/>
  <c r="F92" i="10" s="1"/>
  <c r="F119" i="10"/>
  <c r="J17" i="10"/>
  <c r="J12" i="10"/>
  <c r="J89" i="10" s="1"/>
  <c r="E7" i="10"/>
  <c r="E112" i="10" s="1"/>
  <c r="E85" i="10"/>
  <c r="J37" i="9"/>
  <c r="J36" i="9"/>
  <c r="AY103" i="1"/>
  <c r="J35" i="9"/>
  <c r="AX103" i="1" s="1"/>
  <c r="BI152" i="9"/>
  <c r="BH152" i="9"/>
  <c r="BG152" i="9"/>
  <c r="BE152" i="9"/>
  <c r="T152" i="9"/>
  <c r="R152" i="9"/>
  <c r="P152" i="9"/>
  <c r="BK152" i="9"/>
  <c r="J152" i="9"/>
  <c r="BF152" i="9"/>
  <c r="BI151" i="9"/>
  <c r="BH151" i="9"/>
  <c r="BG151" i="9"/>
  <c r="BE151" i="9"/>
  <c r="T151" i="9"/>
  <c r="R151" i="9"/>
  <c r="P151" i="9"/>
  <c r="BK151" i="9"/>
  <c r="J151" i="9"/>
  <c r="BF151" i="9" s="1"/>
  <c r="BI150" i="9"/>
  <c r="BH150" i="9"/>
  <c r="BG150" i="9"/>
  <c r="BE150" i="9"/>
  <c r="T150" i="9"/>
  <c r="R150" i="9"/>
  <c r="P150" i="9"/>
  <c r="BK150" i="9"/>
  <c r="J150" i="9"/>
  <c r="BF150" i="9"/>
  <c r="BI149" i="9"/>
  <c r="BH149" i="9"/>
  <c r="BG149" i="9"/>
  <c r="BE149" i="9"/>
  <c r="T149" i="9"/>
  <c r="R149" i="9"/>
  <c r="P149" i="9"/>
  <c r="BK149" i="9"/>
  <c r="J149" i="9"/>
  <c r="BF149" i="9" s="1"/>
  <c r="BI148" i="9"/>
  <c r="BH148" i="9"/>
  <c r="BG148" i="9"/>
  <c r="BE148" i="9"/>
  <c r="T148" i="9"/>
  <c r="R148" i="9"/>
  <c r="P148" i="9"/>
  <c r="BK148" i="9"/>
  <c r="J148" i="9"/>
  <c r="BF148" i="9" s="1"/>
  <c r="BI147" i="9"/>
  <c r="BH147" i="9"/>
  <c r="BG147" i="9"/>
  <c r="BE147" i="9"/>
  <c r="T147" i="9"/>
  <c r="R147" i="9"/>
  <c r="P147" i="9"/>
  <c r="BK147" i="9"/>
  <c r="J147" i="9"/>
  <c r="BF147" i="9" s="1"/>
  <c r="BI146" i="9"/>
  <c r="BH146" i="9"/>
  <c r="BG146" i="9"/>
  <c r="BE146" i="9"/>
  <c r="T146" i="9"/>
  <c r="R146" i="9"/>
  <c r="P146" i="9"/>
  <c r="BK146" i="9"/>
  <c r="J146" i="9"/>
  <c r="BF146" i="9"/>
  <c r="BI145" i="9"/>
  <c r="BH145" i="9"/>
  <c r="BG145" i="9"/>
  <c r="BE145" i="9"/>
  <c r="T145" i="9"/>
  <c r="T144" i="9" s="1"/>
  <c r="T143" i="9" s="1"/>
  <c r="R145" i="9"/>
  <c r="R144" i="9" s="1"/>
  <c r="R143" i="9" s="1"/>
  <c r="P145" i="9"/>
  <c r="P144" i="9"/>
  <c r="P143" i="9" s="1"/>
  <c r="BK145" i="9"/>
  <c r="J145" i="9"/>
  <c r="BF145" i="9"/>
  <c r="BI142" i="9"/>
  <c r="BH142" i="9"/>
  <c r="BG142" i="9"/>
  <c r="BE142" i="9"/>
  <c r="T142" i="9"/>
  <c r="T141" i="9"/>
  <c r="R142" i="9"/>
  <c r="R141" i="9" s="1"/>
  <c r="P142" i="9"/>
  <c r="P141" i="9"/>
  <c r="BK142" i="9"/>
  <c r="BK141" i="9" s="1"/>
  <c r="J141" i="9" s="1"/>
  <c r="J142" i="9"/>
  <c r="BF142" i="9" s="1"/>
  <c r="J101" i="9"/>
  <c r="BI140" i="9"/>
  <c r="BH140" i="9"/>
  <c r="BG140" i="9"/>
  <c r="BE140" i="9"/>
  <c r="T140" i="9"/>
  <c r="R140" i="9"/>
  <c r="P140" i="9"/>
  <c r="BK140" i="9"/>
  <c r="J140" i="9"/>
  <c r="BF140" i="9" s="1"/>
  <c r="BI139" i="9"/>
  <c r="BH139" i="9"/>
  <c r="BG139" i="9"/>
  <c r="BE139" i="9"/>
  <c r="T139" i="9"/>
  <c r="R139" i="9"/>
  <c r="R136" i="9" s="1"/>
  <c r="P139" i="9"/>
  <c r="BK139" i="9"/>
  <c r="J139" i="9"/>
  <c r="BF139" i="9" s="1"/>
  <c r="BI138" i="9"/>
  <c r="BH138" i="9"/>
  <c r="BG138" i="9"/>
  <c r="BE138" i="9"/>
  <c r="T138" i="9"/>
  <c r="R138" i="9"/>
  <c r="P138" i="9"/>
  <c r="BK138" i="9"/>
  <c r="J138" i="9"/>
  <c r="BF138" i="9"/>
  <c r="BI137" i="9"/>
  <c r="BH137" i="9"/>
  <c r="BG137" i="9"/>
  <c r="BE137" i="9"/>
  <c r="T137" i="9"/>
  <c r="T136" i="9"/>
  <c r="R137" i="9"/>
  <c r="P137" i="9"/>
  <c r="P136" i="9"/>
  <c r="BK137" i="9"/>
  <c r="J137" i="9"/>
  <c r="BF137" i="9" s="1"/>
  <c r="BI135" i="9"/>
  <c r="BH135" i="9"/>
  <c r="BG135" i="9"/>
  <c r="BE135" i="9"/>
  <c r="T135" i="9"/>
  <c r="R135" i="9"/>
  <c r="P135" i="9"/>
  <c r="BK135" i="9"/>
  <c r="J135" i="9"/>
  <c r="BF135" i="9" s="1"/>
  <c r="BI134" i="9"/>
  <c r="BH134" i="9"/>
  <c r="BG134" i="9"/>
  <c r="BE134" i="9"/>
  <c r="T134" i="9"/>
  <c r="R134" i="9"/>
  <c r="P134" i="9"/>
  <c r="BK134" i="9"/>
  <c r="J134" i="9"/>
  <c r="BF134" i="9" s="1"/>
  <c r="BI133" i="9"/>
  <c r="BH133" i="9"/>
  <c r="BG133" i="9"/>
  <c r="BE133" i="9"/>
  <c r="T133" i="9"/>
  <c r="T132" i="9" s="1"/>
  <c r="R133" i="9"/>
  <c r="R132" i="9"/>
  <c r="P133" i="9"/>
  <c r="P132" i="9" s="1"/>
  <c r="BK133" i="9"/>
  <c r="J133" i="9"/>
  <c r="BF133" i="9" s="1"/>
  <c r="BI131" i="9"/>
  <c r="BH131" i="9"/>
  <c r="BG131" i="9"/>
  <c r="BE131" i="9"/>
  <c r="T131" i="9"/>
  <c r="R131" i="9"/>
  <c r="P131" i="9"/>
  <c r="BK131" i="9"/>
  <c r="J131" i="9"/>
  <c r="BF131" i="9" s="1"/>
  <c r="BI130" i="9"/>
  <c r="BH130" i="9"/>
  <c r="BG130" i="9"/>
  <c r="BE130" i="9"/>
  <c r="T130" i="9"/>
  <c r="R130" i="9"/>
  <c r="P130" i="9"/>
  <c r="BK130" i="9"/>
  <c r="J130" i="9"/>
  <c r="BF130" i="9"/>
  <c r="BI129" i="9"/>
  <c r="BH129" i="9"/>
  <c r="BG129" i="9"/>
  <c r="BE129" i="9"/>
  <c r="T129" i="9"/>
  <c r="R129" i="9"/>
  <c r="P129" i="9"/>
  <c r="BK129" i="9"/>
  <c r="J129" i="9"/>
  <c r="BF129" i="9" s="1"/>
  <c r="BI128" i="9"/>
  <c r="BH128" i="9"/>
  <c r="BG128" i="9"/>
  <c r="BE128" i="9"/>
  <c r="T128" i="9"/>
  <c r="R128" i="9"/>
  <c r="R125" i="9" s="1"/>
  <c r="R124" i="9" s="1"/>
  <c r="P128" i="9"/>
  <c r="BK128" i="9"/>
  <c r="J128" i="9"/>
  <c r="BF128" i="9"/>
  <c r="BI127" i="9"/>
  <c r="BH127" i="9"/>
  <c r="BG127" i="9"/>
  <c r="BE127" i="9"/>
  <c r="T127" i="9"/>
  <c r="R127" i="9"/>
  <c r="P127" i="9"/>
  <c r="BK127" i="9"/>
  <c r="J127" i="9"/>
  <c r="BF127" i="9"/>
  <c r="BI126" i="9"/>
  <c r="F37" i="9"/>
  <c r="BD103" i="1" s="1"/>
  <c r="BH126" i="9"/>
  <c r="BG126" i="9"/>
  <c r="BE126" i="9"/>
  <c r="T126" i="9"/>
  <c r="T125" i="9" s="1"/>
  <c r="R126" i="9"/>
  <c r="P126" i="9"/>
  <c r="P125" i="9" s="1"/>
  <c r="P124" i="9" s="1"/>
  <c r="P123" i="9" s="1"/>
  <c r="AU103" i="1" s="1"/>
  <c r="BK126" i="9"/>
  <c r="J126" i="9"/>
  <c r="BF126" i="9" s="1"/>
  <c r="J120" i="9"/>
  <c r="J119" i="9"/>
  <c r="F119" i="9"/>
  <c r="F117" i="9"/>
  <c r="E115" i="9"/>
  <c r="J92" i="9"/>
  <c r="J91" i="9"/>
  <c r="F91" i="9"/>
  <c r="F89" i="9"/>
  <c r="E87" i="9"/>
  <c r="J18" i="9"/>
  <c r="E18" i="9"/>
  <c r="F92" i="9" s="1"/>
  <c r="F120" i="9"/>
  <c r="J17" i="9"/>
  <c r="J12" i="9"/>
  <c r="J89" i="9" s="1"/>
  <c r="E7" i="9"/>
  <c r="J37" i="8"/>
  <c r="J36" i="8"/>
  <c r="AY102" i="1" s="1"/>
  <c r="J35" i="8"/>
  <c r="AX102" i="1" s="1"/>
  <c r="BI144" i="8"/>
  <c r="BH144" i="8"/>
  <c r="BG144" i="8"/>
  <c r="BE144" i="8"/>
  <c r="T144" i="8"/>
  <c r="R144" i="8"/>
  <c r="P144" i="8"/>
  <c r="BK144" i="8"/>
  <c r="J144" i="8"/>
  <c r="BF144" i="8" s="1"/>
  <c r="BI143" i="8"/>
  <c r="BH143" i="8"/>
  <c r="BG143" i="8"/>
  <c r="BE143" i="8"/>
  <c r="T143" i="8"/>
  <c r="R143" i="8"/>
  <c r="P143" i="8"/>
  <c r="BK143" i="8"/>
  <c r="J143" i="8"/>
  <c r="BF143" i="8" s="1"/>
  <c r="BI142" i="8"/>
  <c r="BH142" i="8"/>
  <c r="BG142" i="8"/>
  <c r="BE142" i="8"/>
  <c r="T142" i="8"/>
  <c r="R142" i="8"/>
  <c r="P142" i="8"/>
  <c r="BK142" i="8"/>
  <c r="J142" i="8"/>
  <c r="BF142" i="8" s="1"/>
  <c r="BI141" i="8"/>
  <c r="BH141" i="8"/>
  <c r="BG141" i="8"/>
  <c r="BE141" i="8"/>
  <c r="T141" i="8"/>
  <c r="R141" i="8"/>
  <c r="P141" i="8"/>
  <c r="BK141" i="8"/>
  <c r="J141" i="8"/>
  <c r="BF141" i="8" s="1"/>
  <c r="BI140" i="8"/>
  <c r="BH140" i="8"/>
  <c r="BG140" i="8"/>
  <c r="BE140" i="8"/>
  <c r="T140" i="8"/>
  <c r="R140" i="8"/>
  <c r="P140" i="8"/>
  <c r="BK140" i="8"/>
  <c r="J140" i="8"/>
  <c r="BF140" i="8" s="1"/>
  <c r="BI139" i="8"/>
  <c r="BH139" i="8"/>
  <c r="BG139" i="8"/>
  <c r="BE139" i="8"/>
  <c r="T139" i="8"/>
  <c r="R139" i="8"/>
  <c r="P139" i="8"/>
  <c r="BK139" i="8"/>
  <c r="J139" i="8"/>
  <c r="BF139" i="8" s="1"/>
  <c r="BI138" i="8"/>
  <c r="BH138" i="8"/>
  <c r="BG138" i="8"/>
  <c r="BE138" i="8"/>
  <c r="T138" i="8"/>
  <c r="R138" i="8"/>
  <c r="P138" i="8"/>
  <c r="BK138" i="8"/>
  <c r="J138" i="8"/>
  <c r="BF138" i="8" s="1"/>
  <c r="BI137" i="8"/>
  <c r="BH137" i="8"/>
  <c r="BG137" i="8"/>
  <c r="BE137" i="8"/>
  <c r="T137" i="8"/>
  <c r="R137" i="8"/>
  <c r="P137" i="8"/>
  <c r="BK137" i="8"/>
  <c r="J137" i="8"/>
  <c r="BF137" i="8" s="1"/>
  <c r="BI136" i="8"/>
  <c r="BH136" i="8"/>
  <c r="BG136" i="8"/>
  <c r="BE136" i="8"/>
  <c r="T136" i="8"/>
  <c r="R136" i="8"/>
  <c r="P136" i="8"/>
  <c r="BK136" i="8"/>
  <c r="J136" i="8"/>
  <c r="BF136" i="8" s="1"/>
  <c r="BI135" i="8"/>
  <c r="BH135" i="8"/>
  <c r="BG135" i="8"/>
  <c r="BE135" i="8"/>
  <c r="T135" i="8"/>
  <c r="R135" i="8"/>
  <c r="R134" i="8" s="1"/>
  <c r="P135" i="8"/>
  <c r="P134" i="8" s="1"/>
  <c r="BK135" i="8"/>
  <c r="J135" i="8"/>
  <c r="BF135" i="8"/>
  <c r="BI133" i="8"/>
  <c r="BH133" i="8"/>
  <c r="BG133" i="8"/>
  <c r="BE133" i="8"/>
  <c r="T133" i="8"/>
  <c r="R133" i="8"/>
  <c r="P133" i="8"/>
  <c r="BK133" i="8"/>
  <c r="J133" i="8"/>
  <c r="BF133" i="8" s="1"/>
  <c r="BI132" i="8"/>
  <c r="BH132" i="8"/>
  <c r="BG132" i="8"/>
  <c r="BE132" i="8"/>
  <c r="T132" i="8"/>
  <c r="R132" i="8"/>
  <c r="P132" i="8"/>
  <c r="BK132" i="8"/>
  <c r="J132" i="8"/>
  <c r="BF132" i="8" s="1"/>
  <c r="BI131" i="8"/>
  <c r="BH131" i="8"/>
  <c r="BG131" i="8"/>
  <c r="BE131" i="8"/>
  <c r="T131" i="8"/>
  <c r="R131" i="8"/>
  <c r="P131" i="8"/>
  <c r="BK131" i="8"/>
  <c r="J131" i="8"/>
  <c r="BF131" i="8" s="1"/>
  <c r="BI130" i="8"/>
  <c r="BH130" i="8"/>
  <c r="BG130" i="8"/>
  <c r="BE130" i="8"/>
  <c r="T130" i="8"/>
  <c r="R130" i="8"/>
  <c r="P130" i="8"/>
  <c r="BK130" i="8"/>
  <c r="J130" i="8"/>
  <c r="BF130" i="8" s="1"/>
  <c r="BI129" i="8"/>
  <c r="BH129" i="8"/>
  <c r="BG129" i="8"/>
  <c r="BE129" i="8"/>
  <c r="T129" i="8"/>
  <c r="R129" i="8"/>
  <c r="P129" i="8"/>
  <c r="BK129" i="8"/>
  <c r="J129" i="8"/>
  <c r="BF129" i="8" s="1"/>
  <c r="BI128" i="8"/>
  <c r="BH128" i="8"/>
  <c r="BG128" i="8"/>
  <c r="BE128" i="8"/>
  <c r="T128" i="8"/>
  <c r="T127" i="8" s="1"/>
  <c r="R128" i="8"/>
  <c r="R127" i="8" s="1"/>
  <c r="P128" i="8"/>
  <c r="P127" i="8" s="1"/>
  <c r="BK128" i="8"/>
  <c r="BK127" i="8" s="1"/>
  <c r="J127" i="8" s="1"/>
  <c r="J98" i="8" s="1"/>
  <c r="J128" i="8"/>
  <c r="BF128" i="8"/>
  <c r="BI126" i="8"/>
  <c r="BH126" i="8"/>
  <c r="BG126" i="8"/>
  <c r="BE126" i="8"/>
  <c r="T126" i="8"/>
  <c r="R126" i="8"/>
  <c r="P126" i="8"/>
  <c r="BK126" i="8"/>
  <c r="J126" i="8"/>
  <c r="BF126" i="8" s="1"/>
  <c r="BI125" i="8"/>
  <c r="BH125" i="8"/>
  <c r="BG125" i="8"/>
  <c r="BE125" i="8"/>
  <c r="F33" i="8" s="1"/>
  <c r="AZ102" i="1" s="1"/>
  <c r="T125" i="8"/>
  <c r="R125" i="8"/>
  <c r="P125" i="8"/>
  <c r="BK125" i="8"/>
  <c r="J125" i="8"/>
  <c r="BF125" i="8" s="1"/>
  <c r="BI124" i="8"/>
  <c r="BH124" i="8"/>
  <c r="BG124" i="8"/>
  <c r="BE124" i="8"/>
  <c r="T124" i="8"/>
  <c r="R124" i="8"/>
  <c r="P124" i="8"/>
  <c r="BK124" i="8"/>
  <c r="J124" i="8"/>
  <c r="BF124" i="8" s="1"/>
  <c r="BI123" i="8"/>
  <c r="BH123" i="8"/>
  <c r="F36" i="8" s="1"/>
  <c r="BC102" i="1" s="1"/>
  <c r="BG123" i="8"/>
  <c r="BE123" i="8"/>
  <c r="T123" i="8"/>
  <c r="R123" i="8"/>
  <c r="P123" i="8"/>
  <c r="BK123" i="8"/>
  <c r="J123" i="8"/>
  <c r="BF123" i="8" s="1"/>
  <c r="BI122" i="8"/>
  <c r="BH122" i="8"/>
  <c r="BG122" i="8"/>
  <c r="BE122" i="8"/>
  <c r="T122" i="8"/>
  <c r="R122" i="8"/>
  <c r="P122" i="8"/>
  <c r="BK122" i="8"/>
  <c r="J122" i="8"/>
  <c r="BF122" i="8" s="1"/>
  <c r="BI121" i="8"/>
  <c r="BH121" i="8"/>
  <c r="BG121" i="8"/>
  <c r="F35" i="8" s="1"/>
  <c r="BB102" i="1" s="1"/>
  <c r="BE121" i="8"/>
  <c r="J33" i="8" s="1"/>
  <c r="AV102" i="1" s="1"/>
  <c r="T121" i="8"/>
  <c r="T120" i="8" s="1"/>
  <c r="R121" i="8"/>
  <c r="R120" i="8"/>
  <c r="R119" i="8" s="1"/>
  <c r="P121" i="8"/>
  <c r="BK121" i="8"/>
  <c r="BK120" i="8" s="1"/>
  <c r="J120" i="8" s="1"/>
  <c r="J97" i="8" s="1"/>
  <c r="J121" i="8"/>
  <c r="BF121" i="8" s="1"/>
  <c r="J116" i="8"/>
  <c r="J115" i="8"/>
  <c r="F115" i="8"/>
  <c r="F113" i="8"/>
  <c r="E111" i="8"/>
  <c r="J92" i="8"/>
  <c r="J91" i="8"/>
  <c r="F91" i="8"/>
  <c r="F89" i="8"/>
  <c r="E87" i="8"/>
  <c r="J18" i="8"/>
  <c r="E18" i="8"/>
  <c r="F92" i="8" s="1"/>
  <c r="F116" i="8"/>
  <c r="J17" i="8"/>
  <c r="J12" i="8"/>
  <c r="J89" i="8" s="1"/>
  <c r="E7" i="8"/>
  <c r="J37" i="7"/>
  <c r="J36" i="7"/>
  <c r="AY101" i="1" s="1"/>
  <c r="J35" i="7"/>
  <c r="AX101" i="1" s="1"/>
  <c r="BI139" i="7"/>
  <c r="BH139" i="7"/>
  <c r="BG139" i="7"/>
  <c r="BE139" i="7"/>
  <c r="T139" i="7"/>
  <c r="R139" i="7"/>
  <c r="P139" i="7"/>
  <c r="BK139" i="7"/>
  <c r="BK137" i="7" s="1"/>
  <c r="J139" i="7"/>
  <c r="BF139" i="7" s="1"/>
  <c r="BI138" i="7"/>
  <c r="BH138" i="7"/>
  <c r="BG138" i="7"/>
  <c r="BE138" i="7"/>
  <c r="T138" i="7"/>
  <c r="T137" i="7" s="1"/>
  <c r="T136" i="7" s="1"/>
  <c r="R138" i="7"/>
  <c r="R137" i="7"/>
  <c r="R136" i="7" s="1"/>
  <c r="P138" i="7"/>
  <c r="P137" i="7" s="1"/>
  <c r="P136" i="7" s="1"/>
  <c r="BK138" i="7"/>
  <c r="J138" i="7"/>
  <c r="BF138" i="7" s="1"/>
  <c r="BI135" i="7"/>
  <c r="BH135" i="7"/>
  <c r="BG135" i="7"/>
  <c r="BE135" i="7"/>
  <c r="T135" i="7"/>
  <c r="R135" i="7"/>
  <c r="P135" i="7"/>
  <c r="BK135" i="7"/>
  <c r="J135" i="7"/>
  <c r="BF135" i="7" s="1"/>
  <c r="BI134" i="7"/>
  <c r="BH134" i="7"/>
  <c r="BG134" i="7"/>
  <c r="BE134" i="7"/>
  <c r="T134" i="7"/>
  <c r="R134" i="7"/>
  <c r="P134" i="7"/>
  <c r="BK134" i="7"/>
  <c r="J134" i="7"/>
  <c r="BF134" i="7" s="1"/>
  <c r="BI133" i="7"/>
  <c r="BH133" i="7"/>
  <c r="BG133" i="7"/>
  <c r="BE133" i="7"/>
  <c r="T133" i="7"/>
  <c r="R133" i="7"/>
  <c r="R132" i="7" s="1"/>
  <c r="P133" i="7"/>
  <c r="P132" i="7" s="1"/>
  <c r="BK133" i="7"/>
  <c r="J133" i="7"/>
  <c r="BF133" i="7" s="1"/>
  <c r="BI131" i="7"/>
  <c r="BH131" i="7"/>
  <c r="BG131" i="7"/>
  <c r="BE131" i="7"/>
  <c r="T131" i="7"/>
  <c r="R131" i="7"/>
  <c r="P131" i="7"/>
  <c r="BK131" i="7"/>
  <c r="J131" i="7"/>
  <c r="BF131" i="7" s="1"/>
  <c r="BI130" i="7"/>
  <c r="BH130" i="7"/>
  <c r="BG130" i="7"/>
  <c r="BE130" i="7"/>
  <c r="T130" i="7"/>
  <c r="R130" i="7"/>
  <c r="P130" i="7"/>
  <c r="BK130" i="7"/>
  <c r="J130" i="7"/>
  <c r="BF130" i="7" s="1"/>
  <c r="BI129" i="7"/>
  <c r="BH129" i="7"/>
  <c r="BG129" i="7"/>
  <c r="BE129" i="7"/>
  <c r="T129" i="7"/>
  <c r="R129" i="7"/>
  <c r="P129" i="7"/>
  <c r="BK129" i="7"/>
  <c r="J129" i="7"/>
  <c r="BF129" i="7" s="1"/>
  <c r="BI128" i="7"/>
  <c r="BH128" i="7"/>
  <c r="BG128" i="7"/>
  <c r="BE128" i="7"/>
  <c r="T128" i="7"/>
  <c r="R128" i="7"/>
  <c r="P128" i="7"/>
  <c r="BK128" i="7"/>
  <c r="J128" i="7"/>
  <c r="BF128" i="7"/>
  <c r="BI127" i="7"/>
  <c r="BH127" i="7"/>
  <c r="BG127" i="7"/>
  <c r="BE127" i="7"/>
  <c r="T127" i="7"/>
  <c r="R127" i="7"/>
  <c r="P127" i="7"/>
  <c r="BK127" i="7"/>
  <c r="J127" i="7"/>
  <c r="BF127" i="7" s="1"/>
  <c r="BI126" i="7"/>
  <c r="BH126" i="7"/>
  <c r="BG126" i="7"/>
  <c r="BE126" i="7"/>
  <c r="T126" i="7"/>
  <c r="R126" i="7"/>
  <c r="P126" i="7"/>
  <c r="BK126" i="7"/>
  <c r="J126" i="7"/>
  <c r="BF126" i="7" s="1"/>
  <c r="BI125" i="7"/>
  <c r="BH125" i="7"/>
  <c r="BG125" i="7"/>
  <c r="BE125" i="7"/>
  <c r="T125" i="7"/>
  <c r="R125" i="7"/>
  <c r="R124" i="7"/>
  <c r="P125" i="7"/>
  <c r="P124" i="7" s="1"/>
  <c r="BK125" i="7"/>
  <c r="BK124" i="7" s="1"/>
  <c r="J124" i="7" s="1"/>
  <c r="J98" i="7" s="1"/>
  <c r="J125" i="7"/>
  <c r="BF125" i="7" s="1"/>
  <c r="BI123" i="7"/>
  <c r="BH123" i="7"/>
  <c r="F36" i="7"/>
  <c r="BC101" i="1" s="1"/>
  <c r="BG123" i="7"/>
  <c r="BE123" i="7"/>
  <c r="F33" i="7" s="1"/>
  <c r="AZ101" i="1" s="1"/>
  <c r="T123" i="7"/>
  <c r="T122" i="7"/>
  <c r="R123" i="7"/>
  <c r="R122" i="7" s="1"/>
  <c r="R121" i="7" s="1"/>
  <c r="P123" i="7"/>
  <c r="P122" i="7" s="1"/>
  <c r="P121" i="7" s="1"/>
  <c r="AU101" i="1" s="1"/>
  <c r="BK123" i="7"/>
  <c r="BK122" i="7" s="1"/>
  <c r="J123" i="7"/>
  <c r="BF123" i="7" s="1"/>
  <c r="F34" i="7" s="1"/>
  <c r="BA101" i="1" s="1"/>
  <c r="J118" i="7"/>
  <c r="J117" i="7"/>
  <c r="F117" i="7"/>
  <c r="F115" i="7"/>
  <c r="E113" i="7"/>
  <c r="J92" i="7"/>
  <c r="J91" i="7"/>
  <c r="F91" i="7"/>
  <c r="F89" i="7"/>
  <c r="E87" i="7"/>
  <c r="J18" i="7"/>
  <c r="E18" i="7"/>
  <c r="F92" i="7" s="1"/>
  <c r="F118" i="7"/>
  <c r="J17" i="7"/>
  <c r="J12" i="7"/>
  <c r="J89" i="7" s="1"/>
  <c r="E7" i="7"/>
  <c r="E111" i="7" s="1"/>
  <c r="E85" i="7"/>
  <c r="J37" i="6"/>
  <c r="J36" i="6"/>
  <c r="AY100" i="1"/>
  <c r="J35" i="6"/>
  <c r="AX100" i="1" s="1"/>
  <c r="BI155" i="6"/>
  <c r="BH155" i="6"/>
  <c r="BG155" i="6"/>
  <c r="BE155" i="6"/>
  <c r="T155" i="6"/>
  <c r="R155" i="6"/>
  <c r="P155" i="6"/>
  <c r="BK155" i="6"/>
  <c r="J155" i="6"/>
  <c r="BF155" i="6"/>
  <c r="BI154" i="6"/>
  <c r="BH154" i="6"/>
  <c r="BG154" i="6"/>
  <c r="BE154" i="6"/>
  <c r="T154" i="6"/>
  <c r="R154" i="6"/>
  <c r="P154" i="6"/>
  <c r="BK154" i="6"/>
  <c r="J154" i="6"/>
  <c r="BF154" i="6" s="1"/>
  <c r="BI153" i="6"/>
  <c r="BH153" i="6"/>
  <c r="BG153" i="6"/>
  <c r="BE153" i="6"/>
  <c r="T153" i="6"/>
  <c r="R153" i="6"/>
  <c r="P153" i="6"/>
  <c r="BK153" i="6"/>
  <c r="J153" i="6"/>
  <c r="BF153" i="6"/>
  <c r="BI152" i="6"/>
  <c r="BH152" i="6"/>
  <c r="BG152" i="6"/>
  <c r="BE152" i="6"/>
  <c r="T152" i="6"/>
  <c r="R152" i="6"/>
  <c r="P152" i="6"/>
  <c r="BK152" i="6"/>
  <c r="J152" i="6"/>
  <c r="BF152" i="6" s="1"/>
  <c r="BI151" i="6"/>
  <c r="BH151" i="6"/>
  <c r="BG151" i="6"/>
  <c r="BE151" i="6"/>
  <c r="T151" i="6"/>
  <c r="R151" i="6"/>
  <c r="P151" i="6"/>
  <c r="BK151" i="6"/>
  <c r="J151" i="6"/>
  <c r="BF151" i="6" s="1"/>
  <c r="BI150" i="6"/>
  <c r="BH150" i="6"/>
  <c r="BG150" i="6"/>
  <c r="BE150" i="6"/>
  <c r="T150" i="6"/>
  <c r="R150" i="6"/>
  <c r="P150" i="6"/>
  <c r="BK150" i="6"/>
  <c r="J150" i="6"/>
  <c r="BF150" i="6" s="1"/>
  <c r="BI149" i="6"/>
  <c r="BH149" i="6"/>
  <c r="BG149" i="6"/>
  <c r="BE149" i="6"/>
  <c r="T149" i="6"/>
  <c r="R149" i="6"/>
  <c r="P149" i="6"/>
  <c r="BK149" i="6"/>
  <c r="J149" i="6"/>
  <c r="BF149" i="6"/>
  <c r="BI148" i="6"/>
  <c r="BH148" i="6"/>
  <c r="BG148" i="6"/>
  <c r="BE148" i="6"/>
  <c r="T148" i="6"/>
  <c r="R148" i="6"/>
  <c r="P148" i="6"/>
  <c r="BK148" i="6"/>
  <c r="J148" i="6"/>
  <c r="BF148" i="6" s="1"/>
  <c r="BI147" i="6"/>
  <c r="BH147" i="6"/>
  <c r="BG147" i="6"/>
  <c r="BE147" i="6"/>
  <c r="T147" i="6"/>
  <c r="R147" i="6"/>
  <c r="R146" i="6" s="1"/>
  <c r="P147" i="6"/>
  <c r="BK147" i="6"/>
  <c r="J147" i="6"/>
  <c r="BF147" i="6" s="1"/>
  <c r="BI145" i="6"/>
  <c r="BH145" i="6"/>
  <c r="BG145" i="6"/>
  <c r="BE145" i="6"/>
  <c r="T145" i="6"/>
  <c r="T144" i="6"/>
  <c r="R145" i="6"/>
  <c r="R144" i="6" s="1"/>
  <c r="P145" i="6"/>
  <c r="P144" i="6"/>
  <c r="BK145" i="6"/>
  <c r="BK144" i="6" s="1"/>
  <c r="J144" i="6" s="1"/>
  <c r="J102" i="6" s="1"/>
  <c r="J145" i="6"/>
  <c r="BF145" i="6" s="1"/>
  <c r="BI143" i="6"/>
  <c r="BH143" i="6"/>
  <c r="BG143" i="6"/>
  <c r="BE143" i="6"/>
  <c r="T143" i="6"/>
  <c r="R143" i="6"/>
  <c r="P143" i="6"/>
  <c r="BK143" i="6"/>
  <c r="J143" i="6"/>
  <c r="BF143" i="6" s="1"/>
  <c r="BI142" i="6"/>
  <c r="BH142" i="6"/>
  <c r="BG142" i="6"/>
  <c r="BE142" i="6"/>
  <c r="T142" i="6"/>
  <c r="T141" i="6" s="1"/>
  <c r="R142" i="6"/>
  <c r="R141" i="6"/>
  <c r="P142" i="6"/>
  <c r="BK142" i="6"/>
  <c r="BK141" i="6" s="1"/>
  <c r="J141" i="6" s="1"/>
  <c r="J101" i="6" s="1"/>
  <c r="J142" i="6"/>
  <c r="BF142" i="6" s="1"/>
  <c r="BI140" i="6"/>
  <c r="BH140" i="6"/>
  <c r="BG140" i="6"/>
  <c r="BE140" i="6"/>
  <c r="T140" i="6"/>
  <c r="R140" i="6"/>
  <c r="P140" i="6"/>
  <c r="BK140" i="6"/>
  <c r="J140" i="6"/>
  <c r="BF140" i="6" s="1"/>
  <c r="BI139" i="6"/>
  <c r="BH139" i="6"/>
  <c r="BG139" i="6"/>
  <c r="BE139" i="6"/>
  <c r="T139" i="6"/>
  <c r="R139" i="6"/>
  <c r="P139" i="6"/>
  <c r="BK139" i="6"/>
  <c r="J139" i="6"/>
  <c r="BF139" i="6"/>
  <c r="BI138" i="6"/>
  <c r="BH138" i="6"/>
  <c r="BG138" i="6"/>
  <c r="BE138" i="6"/>
  <c r="T138" i="6"/>
  <c r="R138" i="6"/>
  <c r="P138" i="6"/>
  <c r="BK138" i="6"/>
  <c r="J138" i="6"/>
  <c r="BF138" i="6" s="1"/>
  <c r="BI137" i="6"/>
  <c r="BH137" i="6"/>
  <c r="BG137" i="6"/>
  <c r="BE137" i="6"/>
  <c r="T137" i="6"/>
  <c r="R137" i="6"/>
  <c r="P137" i="6"/>
  <c r="P134" i="6" s="1"/>
  <c r="BK137" i="6"/>
  <c r="J137" i="6"/>
  <c r="BF137" i="6" s="1"/>
  <c r="BI136" i="6"/>
  <c r="BH136" i="6"/>
  <c r="BG136" i="6"/>
  <c r="BE136" i="6"/>
  <c r="T136" i="6"/>
  <c r="R136" i="6"/>
  <c r="P136" i="6"/>
  <c r="BK136" i="6"/>
  <c r="J136" i="6"/>
  <c r="BF136" i="6" s="1"/>
  <c r="BI135" i="6"/>
  <c r="BH135" i="6"/>
  <c r="BG135" i="6"/>
  <c r="BE135" i="6"/>
  <c r="T135" i="6"/>
  <c r="R135" i="6"/>
  <c r="R134" i="6" s="1"/>
  <c r="P135" i="6"/>
  <c r="BK135" i="6"/>
  <c r="BK134" i="6" s="1"/>
  <c r="J134" i="6" s="1"/>
  <c r="J100" i="6" s="1"/>
  <c r="J135" i="6"/>
  <c r="BF135" i="6" s="1"/>
  <c r="BI133" i="6"/>
  <c r="BH133" i="6"/>
  <c r="BG133" i="6"/>
  <c r="BE133" i="6"/>
  <c r="T133" i="6"/>
  <c r="R133" i="6"/>
  <c r="P133" i="6"/>
  <c r="BK133" i="6"/>
  <c r="J133" i="6"/>
  <c r="BF133" i="6" s="1"/>
  <c r="BI132" i="6"/>
  <c r="BH132" i="6"/>
  <c r="BG132" i="6"/>
  <c r="BE132" i="6"/>
  <c r="T132" i="6"/>
  <c r="R132" i="6"/>
  <c r="P132" i="6"/>
  <c r="BK132" i="6"/>
  <c r="J132" i="6"/>
  <c r="BF132" i="6" s="1"/>
  <c r="BI131" i="6"/>
  <c r="BH131" i="6"/>
  <c r="BG131" i="6"/>
  <c r="BE131" i="6"/>
  <c r="T131" i="6"/>
  <c r="T130" i="6"/>
  <c r="R131" i="6"/>
  <c r="R130" i="6"/>
  <c r="P131" i="6"/>
  <c r="P130" i="6"/>
  <c r="BK131" i="6"/>
  <c r="BK130" i="6" s="1"/>
  <c r="J130" i="6" s="1"/>
  <c r="J99" i="6" s="1"/>
  <c r="J131" i="6"/>
  <c r="BF131" i="6" s="1"/>
  <c r="BI129" i="6"/>
  <c r="BH129" i="6"/>
  <c r="BG129" i="6"/>
  <c r="BE129" i="6"/>
  <c r="T129" i="6"/>
  <c r="R129" i="6"/>
  <c r="P129" i="6"/>
  <c r="BK129" i="6"/>
  <c r="J129" i="6"/>
  <c r="BF129" i="6" s="1"/>
  <c r="BI128" i="6"/>
  <c r="BH128" i="6"/>
  <c r="BG128" i="6"/>
  <c r="BE128" i="6"/>
  <c r="T128" i="6"/>
  <c r="R128" i="6"/>
  <c r="P128" i="6"/>
  <c r="BK128" i="6"/>
  <c r="J128" i="6"/>
  <c r="BF128" i="6" s="1"/>
  <c r="BI127" i="6"/>
  <c r="BH127" i="6"/>
  <c r="BG127" i="6"/>
  <c r="BE127" i="6"/>
  <c r="T127" i="6"/>
  <c r="R127" i="6"/>
  <c r="P127" i="6"/>
  <c r="BK127" i="6"/>
  <c r="J127" i="6"/>
  <c r="BF127" i="6"/>
  <c r="BI126" i="6"/>
  <c r="BH126" i="6"/>
  <c r="BG126" i="6"/>
  <c r="F35" i="6"/>
  <c r="BB100" i="1" s="1"/>
  <c r="BE126" i="6"/>
  <c r="T126" i="6"/>
  <c r="T125" i="6"/>
  <c r="R126" i="6"/>
  <c r="R125" i="6"/>
  <c r="R124" i="6" s="1"/>
  <c r="R123" i="6" s="1"/>
  <c r="P126" i="6"/>
  <c r="P125" i="6"/>
  <c r="BK126" i="6"/>
  <c r="BK125" i="6" s="1"/>
  <c r="J126" i="6"/>
  <c r="BF126" i="6" s="1"/>
  <c r="J120" i="6"/>
  <c r="J119" i="6"/>
  <c r="F119" i="6"/>
  <c r="F117" i="6"/>
  <c r="E115" i="6"/>
  <c r="J92" i="6"/>
  <c r="J91" i="6"/>
  <c r="F91" i="6"/>
  <c r="F89" i="6"/>
  <c r="E87" i="6"/>
  <c r="J18" i="6"/>
  <c r="E18" i="6"/>
  <c r="F120" i="6" s="1"/>
  <c r="F92" i="6"/>
  <c r="J17" i="6"/>
  <c r="J12" i="6"/>
  <c r="J89" i="6"/>
  <c r="E7" i="6"/>
  <c r="E85" i="6" s="1"/>
  <c r="E113" i="6"/>
  <c r="J37" i="5"/>
  <c r="J36" i="5"/>
  <c r="AY99" i="1"/>
  <c r="J35" i="5"/>
  <c r="AX99" i="1"/>
  <c r="BI155" i="5"/>
  <c r="BH155" i="5"/>
  <c r="BG155" i="5"/>
  <c r="BE155" i="5"/>
  <c r="T155" i="5"/>
  <c r="R155" i="5"/>
  <c r="P155" i="5"/>
  <c r="BK155" i="5"/>
  <c r="J155" i="5"/>
  <c r="BF155" i="5"/>
  <c r="BI154" i="5"/>
  <c r="BH154" i="5"/>
  <c r="BG154" i="5"/>
  <c r="BE154" i="5"/>
  <c r="T154" i="5"/>
  <c r="R154" i="5"/>
  <c r="P154" i="5"/>
  <c r="BK154" i="5"/>
  <c r="J154" i="5"/>
  <c r="BF154" i="5" s="1"/>
  <c r="BI153" i="5"/>
  <c r="BH153" i="5"/>
  <c r="BG153" i="5"/>
  <c r="BE153" i="5"/>
  <c r="T153" i="5"/>
  <c r="R153" i="5"/>
  <c r="P153" i="5"/>
  <c r="BK153" i="5"/>
  <c r="J153" i="5"/>
  <c r="BF153" i="5"/>
  <c r="BI152" i="5"/>
  <c r="BH152" i="5"/>
  <c r="BG152" i="5"/>
  <c r="BE152" i="5"/>
  <c r="T152" i="5"/>
  <c r="R152" i="5"/>
  <c r="P152" i="5"/>
  <c r="BK152" i="5"/>
  <c r="J152" i="5"/>
  <c r="BF152" i="5" s="1"/>
  <c r="BI151" i="5"/>
  <c r="BH151" i="5"/>
  <c r="BG151" i="5"/>
  <c r="BE151" i="5"/>
  <c r="T151" i="5"/>
  <c r="R151" i="5"/>
  <c r="P151" i="5"/>
  <c r="BK151" i="5"/>
  <c r="J151" i="5"/>
  <c r="BF151" i="5"/>
  <c r="BI150" i="5"/>
  <c r="BH150" i="5"/>
  <c r="BG150" i="5"/>
  <c r="BE150" i="5"/>
  <c r="T150" i="5"/>
  <c r="R150" i="5"/>
  <c r="P150" i="5"/>
  <c r="BK150" i="5"/>
  <c r="J150" i="5"/>
  <c r="BF150" i="5" s="1"/>
  <c r="BI149" i="5"/>
  <c r="BH149" i="5"/>
  <c r="BG149" i="5"/>
  <c r="BE149" i="5"/>
  <c r="T149" i="5"/>
  <c r="R149" i="5"/>
  <c r="P149" i="5"/>
  <c r="BK149" i="5"/>
  <c r="J149" i="5"/>
  <c r="BF149" i="5"/>
  <c r="BI148" i="5"/>
  <c r="BH148" i="5"/>
  <c r="BG148" i="5"/>
  <c r="BE148" i="5"/>
  <c r="T148" i="5"/>
  <c r="R148" i="5"/>
  <c r="P148" i="5"/>
  <c r="BK148" i="5"/>
  <c r="J148" i="5"/>
  <c r="BF148" i="5" s="1"/>
  <c r="BI147" i="5"/>
  <c r="BH147" i="5"/>
  <c r="BG147" i="5"/>
  <c r="BE147" i="5"/>
  <c r="T147" i="5"/>
  <c r="T146" i="5"/>
  <c r="R147" i="5"/>
  <c r="R146" i="5"/>
  <c r="P147" i="5"/>
  <c r="P146" i="5"/>
  <c r="BK147" i="5"/>
  <c r="BK146" i="5" s="1"/>
  <c r="J146" i="5" s="1"/>
  <c r="J103" i="5" s="1"/>
  <c r="J147" i="5"/>
  <c r="BF147" i="5" s="1"/>
  <c r="BI145" i="5"/>
  <c r="BH145" i="5"/>
  <c r="BG145" i="5"/>
  <c r="BE145" i="5"/>
  <c r="T145" i="5"/>
  <c r="T144" i="5"/>
  <c r="R145" i="5"/>
  <c r="R144" i="5"/>
  <c r="P145" i="5"/>
  <c r="P144" i="5"/>
  <c r="BK145" i="5"/>
  <c r="BK144" i="5" s="1"/>
  <c r="J144" i="5" s="1"/>
  <c r="J102" i="5" s="1"/>
  <c r="J145" i="5"/>
  <c r="BF145" i="5" s="1"/>
  <c r="BI143" i="5"/>
  <c r="BH143" i="5"/>
  <c r="BG143" i="5"/>
  <c r="BE143" i="5"/>
  <c r="T143" i="5"/>
  <c r="R143" i="5"/>
  <c r="P143" i="5"/>
  <c r="BK143" i="5"/>
  <c r="J143" i="5"/>
  <c r="BF143" i="5" s="1"/>
  <c r="BI142" i="5"/>
  <c r="BH142" i="5"/>
  <c r="BG142" i="5"/>
  <c r="BE142" i="5"/>
  <c r="T142" i="5"/>
  <c r="T141" i="5"/>
  <c r="R142" i="5"/>
  <c r="R141" i="5"/>
  <c r="P142" i="5"/>
  <c r="P141" i="5"/>
  <c r="BK142" i="5"/>
  <c r="J142" i="5"/>
  <c r="BF142" i="5" s="1"/>
  <c r="BI140" i="5"/>
  <c r="BH140" i="5"/>
  <c r="BG140" i="5"/>
  <c r="BE140" i="5"/>
  <c r="T140" i="5"/>
  <c r="R140" i="5"/>
  <c r="P140" i="5"/>
  <c r="BK140" i="5"/>
  <c r="J140" i="5"/>
  <c r="BF140" i="5"/>
  <c r="BI139" i="5"/>
  <c r="BH139" i="5"/>
  <c r="BG139" i="5"/>
  <c r="BE139" i="5"/>
  <c r="T139" i="5"/>
  <c r="R139" i="5"/>
  <c r="P139" i="5"/>
  <c r="BK139" i="5"/>
  <c r="J139" i="5"/>
  <c r="BF139" i="5" s="1"/>
  <c r="BI138" i="5"/>
  <c r="BH138" i="5"/>
  <c r="BG138" i="5"/>
  <c r="BE138" i="5"/>
  <c r="T138" i="5"/>
  <c r="R138" i="5"/>
  <c r="P138" i="5"/>
  <c r="BK138" i="5"/>
  <c r="J138" i="5"/>
  <c r="BF138" i="5"/>
  <c r="BI137" i="5"/>
  <c r="BH137" i="5"/>
  <c r="BG137" i="5"/>
  <c r="BE137" i="5"/>
  <c r="T137" i="5"/>
  <c r="R137" i="5"/>
  <c r="P137" i="5"/>
  <c r="BK137" i="5"/>
  <c r="J137" i="5"/>
  <c r="BF137" i="5" s="1"/>
  <c r="BI136" i="5"/>
  <c r="BH136" i="5"/>
  <c r="BG136" i="5"/>
  <c r="BE136" i="5"/>
  <c r="T136" i="5"/>
  <c r="R136" i="5"/>
  <c r="P136" i="5"/>
  <c r="BK136" i="5"/>
  <c r="BK134" i="5" s="1"/>
  <c r="J134" i="5" s="1"/>
  <c r="J100" i="5" s="1"/>
  <c r="J136" i="5"/>
  <c r="BF136" i="5"/>
  <c r="BI135" i="5"/>
  <c r="BH135" i="5"/>
  <c r="BG135" i="5"/>
  <c r="BE135" i="5"/>
  <c r="T135" i="5"/>
  <c r="T134" i="5"/>
  <c r="R135" i="5"/>
  <c r="R134" i="5"/>
  <c r="P135" i="5"/>
  <c r="P134" i="5"/>
  <c r="BK135" i="5"/>
  <c r="J135" i="5"/>
  <c r="BF135" i="5" s="1"/>
  <c r="BI133" i="5"/>
  <c r="BH133" i="5"/>
  <c r="BG133" i="5"/>
  <c r="BE133" i="5"/>
  <c r="T133" i="5"/>
  <c r="R133" i="5"/>
  <c r="P133" i="5"/>
  <c r="BK133" i="5"/>
  <c r="J133" i="5"/>
  <c r="BF133" i="5" s="1"/>
  <c r="BI132" i="5"/>
  <c r="BH132" i="5"/>
  <c r="BG132" i="5"/>
  <c r="BE132" i="5"/>
  <c r="T132" i="5"/>
  <c r="R132" i="5"/>
  <c r="P132" i="5"/>
  <c r="BK132" i="5"/>
  <c r="J132" i="5"/>
  <c r="BF132" i="5"/>
  <c r="BI131" i="5"/>
  <c r="BH131" i="5"/>
  <c r="BG131" i="5"/>
  <c r="BE131" i="5"/>
  <c r="T131" i="5"/>
  <c r="T130" i="5"/>
  <c r="R131" i="5"/>
  <c r="R130" i="5"/>
  <c r="P131" i="5"/>
  <c r="P130" i="5"/>
  <c r="BK131" i="5"/>
  <c r="BK130" i="5"/>
  <c r="J130" i="5" s="1"/>
  <c r="J99" i="5" s="1"/>
  <c r="J131" i="5"/>
  <c r="BF131" i="5" s="1"/>
  <c r="BI129" i="5"/>
  <c r="BH129" i="5"/>
  <c r="BG129" i="5"/>
  <c r="BE129" i="5"/>
  <c r="T129" i="5"/>
  <c r="R129" i="5"/>
  <c r="P129" i="5"/>
  <c r="BK129" i="5"/>
  <c r="J129" i="5"/>
  <c r="BF129" i="5"/>
  <c r="BI128" i="5"/>
  <c r="BH128" i="5"/>
  <c r="BG128" i="5"/>
  <c r="BE128" i="5"/>
  <c r="T128" i="5"/>
  <c r="R128" i="5"/>
  <c r="R125" i="5" s="1"/>
  <c r="R124" i="5" s="1"/>
  <c r="R123" i="5" s="1"/>
  <c r="P128" i="5"/>
  <c r="BK128" i="5"/>
  <c r="J128" i="5"/>
  <c r="BF128" i="5" s="1"/>
  <c r="BI127" i="5"/>
  <c r="BH127" i="5"/>
  <c r="BG127" i="5"/>
  <c r="F35" i="5" s="1"/>
  <c r="BB99" i="1" s="1"/>
  <c r="BE127" i="5"/>
  <c r="T127" i="5"/>
  <c r="R127" i="5"/>
  <c r="P127" i="5"/>
  <c r="BK127" i="5"/>
  <c r="J127" i="5"/>
  <c r="BF127" i="5"/>
  <c r="BI126" i="5"/>
  <c r="F37" i="5" s="1"/>
  <c r="BD99" i="1" s="1"/>
  <c r="BH126" i="5"/>
  <c r="BG126" i="5"/>
  <c r="BE126" i="5"/>
  <c r="T126" i="5"/>
  <c r="T125" i="5"/>
  <c r="T124" i="5" s="1"/>
  <c r="T123" i="5" s="1"/>
  <c r="R126" i="5"/>
  <c r="P126" i="5"/>
  <c r="P125" i="5"/>
  <c r="P124" i="5" s="1"/>
  <c r="P123" i="5" s="1"/>
  <c r="AU99" i="1" s="1"/>
  <c r="BK126" i="5"/>
  <c r="J126" i="5"/>
  <c r="BF126" i="5" s="1"/>
  <c r="J120" i="5"/>
  <c r="J119" i="5"/>
  <c r="F119" i="5"/>
  <c r="F117" i="5"/>
  <c r="E115" i="5"/>
  <c r="J92" i="5"/>
  <c r="J91" i="5"/>
  <c r="F91" i="5"/>
  <c r="F89" i="5"/>
  <c r="E87" i="5"/>
  <c r="J18" i="5"/>
  <c r="E18" i="5"/>
  <c r="F120" i="5" s="1"/>
  <c r="J17" i="5"/>
  <c r="J12" i="5"/>
  <c r="E7" i="5"/>
  <c r="E85" i="5" s="1"/>
  <c r="J39" i="4"/>
  <c r="J38" i="4"/>
  <c r="AY98" i="1"/>
  <c r="J37" i="4"/>
  <c r="AX98" i="1"/>
  <c r="BI152" i="4"/>
  <c r="BH152" i="4"/>
  <c r="BG152" i="4"/>
  <c r="BE152" i="4"/>
  <c r="T152" i="4"/>
  <c r="R152" i="4"/>
  <c r="P152" i="4"/>
  <c r="BK152" i="4"/>
  <c r="J152" i="4"/>
  <c r="BF152" i="4"/>
  <c r="BI151" i="4"/>
  <c r="BH151" i="4"/>
  <c r="BG151" i="4"/>
  <c r="BE151" i="4"/>
  <c r="T151" i="4"/>
  <c r="R151" i="4"/>
  <c r="P151" i="4"/>
  <c r="BK151" i="4"/>
  <c r="J151" i="4"/>
  <c r="BF151" i="4" s="1"/>
  <c r="BI150" i="4"/>
  <c r="BH150" i="4"/>
  <c r="BG150" i="4"/>
  <c r="BE150" i="4"/>
  <c r="T150" i="4"/>
  <c r="R150" i="4"/>
  <c r="P150" i="4"/>
  <c r="BK150" i="4"/>
  <c r="J150" i="4"/>
  <c r="BF150" i="4"/>
  <c r="BI149" i="4"/>
  <c r="BH149" i="4"/>
  <c r="BG149" i="4"/>
  <c r="BE149" i="4"/>
  <c r="T149" i="4"/>
  <c r="R149" i="4"/>
  <c r="P149" i="4"/>
  <c r="BK149" i="4"/>
  <c r="J149" i="4"/>
  <c r="BF149" i="4" s="1"/>
  <c r="BI148" i="4"/>
  <c r="BH148" i="4"/>
  <c r="BG148" i="4"/>
  <c r="BE148" i="4"/>
  <c r="T148" i="4"/>
  <c r="R148" i="4"/>
  <c r="P148" i="4"/>
  <c r="BK148" i="4"/>
  <c r="J148" i="4"/>
  <c r="BF148" i="4"/>
  <c r="BI147" i="4"/>
  <c r="BH147" i="4"/>
  <c r="BG147" i="4"/>
  <c r="BE147" i="4"/>
  <c r="T147" i="4"/>
  <c r="R147" i="4"/>
  <c r="P147" i="4"/>
  <c r="BK147" i="4"/>
  <c r="J147" i="4"/>
  <c r="BF147" i="4" s="1"/>
  <c r="BI146" i="4"/>
  <c r="BH146" i="4"/>
  <c r="BG146" i="4"/>
  <c r="BE146" i="4"/>
  <c r="T146" i="4"/>
  <c r="R146" i="4"/>
  <c r="P146" i="4"/>
  <c r="BK146" i="4"/>
  <c r="J146" i="4"/>
  <c r="BF146" i="4"/>
  <c r="BI145" i="4"/>
  <c r="BH145" i="4"/>
  <c r="BG145" i="4"/>
  <c r="BE145" i="4"/>
  <c r="T145" i="4"/>
  <c r="R145" i="4"/>
  <c r="P145" i="4"/>
  <c r="BK145" i="4"/>
  <c r="J145" i="4"/>
  <c r="BF145" i="4" s="1"/>
  <c r="BI144" i="4"/>
  <c r="BH144" i="4"/>
  <c r="BG144" i="4"/>
  <c r="BE144" i="4"/>
  <c r="T144" i="4"/>
  <c r="R144" i="4"/>
  <c r="P144" i="4"/>
  <c r="BK144" i="4"/>
  <c r="J144" i="4"/>
  <c r="BF144" i="4"/>
  <c r="BI143" i="4"/>
  <c r="BH143" i="4"/>
  <c r="BG143" i="4"/>
  <c r="BE143" i="4"/>
  <c r="T143" i="4"/>
  <c r="R143" i="4"/>
  <c r="P143" i="4"/>
  <c r="BK143" i="4"/>
  <c r="J143" i="4"/>
  <c r="BF143" i="4" s="1"/>
  <c r="BI142" i="4"/>
  <c r="BH142" i="4"/>
  <c r="BG142" i="4"/>
  <c r="BE142" i="4"/>
  <c r="T142" i="4"/>
  <c r="R142" i="4"/>
  <c r="P142" i="4"/>
  <c r="BK142" i="4"/>
  <c r="J142" i="4"/>
  <c r="BF142" i="4"/>
  <c r="BI141" i="4"/>
  <c r="BH141" i="4"/>
  <c r="BG141" i="4"/>
  <c r="BE141" i="4"/>
  <c r="T141" i="4"/>
  <c r="R141" i="4"/>
  <c r="P141" i="4"/>
  <c r="BK141" i="4"/>
  <c r="J141" i="4"/>
  <c r="BF141" i="4" s="1"/>
  <c r="BI140" i="4"/>
  <c r="BH140" i="4"/>
  <c r="BG140" i="4"/>
  <c r="BE140" i="4"/>
  <c r="T140" i="4"/>
  <c r="R140" i="4"/>
  <c r="P140" i="4"/>
  <c r="BK140" i="4"/>
  <c r="J140" i="4"/>
  <c r="BF140" i="4"/>
  <c r="BI139" i="4"/>
  <c r="BH139" i="4"/>
  <c r="BG139" i="4"/>
  <c r="BE139" i="4"/>
  <c r="T139" i="4"/>
  <c r="R139" i="4"/>
  <c r="P139" i="4"/>
  <c r="BK139" i="4"/>
  <c r="J139" i="4"/>
  <c r="BF139" i="4" s="1"/>
  <c r="BI138" i="4"/>
  <c r="BH138" i="4"/>
  <c r="BG138" i="4"/>
  <c r="BE138" i="4"/>
  <c r="T138" i="4"/>
  <c r="R138" i="4"/>
  <c r="P138" i="4"/>
  <c r="BK138" i="4"/>
  <c r="J138" i="4"/>
  <c r="BF138" i="4"/>
  <c r="BI137" i="4"/>
  <c r="BH137" i="4"/>
  <c r="BG137" i="4"/>
  <c r="BE137" i="4"/>
  <c r="T137" i="4"/>
  <c r="R137" i="4"/>
  <c r="P137" i="4"/>
  <c r="BK137" i="4"/>
  <c r="J137" i="4"/>
  <c r="BF137" i="4" s="1"/>
  <c r="BI136" i="4"/>
  <c r="BH136" i="4"/>
  <c r="BG136" i="4"/>
  <c r="BE136" i="4"/>
  <c r="T136" i="4"/>
  <c r="R136" i="4"/>
  <c r="P136" i="4"/>
  <c r="BK136" i="4"/>
  <c r="J136" i="4"/>
  <c r="BF136" i="4"/>
  <c r="BI135" i="4"/>
  <c r="BH135" i="4"/>
  <c r="BG135" i="4"/>
  <c r="BE135" i="4"/>
  <c r="T135" i="4"/>
  <c r="R135" i="4"/>
  <c r="P135" i="4"/>
  <c r="BK135" i="4"/>
  <c r="J135" i="4"/>
  <c r="BF135" i="4" s="1"/>
  <c r="BI134" i="4"/>
  <c r="BH134" i="4"/>
  <c r="BG134" i="4"/>
  <c r="BE134" i="4"/>
  <c r="T134" i="4"/>
  <c r="R134" i="4"/>
  <c r="P134" i="4"/>
  <c r="BK134" i="4"/>
  <c r="J134" i="4"/>
  <c r="BF134" i="4"/>
  <c r="BI133" i="4"/>
  <c r="BH133" i="4"/>
  <c r="BG133" i="4"/>
  <c r="BE133" i="4"/>
  <c r="T133" i="4"/>
  <c r="R133" i="4"/>
  <c r="P133" i="4"/>
  <c r="BK133" i="4"/>
  <c r="J133" i="4"/>
  <c r="BF133" i="4" s="1"/>
  <c r="BI132" i="4"/>
  <c r="BH132" i="4"/>
  <c r="BG132" i="4"/>
  <c r="BE132" i="4"/>
  <c r="T132" i="4"/>
  <c r="R132" i="4"/>
  <c r="P132" i="4"/>
  <c r="BK132" i="4"/>
  <c r="J132" i="4"/>
  <c r="BF132" i="4"/>
  <c r="BI131" i="4"/>
  <c r="BH131" i="4"/>
  <c r="BG131" i="4"/>
  <c r="BE131" i="4"/>
  <c r="T131" i="4"/>
  <c r="R131" i="4"/>
  <c r="P131" i="4"/>
  <c r="BK131" i="4"/>
  <c r="J131" i="4"/>
  <c r="BF131" i="4" s="1"/>
  <c r="BI130" i="4"/>
  <c r="BH130" i="4"/>
  <c r="BG130" i="4"/>
  <c r="BE130" i="4"/>
  <c r="T130" i="4"/>
  <c r="R130" i="4"/>
  <c r="P130" i="4"/>
  <c r="BK130" i="4"/>
  <c r="J130" i="4"/>
  <c r="BF130" i="4"/>
  <c r="BI129" i="4"/>
  <c r="BH129" i="4"/>
  <c r="BG129" i="4"/>
  <c r="BE129" i="4"/>
  <c r="T129" i="4"/>
  <c r="R129" i="4"/>
  <c r="P129" i="4"/>
  <c r="BK129" i="4"/>
  <c r="J129" i="4"/>
  <c r="BF129" i="4" s="1"/>
  <c r="BI128" i="4"/>
  <c r="BH128" i="4"/>
  <c r="BG128" i="4"/>
  <c r="BE128" i="4"/>
  <c r="T128" i="4"/>
  <c r="R128" i="4"/>
  <c r="P128" i="4"/>
  <c r="BK128" i="4"/>
  <c r="J128" i="4"/>
  <c r="BF128" i="4"/>
  <c r="BI127" i="4"/>
  <c r="BH127" i="4"/>
  <c r="BG127" i="4"/>
  <c r="BE127" i="4"/>
  <c r="T127" i="4"/>
  <c r="R127" i="4"/>
  <c r="P127" i="4"/>
  <c r="BK127" i="4"/>
  <c r="J127" i="4"/>
  <c r="BF127" i="4" s="1"/>
  <c r="BI126" i="4"/>
  <c r="BH126" i="4"/>
  <c r="BG126" i="4"/>
  <c r="F37" i="4" s="1"/>
  <c r="BB98" i="1" s="1"/>
  <c r="BE126" i="4"/>
  <c r="T126" i="4"/>
  <c r="R126" i="4"/>
  <c r="P126" i="4"/>
  <c r="BK126" i="4"/>
  <c r="J126" i="4"/>
  <c r="BF126" i="4"/>
  <c r="BI125" i="4"/>
  <c r="F39" i="4" s="1"/>
  <c r="BD98" i="1" s="1"/>
  <c r="BH125" i="4"/>
  <c r="BG125" i="4"/>
  <c r="BE125" i="4"/>
  <c r="F35" i="4" s="1"/>
  <c r="AZ98" i="1" s="1"/>
  <c r="T125" i="4"/>
  <c r="T124" i="4"/>
  <c r="T123" i="4" s="1"/>
  <c r="T122" i="4" s="1"/>
  <c r="R125" i="4"/>
  <c r="R124" i="4"/>
  <c r="R123" i="4" s="1"/>
  <c r="R122" i="4" s="1"/>
  <c r="P125" i="4"/>
  <c r="P124" i="4"/>
  <c r="P123" i="4" s="1"/>
  <c r="P122" i="4" s="1"/>
  <c r="AU98" i="1" s="1"/>
  <c r="BK125" i="4"/>
  <c r="BK124" i="4" s="1"/>
  <c r="J125" i="4"/>
  <c r="BF125" i="4" s="1"/>
  <c r="J119" i="4"/>
  <c r="J118" i="4"/>
  <c r="F118" i="4"/>
  <c r="F116" i="4"/>
  <c r="E114" i="4"/>
  <c r="J94" i="4"/>
  <c r="J93" i="4"/>
  <c r="F93" i="4"/>
  <c r="F91" i="4"/>
  <c r="E89" i="4"/>
  <c r="J20" i="4"/>
  <c r="E20" i="4"/>
  <c r="F119" i="4" s="1"/>
  <c r="F94" i="4"/>
  <c r="J19" i="4"/>
  <c r="J14" i="4"/>
  <c r="J91" i="4"/>
  <c r="E7" i="4"/>
  <c r="E110" i="4" s="1"/>
  <c r="J39" i="3"/>
  <c r="J38" i="3"/>
  <c r="AY97" i="1"/>
  <c r="J37" i="3"/>
  <c r="AX97" i="1"/>
  <c r="BI198" i="3"/>
  <c r="BH198" i="3"/>
  <c r="BG198" i="3"/>
  <c r="BE198" i="3"/>
  <c r="T198" i="3"/>
  <c r="R198" i="3"/>
  <c r="P198" i="3"/>
  <c r="BK198" i="3"/>
  <c r="J198" i="3"/>
  <c r="BF198" i="3"/>
  <c r="BI197" i="3"/>
  <c r="BH197" i="3"/>
  <c r="BG197" i="3"/>
  <c r="BE197" i="3"/>
  <c r="T197" i="3"/>
  <c r="R197" i="3"/>
  <c r="P197" i="3"/>
  <c r="BK197" i="3"/>
  <c r="J197" i="3"/>
  <c r="BF197" i="3" s="1"/>
  <c r="BI196" i="3"/>
  <c r="BH196" i="3"/>
  <c r="BG196" i="3"/>
  <c r="BE196" i="3"/>
  <c r="T196" i="3"/>
  <c r="R196" i="3"/>
  <c r="P196" i="3"/>
  <c r="BK196" i="3"/>
  <c r="J196" i="3"/>
  <c r="BF196" i="3"/>
  <c r="BI195" i="3"/>
  <c r="BH195" i="3"/>
  <c r="BG195" i="3"/>
  <c r="BE195" i="3"/>
  <c r="T195" i="3"/>
  <c r="R195" i="3"/>
  <c r="P195" i="3"/>
  <c r="BK195" i="3"/>
  <c r="J195" i="3"/>
  <c r="BF195" i="3" s="1"/>
  <c r="BI194" i="3"/>
  <c r="BH194" i="3"/>
  <c r="BG194" i="3"/>
  <c r="BE194" i="3"/>
  <c r="T194" i="3"/>
  <c r="R194" i="3"/>
  <c r="P194" i="3"/>
  <c r="BK194" i="3"/>
  <c r="J194" i="3"/>
  <c r="BF194" i="3"/>
  <c r="BI193" i="3"/>
  <c r="BH193" i="3"/>
  <c r="BG193" i="3"/>
  <c r="BE193" i="3"/>
  <c r="T193" i="3"/>
  <c r="R193" i="3"/>
  <c r="P193" i="3"/>
  <c r="BK193" i="3"/>
  <c r="J193" i="3"/>
  <c r="BF193" i="3" s="1"/>
  <c r="BI192" i="3"/>
  <c r="BH192" i="3"/>
  <c r="BG192" i="3"/>
  <c r="BE192" i="3"/>
  <c r="T192" i="3"/>
  <c r="R192" i="3"/>
  <c r="P192" i="3"/>
  <c r="BK192" i="3"/>
  <c r="J192" i="3"/>
  <c r="BF192" i="3"/>
  <c r="BI191" i="3"/>
  <c r="BH191" i="3"/>
  <c r="BG191" i="3"/>
  <c r="BE191" i="3"/>
  <c r="T191" i="3"/>
  <c r="R191" i="3"/>
  <c r="P191" i="3"/>
  <c r="BK191" i="3"/>
  <c r="J191" i="3"/>
  <c r="BF191" i="3" s="1"/>
  <c r="BI190" i="3"/>
  <c r="BH190" i="3"/>
  <c r="BG190" i="3"/>
  <c r="BE190" i="3"/>
  <c r="T190" i="3"/>
  <c r="T189" i="3"/>
  <c r="R190" i="3"/>
  <c r="R189" i="3"/>
  <c r="P190" i="3"/>
  <c r="P189" i="3"/>
  <c r="BK190" i="3"/>
  <c r="BK189" i="3" s="1"/>
  <c r="J189" i="3" s="1"/>
  <c r="J111" i="3" s="1"/>
  <c r="J190" i="3"/>
  <c r="BF190" i="3" s="1"/>
  <c r="BI188" i="3"/>
  <c r="BH188" i="3"/>
  <c r="BG188" i="3"/>
  <c r="BE188" i="3"/>
  <c r="T188" i="3"/>
  <c r="R188" i="3"/>
  <c r="P188" i="3"/>
  <c r="BK188" i="3"/>
  <c r="J188" i="3"/>
  <c r="BF188" i="3"/>
  <c r="BI187" i="3"/>
  <c r="BH187" i="3"/>
  <c r="BG187" i="3"/>
  <c r="BE187" i="3"/>
  <c r="T187" i="3"/>
  <c r="T186" i="3"/>
  <c r="T185" i="3" s="1"/>
  <c r="R187" i="3"/>
  <c r="R186" i="3" s="1"/>
  <c r="R185" i="3" s="1"/>
  <c r="P187" i="3"/>
  <c r="P186" i="3"/>
  <c r="P185" i="3" s="1"/>
  <c r="BK187" i="3"/>
  <c r="BK186" i="3" s="1"/>
  <c r="J187" i="3"/>
  <c r="BF187" i="3"/>
  <c r="BI184" i="3"/>
  <c r="BH184" i="3"/>
  <c r="BG184" i="3"/>
  <c r="BE184" i="3"/>
  <c r="T184" i="3"/>
  <c r="R184" i="3"/>
  <c r="P184" i="3"/>
  <c r="BK184" i="3"/>
  <c r="J184" i="3"/>
  <c r="BF184" i="3" s="1"/>
  <c r="BI183" i="3"/>
  <c r="BH183" i="3"/>
  <c r="BG183" i="3"/>
  <c r="BE183" i="3"/>
  <c r="T183" i="3"/>
  <c r="R183" i="3"/>
  <c r="P183" i="3"/>
  <c r="BK183" i="3"/>
  <c r="J183" i="3"/>
  <c r="BF183" i="3"/>
  <c r="BI182" i="3"/>
  <c r="BH182" i="3"/>
  <c r="BG182" i="3"/>
  <c r="BE182" i="3"/>
  <c r="T182" i="3"/>
  <c r="T181" i="3"/>
  <c r="R182" i="3"/>
  <c r="R181" i="3"/>
  <c r="P182" i="3"/>
  <c r="P181" i="3"/>
  <c r="BK182" i="3"/>
  <c r="BK181" i="3"/>
  <c r="J181" i="3" s="1"/>
  <c r="J108" i="3" s="1"/>
  <c r="J182" i="3"/>
  <c r="BF182" i="3" s="1"/>
  <c r="BI180" i="3"/>
  <c r="BH180" i="3"/>
  <c r="BG180" i="3"/>
  <c r="BE180" i="3"/>
  <c r="T180" i="3"/>
  <c r="R180" i="3"/>
  <c r="P180" i="3"/>
  <c r="BK180" i="3"/>
  <c r="J180" i="3"/>
  <c r="BF180" i="3" s="1"/>
  <c r="BI179" i="3"/>
  <c r="BH179" i="3"/>
  <c r="BG179" i="3"/>
  <c r="BE179" i="3"/>
  <c r="T179" i="3"/>
  <c r="R179" i="3"/>
  <c r="P179" i="3"/>
  <c r="BK179" i="3"/>
  <c r="J179" i="3"/>
  <c r="BF179" i="3" s="1"/>
  <c r="BI178" i="3"/>
  <c r="BH178" i="3"/>
  <c r="BG178" i="3"/>
  <c r="BE178" i="3"/>
  <c r="T178" i="3"/>
  <c r="R178" i="3"/>
  <c r="P178" i="3"/>
  <c r="BK178" i="3"/>
  <c r="J178" i="3"/>
  <c r="BF178" i="3" s="1"/>
  <c r="BI177" i="3"/>
  <c r="BH177" i="3"/>
  <c r="BG177" i="3"/>
  <c r="BE177" i="3"/>
  <c r="T177" i="3"/>
  <c r="R177" i="3"/>
  <c r="R174" i="3" s="1"/>
  <c r="P177" i="3"/>
  <c r="BK177" i="3"/>
  <c r="J177" i="3"/>
  <c r="BF177" i="3" s="1"/>
  <c r="BI176" i="3"/>
  <c r="BH176" i="3"/>
  <c r="BG176" i="3"/>
  <c r="BE176" i="3"/>
  <c r="T176" i="3"/>
  <c r="R176" i="3"/>
  <c r="P176" i="3"/>
  <c r="BK176" i="3"/>
  <c r="J176" i="3"/>
  <c r="BF176" i="3" s="1"/>
  <c r="BI175" i="3"/>
  <c r="BH175" i="3"/>
  <c r="BG175" i="3"/>
  <c r="BE175" i="3"/>
  <c r="T175" i="3"/>
  <c r="T174" i="3"/>
  <c r="R175" i="3"/>
  <c r="P175" i="3"/>
  <c r="P174" i="3"/>
  <c r="BK175" i="3"/>
  <c r="J175" i="3"/>
  <c r="BF175" i="3" s="1"/>
  <c r="BI173" i="3"/>
  <c r="BH173" i="3"/>
  <c r="BG173" i="3"/>
  <c r="BE173" i="3"/>
  <c r="T173" i="3"/>
  <c r="R173" i="3"/>
  <c r="P173" i="3"/>
  <c r="BK173" i="3"/>
  <c r="J173" i="3"/>
  <c r="BF173" i="3"/>
  <c r="BI172" i="3"/>
  <c r="BH172" i="3"/>
  <c r="BG172" i="3"/>
  <c r="BE172" i="3"/>
  <c r="T172" i="3"/>
  <c r="R172" i="3"/>
  <c r="P172" i="3"/>
  <c r="BK172" i="3"/>
  <c r="J172" i="3"/>
  <c r="BF172" i="3" s="1"/>
  <c r="BI171" i="3"/>
  <c r="BH171" i="3"/>
  <c r="BG171" i="3"/>
  <c r="BE171" i="3"/>
  <c r="T171" i="3"/>
  <c r="R171" i="3"/>
  <c r="P171" i="3"/>
  <c r="BK171" i="3"/>
  <c r="J171" i="3"/>
  <c r="BF171" i="3"/>
  <c r="BI170" i="3"/>
  <c r="BH170" i="3"/>
  <c r="BG170" i="3"/>
  <c r="BE170" i="3"/>
  <c r="T170" i="3"/>
  <c r="R170" i="3"/>
  <c r="P170" i="3"/>
  <c r="BK170" i="3"/>
  <c r="J170" i="3"/>
  <c r="BF170" i="3" s="1"/>
  <c r="BI169" i="3"/>
  <c r="BH169" i="3"/>
  <c r="BG169" i="3"/>
  <c r="BE169" i="3"/>
  <c r="T169" i="3"/>
  <c r="R169" i="3"/>
  <c r="P169" i="3"/>
  <c r="BK169" i="3"/>
  <c r="J169" i="3"/>
  <c r="BF169" i="3"/>
  <c r="BI168" i="3"/>
  <c r="BH168" i="3"/>
  <c r="BG168" i="3"/>
  <c r="BE168" i="3"/>
  <c r="T168" i="3"/>
  <c r="R168" i="3"/>
  <c r="P168" i="3"/>
  <c r="BK168" i="3"/>
  <c r="J168" i="3"/>
  <c r="BF168" i="3" s="1"/>
  <c r="BI167" i="3"/>
  <c r="BH167" i="3"/>
  <c r="BG167" i="3"/>
  <c r="BE167" i="3"/>
  <c r="T167" i="3"/>
  <c r="T166" i="3"/>
  <c r="T165" i="3" s="1"/>
  <c r="R167" i="3"/>
  <c r="R166" i="3" s="1"/>
  <c r="R165" i="3" s="1"/>
  <c r="P167" i="3"/>
  <c r="P166" i="3"/>
  <c r="P165" i="3" s="1"/>
  <c r="BK167" i="3"/>
  <c r="BK166" i="3" s="1"/>
  <c r="J167" i="3"/>
  <c r="BF167" i="3" s="1"/>
  <c r="BI164" i="3"/>
  <c r="BH164" i="3"/>
  <c r="BG164" i="3"/>
  <c r="BE164" i="3"/>
  <c r="T164" i="3"/>
  <c r="T163" i="3"/>
  <c r="R164" i="3"/>
  <c r="R163" i="3"/>
  <c r="P164" i="3"/>
  <c r="P163" i="3"/>
  <c r="BK164" i="3"/>
  <c r="BK163" i="3" s="1"/>
  <c r="J163" i="3" s="1"/>
  <c r="J104" i="3" s="1"/>
  <c r="J164" i="3"/>
  <c r="BF164" i="3" s="1"/>
  <c r="BI162" i="3"/>
  <c r="BH162" i="3"/>
  <c r="BG162" i="3"/>
  <c r="BE162" i="3"/>
  <c r="T162" i="3"/>
  <c r="R162" i="3"/>
  <c r="P162" i="3"/>
  <c r="BK162" i="3"/>
  <c r="J162" i="3"/>
  <c r="BF162" i="3" s="1"/>
  <c r="BI161" i="3"/>
  <c r="BH161" i="3"/>
  <c r="BG161" i="3"/>
  <c r="BE161" i="3"/>
  <c r="T161" i="3"/>
  <c r="R161" i="3"/>
  <c r="P161" i="3"/>
  <c r="BK161" i="3"/>
  <c r="J161" i="3"/>
  <c r="BF161" i="3" s="1"/>
  <c r="BI160" i="3"/>
  <c r="BH160" i="3"/>
  <c r="BG160" i="3"/>
  <c r="BE160" i="3"/>
  <c r="T160" i="3"/>
  <c r="R160" i="3"/>
  <c r="P160" i="3"/>
  <c r="BK160" i="3"/>
  <c r="J160" i="3"/>
  <c r="BF160" i="3" s="1"/>
  <c r="BI159" i="3"/>
  <c r="BH159" i="3"/>
  <c r="BG159" i="3"/>
  <c r="BE159" i="3"/>
  <c r="T159" i="3"/>
  <c r="R159" i="3"/>
  <c r="R156" i="3" s="1"/>
  <c r="P159" i="3"/>
  <c r="BK159" i="3"/>
  <c r="J159" i="3"/>
  <c r="BF159" i="3" s="1"/>
  <c r="BI158" i="3"/>
  <c r="BH158" i="3"/>
  <c r="BG158" i="3"/>
  <c r="BE158" i="3"/>
  <c r="T158" i="3"/>
  <c r="R158" i="3"/>
  <c r="P158" i="3"/>
  <c r="BK158" i="3"/>
  <c r="J158" i="3"/>
  <c r="BF158" i="3" s="1"/>
  <c r="BI157" i="3"/>
  <c r="BH157" i="3"/>
  <c r="BG157" i="3"/>
  <c r="BE157" i="3"/>
  <c r="T157" i="3"/>
  <c r="T156" i="3"/>
  <c r="R157" i="3"/>
  <c r="P157" i="3"/>
  <c r="P156" i="3"/>
  <c r="BK157" i="3"/>
  <c r="J157" i="3"/>
  <c r="BF157" i="3" s="1"/>
  <c r="BI154" i="3"/>
  <c r="BH154" i="3"/>
  <c r="BG154" i="3"/>
  <c r="BE154" i="3"/>
  <c r="T154" i="3"/>
  <c r="R154" i="3"/>
  <c r="P154" i="3"/>
  <c r="BK154" i="3"/>
  <c r="J154" i="3"/>
  <c r="BF154" i="3" s="1"/>
  <c r="BI153" i="3"/>
  <c r="BH153" i="3"/>
  <c r="BG153" i="3"/>
  <c r="BE153" i="3"/>
  <c r="T153" i="3"/>
  <c r="R153" i="3"/>
  <c r="P153" i="3"/>
  <c r="BK153" i="3"/>
  <c r="J153" i="3"/>
  <c r="BF153" i="3"/>
  <c r="BI152" i="3"/>
  <c r="BH152" i="3"/>
  <c r="BG152" i="3"/>
  <c r="BE152" i="3"/>
  <c r="T152" i="3"/>
  <c r="R152" i="3"/>
  <c r="P152" i="3"/>
  <c r="BK152" i="3"/>
  <c r="J152" i="3"/>
  <c r="BF152" i="3" s="1"/>
  <c r="BI151" i="3"/>
  <c r="BH151" i="3"/>
  <c r="BG151" i="3"/>
  <c r="BE151" i="3"/>
  <c r="T151" i="3"/>
  <c r="R151" i="3"/>
  <c r="P151" i="3"/>
  <c r="BK151" i="3"/>
  <c r="J151" i="3"/>
  <c r="BF151" i="3"/>
  <c r="BI150" i="3"/>
  <c r="BH150" i="3"/>
  <c r="BG150" i="3"/>
  <c r="BE150" i="3"/>
  <c r="T150" i="3"/>
  <c r="R150" i="3"/>
  <c r="P150" i="3"/>
  <c r="BK150" i="3"/>
  <c r="BK148" i="3" s="1"/>
  <c r="J148" i="3" s="1"/>
  <c r="J102" i="3" s="1"/>
  <c r="J150" i="3"/>
  <c r="BF150" i="3"/>
  <c r="BI149" i="3"/>
  <c r="BH149" i="3"/>
  <c r="BG149" i="3"/>
  <c r="BE149" i="3"/>
  <c r="T149" i="3"/>
  <c r="T148" i="3"/>
  <c r="R149" i="3"/>
  <c r="R148" i="3"/>
  <c r="P149" i="3"/>
  <c r="P148" i="3"/>
  <c r="BK149" i="3"/>
  <c r="J149" i="3"/>
  <c r="BF149" i="3" s="1"/>
  <c r="BI147" i="3"/>
  <c r="BH147" i="3"/>
  <c r="BG147" i="3"/>
  <c r="BE147" i="3"/>
  <c r="T147" i="3"/>
  <c r="R147" i="3"/>
  <c r="P147" i="3"/>
  <c r="BK147" i="3"/>
  <c r="J147" i="3"/>
  <c r="BF147" i="3" s="1"/>
  <c r="BI146" i="3"/>
  <c r="BH146" i="3"/>
  <c r="BG146" i="3"/>
  <c r="BE146" i="3"/>
  <c r="T146" i="3"/>
  <c r="R146" i="3"/>
  <c r="P146" i="3"/>
  <c r="BK146" i="3"/>
  <c r="J146" i="3"/>
  <c r="BF146" i="3" s="1"/>
  <c r="BI145" i="3"/>
  <c r="BH145" i="3"/>
  <c r="BG145" i="3"/>
  <c r="BE145" i="3"/>
  <c r="T145" i="3"/>
  <c r="R145" i="3"/>
  <c r="P145" i="3"/>
  <c r="BK145" i="3"/>
  <c r="J145" i="3"/>
  <c r="BF145" i="3" s="1"/>
  <c r="BI144" i="3"/>
  <c r="BH144" i="3"/>
  <c r="BG144" i="3"/>
  <c r="BE144" i="3"/>
  <c r="T144" i="3"/>
  <c r="R144" i="3"/>
  <c r="P144" i="3"/>
  <c r="BK144" i="3"/>
  <c r="J144" i="3"/>
  <c r="BF144" i="3" s="1"/>
  <c r="BI143" i="3"/>
  <c r="BH143" i="3"/>
  <c r="BG143" i="3"/>
  <c r="BE143" i="3"/>
  <c r="T143" i="3"/>
  <c r="T142" i="3"/>
  <c r="R143" i="3"/>
  <c r="R142" i="3"/>
  <c r="P143" i="3"/>
  <c r="P142" i="3"/>
  <c r="BK143" i="3"/>
  <c r="BK142" i="3" s="1"/>
  <c r="J142" i="3" s="1"/>
  <c r="J101" i="3" s="1"/>
  <c r="J143" i="3"/>
  <c r="BF143" i="3" s="1"/>
  <c r="BI141" i="3"/>
  <c r="BH141" i="3"/>
  <c r="BG141" i="3"/>
  <c r="BE141" i="3"/>
  <c r="T141" i="3"/>
  <c r="R141" i="3"/>
  <c r="P141" i="3"/>
  <c r="BK141" i="3"/>
  <c r="J141" i="3"/>
  <c r="BF141" i="3" s="1"/>
  <c r="BI140" i="3"/>
  <c r="BH140" i="3"/>
  <c r="BG140" i="3"/>
  <c r="BE140" i="3"/>
  <c r="T140" i="3"/>
  <c r="R140" i="3"/>
  <c r="P140" i="3"/>
  <c r="BK140" i="3"/>
  <c r="J140" i="3"/>
  <c r="BF140" i="3"/>
  <c r="BI139" i="3"/>
  <c r="BH139" i="3"/>
  <c r="BG139" i="3"/>
  <c r="BE139" i="3"/>
  <c r="T139" i="3"/>
  <c r="R139" i="3"/>
  <c r="P139" i="3"/>
  <c r="BK139" i="3"/>
  <c r="J139" i="3"/>
  <c r="BF139" i="3"/>
  <c r="BI138" i="3"/>
  <c r="BH138" i="3"/>
  <c r="BG138" i="3"/>
  <c r="BE138" i="3"/>
  <c r="T138" i="3"/>
  <c r="R138" i="3"/>
  <c r="R135" i="3" s="1"/>
  <c r="R134" i="3" s="1"/>
  <c r="R133" i="3" s="1"/>
  <c r="P138" i="3"/>
  <c r="BK138" i="3"/>
  <c r="J138" i="3"/>
  <c r="BF138" i="3"/>
  <c r="BI137" i="3"/>
  <c r="BH137" i="3"/>
  <c r="BG137" i="3"/>
  <c r="BE137" i="3"/>
  <c r="T137" i="3"/>
  <c r="R137" i="3"/>
  <c r="P137" i="3"/>
  <c r="BK137" i="3"/>
  <c r="J137" i="3"/>
  <c r="BF137" i="3"/>
  <c r="BI136" i="3"/>
  <c r="F39" i="3"/>
  <c r="BD97" i="1" s="1"/>
  <c r="BH136" i="3"/>
  <c r="BG136" i="3"/>
  <c r="F37" i="3" s="1"/>
  <c r="BB97" i="1" s="1"/>
  <c r="BE136" i="3"/>
  <c r="J35" i="3" s="1"/>
  <c r="AV97" i="1" s="1"/>
  <c r="T136" i="3"/>
  <c r="T135" i="3"/>
  <c r="T134" i="3" s="1"/>
  <c r="R136" i="3"/>
  <c r="P136" i="3"/>
  <c r="P135" i="3"/>
  <c r="P134" i="3" s="1"/>
  <c r="BK136" i="3"/>
  <c r="J136" i="3"/>
  <c r="BF136" i="3" s="1"/>
  <c r="J130" i="3"/>
  <c r="J129" i="3"/>
  <c r="F129" i="3"/>
  <c r="F127" i="3"/>
  <c r="E125" i="3"/>
  <c r="J94" i="3"/>
  <c r="J93" i="3"/>
  <c r="F93" i="3"/>
  <c r="F91" i="3"/>
  <c r="E89" i="3"/>
  <c r="J20" i="3"/>
  <c r="E20" i="3"/>
  <c r="F130" i="3" s="1"/>
  <c r="J19" i="3"/>
  <c r="J14" i="3"/>
  <c r="E7" i="3"/>
  <c r="E85" i="3" s="1"/>
  <c r="J37" i="2"/>
  <c r="J36" i="2"/>
  <c r="AY95" i="1"/>
  <c r="J35" i="2"/>
  <c r="AX95" i="1"/>
  <c r="BI189" i="2"/>
  <c r="BH189" i="2"/>
  <c r="BG189" i="2"/>
  <c r="BE189" i="2"/>
  <c r="T189" i="2"/>
  <c r="R189" i="2"/>
  <c r="P189" i="2"/>
  <c r="BK189" i="2"/>
  <c r="J189" i="2"/>
  <c r="BF189" i="2"/>
  <c r="BI188" i="2"/>
  <c r="BH188" i="2"/>
  <c r="BG188" i="2"/>
  <c r="BE188" i="2"/>
  <c r="T188" i="2"/>
  <c r="R188" i="2"/>
  <c r="P188" i="2"/>
  <c r="BK188" i="2"/>
  <c r="J188" i="2"/>
  <c r="BF188" i="2"/>
  <c r="BI187" i="2"/>
  <c r="BH187" i="2"/>
  <c r="BG187" i="2"/>
  <c r="BE187" i="2"/>
  <c r="T187" i="2"/>
  <c r="R187" i="2"/>
  <c r="P187" i="2"/>
  <c r="BK187" i="2"/>
  <c r="J187" i="2"/>
  <c r="BF187" i="2"/>
  <c r="BI186" i="2"/>
  <c r="BH186" i="2"/>
  <c r="BG186" i="2"/>
  <c r="BE186" i="2"/>
  <c r="T186" i="2"/>
  <c r="R186" i="2"/>
  <c r="P186" i="2"/>
  <c r="BK186" i="2"/>
  <c r="J186" i="2"/>
  <c r="BF186" i="2"/>
  <c r="BI185" i="2"/>
  <c r="BH185" i="2"/>
  <c r="BG185" i="2"/>
  <c r="BE185" i="2"/>
  <c r="T185" i="2"/>
  <c r="R185" i="2"/>
  <c r="P185" i="2"/>
  <c r="BK185" i="2"/>
  <c r="J185" i="2"/>
  <c r="BF185" i="2"/>
  <c r="BI184" i="2"/>
  <c r="BH184" i="2"/>
  <c r="BG184" i="2"/>
  <c r="BE184" i="2"/>
  <c r="T184" i="2"/>
  <c r="R184" i="2"/>
  <c r="P184" i="2"/>
  <c r="BK184" i="2"/>
  <c r="J184" i="2"/>
  <c r="BF184" i="2"/>
  <c r="BI183" i="2"/>
  <c r="BH183" i="2"/>
  <c r="BG183" i="2"/>
  <c r="BE183" i="2"/>
  <c r="T183" i="2"/>
  <c r="R183" i="2"/>
  <c r="R180" i="2" s="1"/>
  <c r="P183" i="2"/>
  <c r="BK183" i="2"/>
  <c r="J183" i="2"/>
  <c r="BF183" i="2"/>
  <c r="BI182" i="2"/>
  <c r="BH182" i="2"/>
  <c r="BG182" i="2"/>
  <c r="BE182" i="2"/>
  <c r="T182" i="2"/>
  <c r="R182" i="2"/>
  <c r="P182" i="2"/>
  <c r="BK182" i="2"/>
  <c r="J182" i="2"/>
  <c r="BF182" i="2"/>
  <c r="BI181" i="2"/>
  <c r="BH181" i="2"/>
  <c r="BG181" i="2"/>
  <c r="BE181" i="2"/>
  <c r="T181" i="2"/>
  <c r="T180" i="2"/>
  <c r="R181" i="2"/>
  <c r="P181" i="2"/>
  <c r="P180" i="2"/>
  <c r="BK181" i="2"/>
  <c r="J181" i="2"/>
  <c r="BF181" i="2" s="1"/>
  <c r="BI178" i="2"/>
  <c r="BH178" i="2"/>
  <c r="BG178" i="2"/>
  <c r="BE178" i="2"/>
  <c r="T178" i="2"/>
  <c r="R178" i="2"/>
  <c r="P178" i="2"/>
  <c r="BK178" i="2"/>
  <c r="J178" i="2"/>
  <c r="BF178" i="2" s="1"/>
  <c r="BI176" i="2"/>
  <c r="BH176" i="2"/>
  <c r="BG176" i="2"/>
  <c r="BE176" i="2"/>
  <c r="T176" i="2"/>
  <c r="R176" i="2"/>
  <c r="P176" i="2"/>
  <c r="BK176" i="2"/>
  <c r="J176" i="2"/>
  <c r="BF176" i="2" s="1"/>
  <c r="BI174" i="2"/>
  <c r="BH174" i="2"/>
  <c r="BG174" i="2"/>
  <c r="BE174" i="2"/>
  <c r="T174" i="2"/>
  <c r="R174" i="2"/>
  <c r="P174" i="2"/>
  <c r="BK174" i="2"/>
  <c r="J174" i="2"/>
  <c r="BF174" i="2" s="1"/>
  <c r="BI172" i="2"/>
  <c r="BH172" i="2"/>
  <c r="BG172" i="2"/>
  <c r="BE172" i="2"/>
  <c r="T172" i="2"/>
  <c r="R172" i="2"/>
  <c r="P172" i="2"/>
  <c r="BK172" i="2"/>
  <c r="J172" i="2"/>
  <c r="BF172" i="2" s="1"/>
  <c r="BI170" i="2"/>
  <c r="BH170" i="2"/>
  <c r="BG170" i="2"/>
  <c r="BE170" i="2"/>
  <c r="T170" i="2"/>
  <c r="T169" i="2"/>
  <c r="T168" i="2" s="1"/>
  <c r="R170" i="2"/>
  <c r="R169" i="2" s="1"/>
  <c r="R168" i="2" s="1"/>
  <c r="P170" i="2"/>
  <c r="P169" i="2"/>
  <c r="P168" i="2" s="1"/>
  <c r="BK170" i="2"/>
  <c r="BK169" i="2" s="1"/>
  <c r="J170" i="2"/>
  <c r="BF170" i="2" s="1"/>
  <c r="BI167" i="2"/>
  <c r="BH167" i="2"/>
  <c r="BG167" i="2"/>
  <c r="BE167" i="2"/>
  <c r="T167" i="2"/>
  <c r="R167" i="2"/>
  <c r="P167" i="2"/>
  <c r="BK167" i="2"/>
  <c r="J167" i="2"/>
  <c r="BF167" i="2" s="1"/>
  <c r="BI166" i="2"/>
  <c r="BH166" i="2"/>
  <c r="BG166" i="2"/>
  <c r="BE166" i="2"/>
  <c r="T166" i="2"/>
  <c r="R166" i="2"/>
  <c r="P166" i="2"/>
  <c r="BK166" i="2"/>
  <c r="J166" i="2"/>
  <c r="BF166" i="2" s="1"/>
  <c r="BI165" i="2"/>
  <c r="BH165" i="2"/>
  <c r="BG165" i="2"/>
  <c r="BE165" i="2"/>
  <c r="T165" i="2"/>
  <c r="T164" i="2"/>
  <c r="T163" i="2" s="1"/>
  <c r="R165" i="2"/>
  <c r="R164" i="2" s="1"/>
  <c r="R163" i="2" s="1"/>
  <c r="P165" i="2"/>
  <c r="P164" i="2"/>
  <c r="P163" i="2" s="1"/>
  <c r="BK165" i="2"/>
  <c r="BK164" i="2" s="1"/>
  <c r="J165" i="2"/>
  <c r="BF165" i="2" s="1"/>
  <c r="BI162" i="2"/>
  <c r="BH162" i="2"/>
  <c r="BG162" i="2"/>
  <c r="BE162" i="2"/>
  <c r="T162" i="2"/>
  <c r="T161" i="2"/>
  <c r="R162" i="2"/>
  <c r="R161" i="2"/>
  <c r="P162" i="2"/>
  <c r="P161" i="2"/>
  <c r="BK162" i="2"/>
  <c r="BK161" i="2" s="1"/>
  <c r="J161" i="2" s="1"/>
  <c r="J103" i="2" s="1"/>
  <c r="J162" i="2"/>
  <c r="BF162" i="2" s="1"/>
  <c r="BI160" i="2"/>
  <c r="BH160" i="2"/>
  <c r="BG160" i="2"/>
  <c r="BE160" i="2"/>
  <c r="T160" i="2"/>
  <c r="R160" i="2"/>
  <c r="P160" i="2"/>
  <c r="BK160" i="2"/>
  <c r="BK158" i="2" s="1"/>
  <c r="J158" i="2" s="1"/>
  <c r="J102" i="2" s="1"/>
  <c r="J160" i="2"/>
  <c r="BF160" i="2"/>
  <c r="BI159" i="2"/>
  <c r="BH159" i="2"/>
  <c r="BG159" i="2"/>
  <c r="BE159" i="2"/>
  <c r="T159" i="2"/>
  <c r="T158" i="2"/>
  <c r="R159" i="2"/>
  <c r="R158" i="2"/>
  <c r="P159" i="2"/>
  <c r="P158" i="2"/>
  <c r="BK159" i="2"/>
  <c r="J159" i="2"/>
  <c r="BF159" i="2" s="1"/>
  <c r="BI157" i="2"/>
  <c r="BH157" i="2"/>
  <c r="BG157" i="2"/>
  <c r="BE157" i="2"/>
  <c r="T157" i="2"/>
  <c r="R157" i="2"/>
  <c r="P157" i="2"/>
  <c r="BK157" i="2"/>
  <c r="J157" i="2"/>
  <c r="BF157" i="2" s="1"/>
  <c r="BI156" i="2"/>
  <c r="BH156" i="2"/>
  <c r="BG156" i="2"/>
  <c r="BE156" i="2"/>
  <c r="T156" i="2"/>
  <c r="R156" i="2"/>
  <c r="P156" i="2"/>
  <c r="BK156" i="2"/>
  <c r="J156" i="2"/>
  <c r="BF156" i="2" s="1"/>
  <c r="BI155" i="2"/>
  <c r="BH155" i="2"/>
  <c r="BG155" i="2"/>
  <c r="BE155" i="2"/>
  <c r="T155" i="2"/>
  <c r="R155" i="2"/>
  <c r="P155" i="2"/>
  <c r="BK155" i="2"/>
  <c r="J155" i="2"/>
  <c r="BF155" i="2" s="1"/>
  <c r="BI154" i="2"/>
  <c r="BH154" i="2"/>
  <c r="BG154" i="2"/>
  <c r="BE154" i="2"/>
  <c r="T154" i="2"/>
  <c r="R154" i="2"/>
  <c r="R151" i="2" s="1"/>
  <c r="P154" i="2"/>
  <c r="BK154" i="2"/>
  <c r="J154" i="2"/>
  <c r="BF154" i="2" s="1"/>
  <c r="BI153" i="2"/>
  <c r="BH153" i="2"/>
  <c r="BG153" i="2"/>
  <c r="BE153" i="2"/>
  <c r="T153" i="2"/>
  <c r="R153" i="2"/>
  <c r="P153" i="2"/>
  <c r="BK153" i="2"/>
  <c r="J153" i="2"/>
  <c r="BF153" i="2" s="1"/>
  <c r="BI152" i="2"/>
  <c r="BH152" i="2"/>
  <c r="BG152" i="2"/>
  <c r="BE152" i="2"/>
  <c r="T152" i="2"/>
  <c r="T151" i="2"/>
  <c r="R152" i="2"/>
  <c r="P152" i="2"/>
  <c r="P151" i="2"/>
  <c r="BK152" i="2"/>
  <c r="J152" i="2"/>
  <c r="BF152" i="2" s="1"/>
  <c r="BI149" i="2"/>
  <c r="BH149" i="2"/>
  <c r="BG149" i="2"/>
  <c r="BE149" i="2"/>
  <c r="T149" i="2"/>
  <c r="R149" i="2"/>
  <c r="P149" i="2"/>
  <c r="BK149" i="2"/>
  <c r="J149" i="2"/>
  <c r="BF149" i="2" s="1"/>
  <c r="BI148" i="2"/>
  <c r="BH148" i="2"/>
  <c r="BG148" i="2"/>
  <c r="BE148" i="2"/>
  <c r="T148" i="2"/>
  <c r="R148" i="2"/>
  <c r="P148" i="2"/>
  <c r="BK148" i="2"/>
  <c r="J148" i="2"/>
  <c r="BF148" i="2"/>
  <c r="BI147" i="2"/>
  <c r="BH147" i="2"/>
  <c r="BG147" i="2"/>
  <c r="BE147" i="2"/>
  <c r="T147" i="2"/>
  <c r="R147" i="2"/>
  <c r="P147" i="2"/>
  <c r="BK147" i="2"/>
  <c r="BK145" i="2" s="1"/>
  <c r="J145" i="2" s="1"/>
  <c r="J100" i="2" s="1"/>
  <c r="J147" i="2"/>
  <c r="BF147" i="2"/>
  <c r="BI146" i="2"/>
  <c r="BH146" i="2"/>
  <c r="BG146" i="2"/>
  <c r="BE146" i="2"/>
  <c r="T146" i="2"/>
  <c r="T145" i="2"/>
  <c r="R146" i="2"/>
  <c r="R145" i="2"/>
  <c r="P146" i="2"/>
  <c r="P145" i="2"/>
  <c r="BK146" i="2"/>
  <c r="J146" i="2"/>
  <c r="BF146" i="2" s="1"/>
  <c r="BI144" i="2"/>
  <c r="BH144" i="2"/>
  <c r="BG144" i="2"/>
  <c r="BE144" i="2"/>
  <c r="T144" i="2"/>
  <c r="R144" i="2"/>
  <c r="P144" i="2"/>
  <c r="BK144" i="2"/>
  <c r="J144" i="2"/>
  <c r="BF144" i="2" s="1"/>
  <c r="BI143" i="2"/>
  <c r="BH143" i="2"/>
  <c r="BG143" i="2"/>
  <c r="BE143" i="2"/>
  <c r="T143" i="2"/>
  <c r="R143" i="2"/>
  <c r="P143" i="2"/>
  <c r="BK143" i="2"/>
  <c r="J143" i="2"/>
  <c r="BF143" i="2" s="1"/>
  <c r="BI142" i="2"/>
  <c r="BH142" i="2"/>
  <c r="BG142" i="2"/>
  <c r="BE142" i="2"/>
  <c r="T142" i="2"/>
  <c r="R142" i="2"/>
  <c r="P142" i="2"/>
  <c r="BK142" i="2"/>
  <c r="J142" i="2"/>
  <c r="BF142" i="2" s="1"/>
  <c r="BI141" i="2"/>
  <c r="BH141" i="2"/>
  <c r="BG141" i="2"/>
  <c r="BE141" i="2"/>
  <c r="T141" i="2"/>
  <c r="R141" i="2"/>
  <c r="R138" i="2" s="1"/>
  <c r="P141" i="2"/>
  <c r="BK141" i="2"/>
  <c r="J141" i="2"/>
  <c r="BF141" i="2" s="1"/>
  <c r="BI140" i="2"/>
  <c r="F37" i="2" s="1"/>
  <c r="BD95" i="1" s="1"/>
  <c r="BH140" i="2"/>
  <c r="BG140" i="2"/>
  <c r="BE140" i="2"/>
  <c r="T140" i="2"/>
  <c r="R140" i="2"/>
  <c r="P140" i="2"/>
  <c r="BK140" i="2"/>
  <c r="J140" i="2"/>
  <c r="BF140" i="2" s="1"/>
  <c r="BI139" i="2"/>
  <c r="BH139" i="2"/>
  <c r="BG139" i="2"/>
  <c r="BE139" i="2"/>
  <c r="T139" i="2"/>
  <c r="T138" i="2"/>
  <c r="R139" i="2"/>
  <c r="P139" i="2"/>
  <c r="P138" i="2"/>
  <c r="BK139" i="2"/>
  <c r="J139" i="2"/>
  <c r="BF139" i="2" s="1"/>
  <c r="BI137" i="2"/>
  <c r="BH137" i="2"/>
  <c r="BG137" i="2"/>
  <c r="BE137" i="2"/>
  <c r="T137" i="2"/>
  <c r="R137" i="2"/>
  <c r="P137" i="2"/>
  <c r="BK137" i="2"/>
  <c r="J137" i="2"/>
  <c r="BF137" i="2" s="1"/>
  <c r="BI136" i="2"/>
  <c r="BH136" i="2"/>
  <c r="BG136" i="2"/>
  <c r="BE136" i="2"/>
  <c r="T136" i="2"/>
  <c r="R136" i="2"/>
  <c r="P136" i="2"/>
  <c r="BK136" i="2"/>
  <c r="J136" i="2"/>
  <c r="BF136" i="2"/>
  <c r="BI135" i="2"/>
  <c r="BH135" i="2"/>
  <c r="BG135" i="2"/>
  <c r="BE135" i="2"/>
  <c r="T135" i="2"/>
  <c r="R135" i="2"/>
  <c r="P135" i="2"/>
  <c r="BK135" i="2"/>
  <c r="J135" i="2"/>
  <c r="BF135" i="2"/>
  <c r="BI134" i="2"/>
  <c r="BH134" i="2"/>
  <c r="BG134" i="2"/>
  <c r="BE134" i="2"/>
  <c r="T134" i="2"/>
  <c r="R134" i="2"/>
  <c r="P134" i="2"/>
  <c r="BK134" i="2"/>
  <c r="J134" i="2"/>
  <c r="BF134" i="2"/>
  <c r="BI133" i="2"/>
  <c r="BH133" i="2"/>
  <c r="BG133" i="2"/>
  <c r="BE133" i="2"/>
  <c r="T133" i="2"/>
  <c r="R133" i="2"/>
  <c r="R130" i="2" s="1"/>
  <c r="P133" i="2"/>
  <c r="BK133" i="2"/>
  <c r="J133" i="2"/>
  <c r="BF133" i="2"/>
  <c r="BI132" i="2"/>
  <c r="BH132" i="2"/>
  <c r="BG132" i="2"/>
  <c r="BE132" i="2"/>
  <c r="T132" i="2"/>
  <c r="R132" i="2"/>
  <c r="P132" i="2"/>
  <c r="BK132" i="2"/>
  <c r="J132" i="2"/>
  <c r="BF132" i="2"/>
  <c r="BI131" i="2"/>
  <c r="BH131" i="2"/>
  <c r="BG131" i="2"/>
  <c r="F35" i="2" s="1"/>
  <c r="BB95" i="1" s="1"/>
  <c r="BE131" i="2"/>
  <c r="T131" i="2"/>
  <c r="T130" i="2"/>
  <c r="T129" i="2" s="1"/>
  <c r="T128" i="2" s="1"/>
  <c r="R131" i="2"/>
  <c r="P131" i="2"/>
  <c r="P130" i="2"/>
  <c r="P129" i="2" s="1"/>
  <c r="BK131" i="2"/>
  <c r="BK130" i="2" s="1"/>
  <c r="J131" i="2"/>
  <c r="BF131" i="2" s="1"/>
  <c r="J125" i="2"/>
  <c r="J124" i="2"/>
  <c r="F124" i="2"/>
  <c r="F122" i="2"/>
  <c r="E120" i="2"/>
  <c r="J92" i="2"/>
  <c r="J91" i="2"/>
  <c r="F91" i="2"/>
  <c r="F89" i="2"/>
  <c r="E87" i="2"/>
  <c r="J18" i="2"/>
  <c r="E18" i="2"/>
  <c r="F125" i="2" s="1"/>
  <c r="J17" i="2"/>
  <c r="J12" i="2"/>
  <c r="E7" i="2"/>
  <c r="E118" i="2" s="1"/>
  <c r="E85" i="2"/>
  <c r="AS96" i="1"/>
  <c r="AS94" i="1"/>
  <c r="L90" i="1"/>
  <c r="AM90" i="1"/>
  <c r="AM89" i="1"/>
  <c r="L89" i="1"/>
  <c r="AM87" i="1"/>
  <c r="L87" i="1"/>
  <c r="L85" i="1"/>
  <c r="L84" i="1"/>
  <c r="E121" i="3" l="1"/>
  <c r="E85" i="4"/>
  <c r="E113" i="5"/>
  <c r="J33" i="11"/>
  <c r="AV105" i="1" s="1"/>
  <c r="BK150" i="11"/>
  <c r="J150" i="11" s="1"/>
  <c r="J100" i="11" s="1"/>
  <c r="BK123" i="10"/>
  <c r="BK166" i="10"/>
  <c r="J166" i="10" s="1"/>
  <c r="J99" i="10" s="1"/>
  <c r="BK202" i="10"/>
  <c r="J202" i="10" s="1"/>
  <c r="J102" i="10" s="1"/>
  <c r="J33" i="10"/>
  <c r="AV104" i="1" s="1"/>
  <c r="BK194" i="10"/>
  <c r="J194" i="10" s="1"/>
  <c r="J101" i="10" s="1"/>
  <c r="BK132" i="9"/>
  <c r="J132" i="9" s="1"/>
  <c r="J99" i="9" s="1"/>
  <c r="F35" i="9"/>
  <c r="BB103" i="1" s="1"/>
  <c r="BK136" i="9"/>
  <c r="J136" i="9" s="1"/>
  <c r="J100" i="9" s="1"/>
  <c r="BK144" i="9"/>
  <c r="F34" i="8"/>
  <c r="BA102" i="1" s="1"/>
  <c r="F37" i="8"/>
  <c r="BD102" i="1" s="1"/>
  <c r="BK134" i="8"/>
  <c r="J134" i="8" s="1"/>
  <c r="J99" i="8" s="1"/>
  <c r="J33" i="7"/>
  <c r="AV101" i="1" s="1"/>
  <c r="BK132" i="7"/>
  <c r="J132" i="7" s="1"/>
  <c r="J99" i="7" s="1"/>
  <c r="F36" i="6"/>
  <c r="BC100" i="1" s="1"/>
  <c r="F33" i="6"/>
  <c r="AZ100" i="1" s="1"/>
  <c r="F37" i="6"/>
  <c r="BD100" i="1" s="1"/>
  <c r="BK146" i="6"/>
  <c r="J146" i="6" s="1"/>
  <c r="J103" i="6" s="1"/>
  <c r="BK125" i="5"/>
  <c r="BK141" i="5"/>
  <c r="J141" i="5" s="1"/>
  <c r="J101" i="5" s="1"/>
  <c r="F36" i="5"/>
  <c r="BC99" i="1" s="1"/>
  <c r="J33" i="5"/>
  <c r="AV99" i="1" s="1"/>
  <c r="BD96" i="1"/>
  <c r="F38" i="4"/>
  <c r="BC98" i="1" s="1"/>
  <c r="BK156" i="3"/>
  <c r="J156" i="3" s="1"/>
  <c r="J103" i="3" s="1"/>
  <c r="BK135" i="3"/>
  <c r="F38" i="3"/>
  <c r="BC97" i="1" s="1"/>
  <c r="BC96" i="1" s="1"/>
  <c r="AY96" i="1" s="1"/>
  <c r="BK174" i="3"/>
  <c r="J174" i="3" s="1"/>
  <c r="J107" i="3" s="1"/>
  <c r="F36" i="2"/>
  <c r="BC95" i="1" s="1"/>
  <c r="BK138" i="2"/>
  <c r="J138" i="2" s="1"/>
  <c r="J99" i="2" s="1"/>
  <c r="BK151" i="2"/>
  <c r="J151" i="2" s="1"/>
  <c r="J101" i="2" s="1"/>
  <c r="BK180" i="2"/>
  <c r="J180" i="2" s="1"/>
  <c r="J108" i="2" s="1"/>
  <c r="J33" i="2"/>
  <c r="AV95" i="1" s="1"/>
  <c r="J125" i="6"/>
  <c r="J98" i="6" s="1"/>
  <c r="BK124" i="6"/>
  <c r="J166" i="3"/>
  <c r="J106" i="3" s="1"/>
  <c r="F36" i="3"/>
  <c r="BA97" i="1" s="1"/>
  <c r="J36" i="3"/>
  <c r="AW97" i="1" s="1"/>
  <c r="AT97" i="1" s="1"/>
  <c r="P124" i="6"/>
  <c r="P123" i="6" s="1"/>
  <c r="AU100" i="1" s="1"/>
  <c r="J130" i="2"/>
  <c r="J98" i="2" s="1"/>
  <c r="J124" i="4"/>
  <c r="J100" i="4" s="1"/>
  <c r="BK123" i="4"/>
  <c r="BK124" i="5"/>
  <c r="J125" i="5"/>
  <c r="J98" i="5" s="1"/>
  <c r="R129" i="2"/>
  <c r="R128" i="2" s="1"/>
  <c r="BK134" i="3"/>
  <c r="J135" i="3"/>
  <c r="J100" i="3" s="1"/>
  <c r="T133" i="3"/>
  <c r="J186" i="3"/>
  <c r="J110" i="3" s="1"/>
  <c r="BK185" i="3"/>
  <c r="J185" i="3" s="1"/>
  <c r="J109" i="3" s="1"/>
  <c r="F34" i="5"/>
  <c r="BA99" i="1" s="1"/>
  <c r="J34" i="5"/>
  <c r="AW99" i="1" s="1"/>
  <c r="P128" i="2"/>
  <c r="AU95" i="1" s="1"/>
  <c r="BB96" i="1"/>
  <c r="AX96" i="1" s="1"/>
  <c r="J34" i="2"/>
  <c r="AW95" i="1" s="1"/>
  <c r="AT95" i="1" s="1"/>
  <c r="F34" i="2"/>
  <c r="BA95" i="1" s="1"/>
  <c r="BK163" i="2"/>
  <c r="J163" i="2" s="1"/>
  <c r="J104" i="2" s="1"/>
  <c r="J164" i="2"/>
  <c r="J105" i="2" s="1"/>
  <c r="J169" i="2"/>
  <c r="J107" i="2" s="1"/>
  <c r="BK168" i="2"/>
  <c r="J168" i="2" s="1"/>
  <c r="J106" i="2" s="1"/>
  <c r="P133" i="3"/>
  <c r="AU97" i="1" s="1"/>
  <c r="AU96" i="1" s="1"/>
  <c r="F36" i="4"/>
  <c r="BA98" i="1" s="1"/>
  <c r="J36" i="4"/>
  <c r="AW98" i="1" s="1"/>
  <c r="J34" i="6"/>
  <c r="AW100" i="1" s="1"/>
  <c r="F34" i="6"/>
  <c r="BA100" i="1" s="1"/>
  <c r="E113" i="9"/>
  <c r="E85" i="9"/>
  <c r="F33" i="2"/>
  <c r="AZ95" i="1" s="1"/>
  <c r="F35" i="3"/>
  <c r="AZ97" i="1" s="1"/>
  <c r="AZ96" i="1" s="1"/>
  <c r="AV96" i="1" s="1"/>
  <c r="J35" i="4"/>
  <c r="AV98" i="1" s="1"/>
  <c r="F33" i="5"/>
  <c r="AZ99" i="1" s="1"/>
  <c r="J33" i="6"/>
  <c r="AV100" i="1" s="1"/>
  <c r="AT100" i="1" s="1"/>
  <c r="P141" i="6"/>
  <c r="T146" i="6"/>
  <c r="P146" i="6"/>
  <c r="J34" i="7"/>
  <c r="AW101" i="1" s="1"/>
  <c r="AT101" i="1" s="1"/>
  <c r="E109" i="8"/>
  <c r="E85" i="8"/>
  <c r="P120" i="8"/>
  <c r="P119" i="8" s="1"/>
  <c r="AU102" i="1" s="1"/>
  <c r="BK125" i="9"/>
  <c r="T124" i="9"/>
  <c r="T123" i="9" s="1"/>
  <c r="J34" i="10"/>
  <c r="AW104" i="1" s="1"/>
  <c r="F34" i="10"/>
  <c r="BA104" i="1" s="1"/>
  <c r="J91" i="3"/>
  <c r="F94" i="3"/>
  <c r="J89" i="5"/>
  <c r="F92" i="5"/>
  <c r="T134" i="6"/>
  <c r="T124" i="6" s="1"/>
  <c r="T123" i="6" s="1"/>
  <c r="T132" i="7"/>
  <c r="J137" i="7"/>
  <c r="J101" i="7" s="1"/>
  <c r="BK136" i="7"/>
  <c r="J136" i="7" s="1"/>
  <c r="J100" i="7" s="1"/>
  <c r="J34" i="9"/>
  <c r="AW103" i="1" s="1"/>
  <c r="F34" i="9"/>
  <c r="BA103" i="1" s="1"/>
  <c r="R123" i="9"/>
  <c r="F35" i="10"/>
  <c r="BB104" i="1" s="1"/>
  <c r="J89" i="2"/>
  <c r="F92" i="2"/>
  <c r="J122" i="7"/>
  <c r="J97" i="7" s="1"/>
  <c r="F37" i="7"/>
  <c r="BD101" i="1" s="1"/>
  <c r="T124" i="7"/>
  <c r="T121" i="7" s="1"/>
  <c r="F35" i="7"/>
  <c r="BB101" i="1" s="1"/>
  <c r="J34" i="8"/>
  <c r="AW102" i="1" s="1"/>
  <c r="AT102" i="1" s="1"/>
  <c r="BK119" i="8"/>
  <c r="J119" i="8" s="1"/>
  <c r="T134" i="8"/>
  <c r="T119" i="8" s="1"/>
  <c r="J33" i="9"/>
  <c r="AV103" i="1" s="1"/>
  <c r="J34" i="11"/>
  <c r="AW105" i="1" s="1"/>
  <c r="AT105" i="1" s="1"/>
  <c r="F34" i="11"/>
  <c r="BA105" i="1" s="1"/>
  <c r="T166" i="10"/>
  <c r="P171" i="10"/>
  <c r="P166" i="10" s="1"/>
  <c r="P122" i="10" s="1"/>
  <c r="AU104" i="1" s="1"/>
  <c r="F37" i="11"/>
  <c r="BD105" i="1" s="1"/>
  <c r="F35" i="11"/>
  <c r="BB105" i="1" s="1"/>
  <c r="T133" i="11"/>
  <c r="F33" i="9"/>
  <c r="AZ103" i="1" s="1"/>
  <c r="F36" i="9"/>
  <c r="BC103" i="1" s="1"/>
  <c r="J121" i="11"/>
  <c r="J97" i="11" s="1"/>
  <c r="BK120" i="11"/>
  <c r="J120" i="11" s="1"/>
  <c r="P133" i="11"/>
  <c r="P121" i="11" s="1"/>
  <c r="P120" i="11" s="1"/>
  <c r="AU105" i="1" s="1"/>
  <c r="F37" i="10"/>
  <c r="BD104" i="1" s="1"/>
  <c r="T125" i="10"/>
  <c r="T123" i="10" s="1"/>
  <c r="T122" i="10" s="1"/>
  <c r="T194" i="10"/>
  <c r="P194" i="10"/>
  <c r="T127" i="11"/>
  <c r="T150" i="11"/>
  <c r="P150" i="11"/>
  <c r="AT104" i="1" l="1"/>
  <c r="J123" i="10"/>
  <c r="J97" i="10" s="1"/>
  <c r="BK122" i="10"/>
  <c r="J122" i="10" s="1"/>
  <c r="J144" i="9"/>
  <c r="J103" i="9" s="1"/>
  <c r="BK143" i="9"/>
  <c r="J143" i="9" s="1"/>
  <c r="J102" i="9" s="1"/>
  <c r="AT103" i="1"/>
  <c r="AT99" i="1"/>
  <c r="AT98" i="1"/>
  <c r="BD94" i="1"/>
  <c r="W33" i="1" s="1"/>
  <c r="BC94" i="1"/>
  <c r="AY94" i="1" s="1"/>
  <c r="BK165" i="3"/>
  <c r="J165" i="3" s="1"/>
  <c r="J105" i="3" s="1"/>
  <c r="BK129" i="2"/>
  <c r="J125" i="9"/>
  <c r="J98" i="9" s="1"/>
  <c r="BK124" i="9"/>
  <c r="AZ94" i="1"/>
  <c r="J134" i="3"/>
  <c r="J99" i="3" s="1"/>
  <c r="BK133" i="3"/>
  <c r="J133" i="3" s="1"/>
  <c r="J96" i="8"/>
  <c r="J30" i="8"/>
  <c r="BB94" i="1"/>
  <c r="AU94" i="1"/>
  <c r="J124" i="5"/>
  <c r="J97" i="5" s="1"/>
  <c r="BK123" i="5"/>
  <c r="J123" i="5" s="1"/>
  <c r="BK123" i="6"/>
  <c r="J123" i="6" s="1"/>
  <c r="J124" i="6"/>
  <c r="J97" i="6" s="1"/>
  <c r="J129" i="2"/>
  <c r="J97" i="2" s="1"/>
  <c r="BK128" i="2"/>
  <c r="J128" i="2" s="1"/>
  <c r="BA96" i="1"/>
  <c r="AW96" i="1" s="1"/>
  <c r="AT96" i="1" s="1"/>
  <c r="BK121" i="7"/>
  <c r="J121" i="7" s="1"/>
  <c r="J96" i="11"/>
  <c r="J30" i="11"/>
  <c r="T121" i="11"/>
  <c r="T120" i="11" s="1"/>
  <c r="BK122" i="4"/>
  <c r="J122" i="4" s="1"/>
  <c r="J123" i="4"/>
  <c r="J99" i="4" s="1"/>
  <c r="J96" i="10" l="1"/>
  <c r="J30" i="10"/>
  <c r="W32" i="1"/>
  <c r="BA94" i="1"/>
  <c r="AW94" i="1" s="1"/>
  <c r="AK30" i="1" s="1"/>
  <c r="J39" i="11"/>
  <c r="AG105" i="1"/>
  <c r="AN105" i="1" s="1"/>
  <c r="J30" i="6"/>
  <c r="J96" i="6"/>
  <c r="J32" i="4"/>
  <c r="J98" i="4"/>
  <c r="J96" i="5"/>
  <c r="J30" i="5"/>
  <c r="AV94" i="1"/>
  <c r="W29" i="1"/>
  <c r="BK123" i="9"/>
  <c r="J123" i="9" s="1"/>
  <c r="J124" i="9"/>
  <c r="J97" i="9" s="1"/>
  <c r="J96" i="2"/>
  <c r="J30" i="2"/>
  <c r="AX94" i="1"/>
  <c r="W31" i="1"/>
  <c r="AG102" i="1"/>
  <c r="AN102" i="1" s="1"/>
  <c r="J39" i="8"/>
  <c r="J96" i="7"/>
  <c r="J30" i="7"/>
  <c r="J98" i="3"/>
  <c r="J32" i="3"/>
  <c r="J39" i="10" l="1"/>
  <c r="AG104" i="1"/>
  <c r="AN104" i="1" s="1"/>
  <c r="W30" i="1"/>
  <c r="J39" i="7"/>
  <c r="AG101" i="1"/>
  <c r="AN101" i="1" s="1"/>
  <c r="J96" i="9"/>
  <c r="J30" i="9"/>
  <c r="AK29" i="1"/>
  <c r="AT94" i="1"/>
  <c r="AG98" i="1"/>
  <c r="AN98" i="1" s="1"/>
  <c r="J41" i="4"/>
  <c r="J41" i="3"/>
  <c r="AG97" i="1"/>
  <c r="J39" i="2"/>
  <c r="AG95" i="1"/>
  <c r="J39" i="5"/>
  <c r="AG99" i="1"/>
  <c r="AN99" i="1" s="1"/>
  <c r="AG100" i="1"/>
  <c r="AN100" i="1" s="1"/>
  <c r="J39" i="6"/>
  <c r="AG103" i="1" l="1"/>
  <c r="AN103" i="1" s="1"/>
  <c r="J39" i="9"/>
  <c r="AN95" i="1"/>
  <c r="AN97" i="1"/>
  <c r="AG96" i="1"/>
  <c r="AN96" i="1" s="1"/>
  <c r="AG94" i="1" l="1"/>
  <c r="AN94" i="1" s="1"/>
  <c r="AK26" i="1" l="1"/>
  <c r="AK35" i="1" s="1"/>
</calcChain>
</file>

<file path=xl/sharedStrings.xml><?xml version="1.0" encoding="utf-8"?>
<sst xmlns="http://schemas.openxmlformats.org/spreadsheetml/2006/main" count="6612" uniqueCount="984">
  <si>
    <t>Export Komplet</t>
  </si>
  <si>
    <t/>
  </si>
  <si>
    <t>2.0</t>
  </si>
  <si>
    <t>False</t>
  </si>
  <si>
    <t>{24da7044-b85b-43f4-95e2-efe2eb39efdd}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</si>
  <si>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</si>
  <si>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</si>
  <si>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</si>
  <si>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</si>
  <si>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</si>
  <si>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</si>
  <si>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</si>
  <si>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2020MB110-1</t>
  </si>
  <si>
    <t>Stavba:</t>
  </si>
  <si>
    <t>JKSO:</t>
  </si>
  <si>
    <t>KS:</t>
  </si>
  <si>
    <t>Miesto:</t>
  </si>
  <si>
    <t>Krásno na Kysucou p.č. 515/72, 515/73</t>
  </si>
  <si>
    <t>Dátum:</t>
  </si>
  <si>
    <t>Objednávateľ:</t>
  </si>
  <si>
    <t>IČO:</t>
  </si>
  <si>
    <t>Mesto Krásno nad Kysucou</t>
  </si>
  <si>
    <t>IČ DPH:</t>
  </si>
  <si>
    <t>Zhotoviteľ:</t>
  </si>
  <si>
    <t xml:space="preserve"> </t>
  </si>
  <si>
    <t>Projektant:</t>
  </si>
  <si>
    <t>HESCON s.r.o.</t>
  </si>
  <si>
    <t>True</t>
  </si>
  <si>
    <t>Spracovateľ:</t>
  </si>
  <si>
    <t>Poznámka:</t>
  </si>
  <si>
    <t xml:space="preserve">„V súlade s platným zákonom o verejnom obstarávaní  navrhnuté materiály, zariadenia a výrobky je možné zameniť za ekvivalentné, pri dodržaní všetkých kvalitatívnych, technických a estetických parametrov. Každá takáto zámena musí byť vopred odsúhlasená projektantom a investorom“ _x000D_
"Predložený výkaz výmer je súčasťou projektovej dokumentácie, všetky doplňujúce informácie sú predmetom projektovej dokumentácie pre stavebné povolenie. Pre správne ocenenie výkazu je nevyhnutné preštudovať projektovú dokumentáciu." 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</si>
  <si>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</si>
  <si>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</si>
  <si>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</si>
  <si>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</si>
  <si>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</si>
  <si>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</si>
  <si>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</si>
  <si>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</si>
  <si>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</si>
  <si>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</si>
  <si>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</si>
  <si>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</si>
  <si>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</si>
  <si>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</si>
  <si>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</si>
  <si>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</si>
  <si>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</si>
  <si>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</si>
  <si>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</si>
  <si>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</si>
  <si>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</si>
  <si>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</si>
  <si>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</si>
  <si>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</si>
  <si>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</si>
  <si>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</si>
  <si>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</si>
  <si>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</si>
  <si>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</si>
  <si>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</si>
  <si>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</si>
  <si>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</si>
  <si>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</si>
  <si>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</si>
  <si>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</si>
  <si>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</si>
  <si>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</si>
  <si>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</si>
  <si>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</si>
  <si>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</si>
  <si>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</si>
  <si>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</si>
  <si>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</si>
  <si>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</si>
  <si>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</si>
  <si>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</si>
  <si>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Dozrievacia a skladová plocha kompostu</t>
  </si>
  <si>
    <t>STA</t>
  </si>
  <si>
    <t>1</t>
  </si>
  <si>
    <t>{69570337-8c35-47b6-842f-af9ecf94ae0d}</t>
  </si>
  <si>
    <t>SO 02</t>
  </si>
  <si>
    <t>Doručovacia hala</t>
  </si>
  <si>
    <t>{ed1325d3-5c94-4cf1-9795-47deb46a761f}</t>
  </si>
  <si>
    <t>SO 02.1</t>
  </si>
  <si>
    <t>Doručovacia hala - stavebná časť</t>
  </si>
  <si>
    <t>Časť</t>
  </si>
  <si>
    <t>2</t>
  </si>
  <si>
    <t>{9807d984-1fa7-4291-878a-c35afb96a705}</t>
  </si>
  <si>
    <t>SO 02.2</t>
  </si>
  <si>
    <t>Doručovacia hala - elektroinštalácia</t>
  </si>
  <si>
    <t>{c3c1e20e-35aa-4c5c-bf45-e2e348296459}</t>
  </si>
  <si>
    <t>SO 03</t>
  </si>
  <si>
    <t>Skladovacia plocha surovín</t>
  </si>
  <si>
    <t>{b35a7bea-10a9-4423-bb25-971cc538b07f}</t>
  </si>
  <si>
    <t>SO 04</t>
  </si>
  <si>
    <t>Spevnené plochy</t>
  </si>
  <si>
    <t>{1aa2d4af-2887-458e-8561-f75a3c4f2de4}</t>
  </si>
  <si>
    <t>SO 05</t>
  </si>
  <si>
    <t>Areálový rozvod vody</t>
  </si>
  <si>
    <t>{f854e756-bbb6-42ce-a2f7-29c89b85e375}</t>
  </si>
  <si>
    <t>SO 06</t>
  </si>
  <si>
    <t>Areálová kanalizácia</t>
  </si>
  <si>
    <t>{74c8a4b6-3d4e-45a4-a470-a0f1a22bec29}</t>
  </si>
  <si>
    <t>SO 08</t>
  </si>
  <si>
    <t>Nádrž na výluhovú vodu</t>
  </si>
  <si>
    <t>{4d1f0e2e-315a-4913-9bfd-9158daf749ba}</t>
  </si>
  <si>
    <t>PS 01</t>
  </si>
  <si>
    <t>Prevádzkový rozvod silnoprúdu</t>
  </si>
  <si>
    <t>{c8a7dcda-7159-466e-b9dc-9f5548f2f639}</t>
  </si>
  <si>
    <t>PS 02</t>
  </si>
  <si>
    <t>Meranie a regulácia</t>
  </si>
  <si>
    <t>{a261fc11-cbae-46ab-8029-e78282b4d60c}</t>
  </si>
  <si>
    <t>KRYCÍ LIST ROZPOČTU</t>
  </si>
  <si>
    <t>Objekt:</t>
  </si>
  <si>
    <t>SO 01 - Dozrievacia a skladová plocha kompostu</t>
  </si>
  <si>
    <t xml:space="preserve">„V súlade s platným zákonom o verejnom obstarávaní  navrhnuté materiály, zariadenia a výrobky je možné zameniť za ekvivalentné, pri dodržaní všetkých kvalitatívnych, technických a estetických parametrov. Každá takáto zámena musí byť vopred odsúhlasená projektantom a investorom“  "Predložený výkaz výmer je súčasťou projektovej dokumentácie, všetky doplňujúce informácie sú predmetom projektovej dokumentácie pre stavebné povolenie. Pre správne ocenenie výkazu je nevyhnutné preštudovať projektovú dokumentáciu." 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</si>
  <si>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</si>
  <si>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</si>
  <si>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</si>
  <si>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</si>
  <si>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</si>
  <si>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</si>
  <si>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</si>
  <si>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</si>
  <si>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</si>
  <si>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</si>
  <si>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</si>
  <si>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</si>
  <si>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</si>
  <si>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</si>
  <si>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>M - Práce a dodávky M</t>
  </si>
  <si>
    <t xml:space="preserve">    35-M - Montáž a dodávka technológie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</si>
  <si>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</si>
  <si>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</si>
  <si>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</si>
  <si>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</si>
  <si>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</si>
  <si>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</si>
  <si>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</si>
  <si>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</si>
  <si>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</si>
  <si>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</si>
  <si>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</si>
  <si>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</si>
  <si>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</si>
  <si>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</si>
  <si>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</si>
  <si>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</si>
  <si>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</si>
  <si>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56</t>
  </si>
  <si>
    <t>K</t>
  </si>
  <si>
    <t>122202202</t>
  </si>
  <si>
    <t>Odkopávka a prekopávka nezapažená pre cesty, v hornine 3 nad 100 do 1000 m3</t>
  </si>
  <si>
    <t>m3</t>
  </si>
  <si>
    <t>4</t>
  </si>
  <si>
    <t>1508619002</t>
  </si>
  <si>
    <t>57</t>
  </si>
  <si>
    <t>122202209</t>
  </si>
  <si>
    <t>Odkopávky a prekopávky nezapažené pre cesty. Príplatok za lepivosť horniny 3</t>
  </si>
  <si>
    <t>-828516497</t>
  </si>
  <si>
    <t>132201201</t>
  </si>
  <si>
    <t>Výkop ryhy šírky 600-2000mm horn.3 do 100m3</t>
  </si>
  <si>
    <t>-1516519393</t>
  </si>
  <si>
    <t>21</t>
  </si>
  <si>
    <t>132201209</t>
  </si>
  <si>
    <t>Príplatok k cenám za lepivosť pri hĺbení rýh š. nad 600 do 2 000 mm zapaž. i nezapažených, s urovnaním dna v hornine 3</t>
  </si>
  <si>
    <t>-2104128218</t>
  </si>
  <si>
    <t>22</t>
  </si>
  <si>
    <t>162201102</t>
  </si>
  <si>
    <t>Vodorovné premiestnenie výkopku z horniny 1-4 nad 20-50m</t>
  </si>
  <si>
    <t>-420032260</t>
  </si>
  <si>
    <t>58</t>
  </si>
  <si>
    <t>162301122</t>
  </si>
  <si>
    <t>Vodorovné premiestnenie výkopku po spevnenej ceste z  horniny tr.1-4, nad 100 do 1000 m3 na vzdialenosť do 1000 m</t>
  </si>
  <si>
    <t>-2092913433</t>
  </si>
  <si>
    <t>59</t>
  </si>
  <si>
    <t>171201202</t>
  </si>
  <si>
    <t>Uloženie sypaniny na skládky nad 100 do 1000 m3</t>
  </si>
  <si>
    <t>676093483</t>
  </si>
  <si>
    <t>Zakladanie</t>
  </si>
  <si>
    <t>16</t>
  </si>
  <si>
    <t>273313521</t>
  </si>
  <si>
    <t>Betón základových dosiek, prostý tr. C 12/15</t>
  </si>
  <si>
    <t>-1382944076</t>
  </si>
  <si>
    <t>274321312</t>
  </si>
  <si>
    <t>Betón základových pásov, železový (bez výstuže), tr. C 20/25</t>
  </si>
  <si>
    <t>702308897</t>
  </si>
  <si>
    <t>30</t>
  </si>
  <si>
    <t>274361821</t>
  </si>
  <si>
    <t>Výstuž základových pásov z ocele 10505</t>
  </si>
  <si>
    <t>t</t>
  </si>
  <si>
    <t>-814160876</t>
  </si>
  <si>
    <t>11</t>
  </si>
  <si>
    <t>289971212</t>
  </si>
  <si>
    <t>Zhotovenie vrstvy z geotextílie na upravenom povrchu sklon do 1 : 5 , šírky nad 3 do 6 m</t>
  </si>
  <si>
    <t>m2</t>
  </si>
  <si>
    <t>2095275100</t>
  </si>
  <si>
    <t>12</t>
  </si>
  <si>
    <t>M</t>
  </si>
  <si>
    <t>693110003700</t>
  </si>
  <si>
    <t xml:space="preserve">Geotextília polypropylénová CHSTEX BS10 - 120 g/m2 </t>
  </si>
  <si>
    <t>8</t>
  </si>
  <si>
    <t>-1248202949</t>
  </si>
  <si>
    <t>10</t>
  </si>
  <si>
    <t>289971441</t>
  </si>
  <si>
    <t>Geomreža pre stabilizáciu podkladu, tuhá trojosá z polypropylénu TENSAR TRIAX TX160 25X4,00M sklon do 1 : 5</t>
  </si>
  <si>
    <t>461456150</t>
  </si>
  <si>
    <t>3</t>
  </si>
  <si>
    <t>Zvislé a kompletné konštrukcie</t>
  </si>
  <si>
    <t>311271303</t>
  </si>
  <si>
    <t>Murivo nosné (m3) PREMAC 50x30x25 s betónovou výplňou hr. 300 mm</t>
  </si>
  <si>
    <t>950905926</t>
  </si>
  <si>
    <t>311361825</t>
  </si>
  <si>
    <t>Výstuž pre murivo nosné PREMAC s betónovou výplňou z ocele 10505</t>
  </si>
  <si>
    <t>109115360</t>
  </si>
  <si>
    <t>40</t>
  </si>
  <si>
    <t>342122011</t>
  </si>
  <si>
    <t>Montáž dielcov flexibilných systémových pre obvodovej steny zo železobetónu hmotnosti do 1,5 t</t>
  </si>
  <si>
    <t>box</t>
  </si>
  <si>
    <t>686532645</t>
  </si>
  <si>
    <t>41</t>
  </si>
  <si>
    <t>593310000100</t>
  </si>
  <si>
    <t>Dodávka stenových flexibilných blokov z betónu</t>
  </si>
  <si>
    <t>-687789115</t>
  </si>
  <si>
    <t>P</t>
  </si>
  <si>
    <t>Poznámka k položke:_x000D_
Uvedená cena neobsahuje prípadné úpravy panelov (pozdĺžne rezy, šikmá rezy, výrezy a pod.), oceľové výmeny a upchávky dutín, je len orientačná.</t>
  </si>
  <si>
    <t>5</t>
  </si>
  <si>
    <t>Komunikácie</t>
  </si>
  <si>
    <t>9</t>
  </si>
  <si>
    <t>564782111</t>
  </si>
  <si>
    <t>Podklad alebo kryt z kameniva hrubého drveného veľ. 0-63 mm po zhut.hr. 300 mm</t>
  </si>
  <si>
    <t>-763945017</t>
  </si>
  <si>
    <t>567132111</t>
  </si>
  <si>
    <t>Podklad z kameniva stmeleného cementom s rozprestretím a zhutnením, CBGM C 8/10 (C 6/8), po zhutnení hr. 160 mm</t>
  </si>
  <si>
    <t>467254700</t>
  </si>
  <si>
    <t>7</t>
  </si>
  <si>
    <t>573111112</t>
  </si>
  <si>
    <t>Postrek asfaltový infiltračný s posypom kamenivom z asfaltu cestného v množstve 1,00 kg/m2</t>
  </si>
  <si>
    <t>680089631</t>
  </si>
  <si>
    <t>573211108</t>
  </si>
  <si>
    <t>Postrek asfaltový spojovací bez posypu kamenivom z asfaltu cestného v množstve 0,50 kg/m2</t>
  </si>
  <si>
    <t>274073871</t>
  </si>
  <si>
    <t>577134221</t>
  </si>
  <si>
    <t>Asfaltový betón vrstva obrusná AC 11 O v pruhu š. nad 3 m z nemodifik. asfaltu tr. I, po zhutnení hr. 40 mm</t>
  </si>
  <si>
    <t>-2147010050</t>
  </si>
  <si>
    <t>6</t>
  </si>
  <si>
    <t>577174421</t>
  </si>
  <si>
    <t>Asfaltový betón vrstva ložná AC 22 L v pruhu š. nad 3 m z nemodifik. asfaltu tr. I, po zhutnení hr. 80 mm</t>
  </si>
  <si>
    <t>-1536204213</t>
  </si>
  <si>
    <t>Ostatné konštrukcie a práce-búranie</t>
  </si>
  <si>
    <t>13</t>
  </si>
  <si>
    <t>917862111</t>
  </si>
  <si>
    <t>Osadenie chodník. obrubníka betónového stojatého do lôžka z betónu prosteho tr. C 12/15 s bočnou oporou</t>
  </si>
  <si>
    <t>m</t>
  </si>
  <si>
    <t>-2073269751</t>
  </si>
  <si>
    <t>14</t>
  </si>
  <si>
    <t>592170003800</t>
  </si>
  <si>
    <t>Obrubník cestný so skosením, lxšxv 1000x150x250 mm</t>
  </si>
  <si>
    <t>ks</t>
  </si>
  <si>
    <t>650737872</t>
  </si>
  <si>
    <t>99</t>
  </si>
  <si>
    <t>Presun hmôt HSV</t>
  </si>
  <si>
    <t>15</t>
  </si>
  <si>
    <t>998225111</t>
  </si>
  <si>
    <t>Presun hmôt pre pozemnú komunikáciu a letisko s krytom asfaltovým akejkoľvek dĺžky objektu</t>
  </si>
  <si>
    <t>491978772</t>
  </si>
  <si>
    <t>PSV</t>
  </si>
  <si>
    <t>Práce a dodávky PSV</t>
  </si>
  <si>
    <t>767</t>
  </si>
  <si>
    <t>Konštrukcie doplnkové kovové</t>
  </si>
  <si>
    <t>48</t>
  </si>
  <si>
    <t>767340070</t>
  </si>
  <si>
    <t>Montáž prestrešenia kotveného do steny, rovná strecha z plechu do plochy 10 m2</t>
  </si>
  <si>
    <t>1408442799</t>
  </si>
  <si>
    <t>49</t>
  </si>
  <si>
    <t>553580005200</t>
  </si>
  <si>
    <t>Dodávka prestrešenia, konzoly, plech a kotvenie</t>
  </si>
  <si>
    <t>32</t>
  </si>
  <si>
    <t>-2015670731</t>
  </si>
  <si>
    <t>50</t>
  </si>
  <si>
    <t>998767101</t>
  </si>
  <si>
    <t>Presun hmôt pre kovové stavebné doplnkové konštrukcie v objektoch výšky do 6 m</t>
  </si>
  <si>
    <t>189749017</t>
  </si>
  <si>
    <t>Práce a dodávky M</t>
  </si>
  <si>
    <t>35-M</t>
  </si>
  <si>
    <t>Montáž a dodávka technológie</t>
  </si>
  <si>
    <t>54</t>
  </si>
  <si>
    <t>Pol100</t>
  </si>
  <si>
    <t>Meracie vybavenie</t>
  </si>
  <si>
    <t>813814328</t>
  </si>
  <si>
    <t>Poznámka k položke:_x000D_
bezdrôtové teplotné sondy s 3 meracími bodmi_x000D_
diaľkový prijímač</t>
  </si>
  <si>
    <t>55</t>
  </si>
  <si>
    <t>Pol101</t>
  </si>
  <si>
    <t>Riadiaci systém</t>
  </si>
  <si>
    <t>-239476586</t>
  </si>
  <si>
    <t>Poznámka k položke:_x000D_
Skriňa na riadenie procesu kompostovania (motory, teplotné sondy atď. podľa potreby) musí byť umiestnená na zadnej strane kompostovacích boxov._x000D_
Na riadenie procesu je potrebné použiť systém PLC._x000D_
Rozsah prevádzkovej teploty pre PLC musí byť od -25 ° C do + 80 ° C pri plnom zaťažení.  Prevádzka kompostárne prostredníctvom lokálnej wifi siete za použitia smart telefónu alebo tabletu bez použitia internetu_x000D_
Operačný systém PLC je Linux alebo Windows 10 Pro_x000D_
PLC pracuje s rozhraním webového servera._x000D_
Údaje sú uložené na PLC minimálne za posledné 2 roky._x000D_
Prenos dát je zabezpečený SSL-šifrovaním_x000D_
Prevádzka riadiaceho systému prostredníctvom s inteligentného telefónu, Tablet-PC a PC súčasne._x000D_
Obrázky HMI sa automaticky optimalizujú podľa veľkosti obrazovky_x000D_
Trendy krivky teplôt sú zobrazené pre nastaviteľný čas_x000D_
Systém obsahuje funkcionalitu ,,priblíženie“_x000D_
Všetky dáta sú exportovateľné do Excel_x000D_
Administrátor pridáva ďalších používateľov_x000D_
3 úrovne hesiel_x000D_
Prevádzka (spúšťanie, zastavenie, výber prevádzkových režimov), nastavenie parametrov pre režimy intervalu a režimy s regulovanou teplotou je možné cez všetky ovládacie zariadenia_x000D_
Prevádzka je možná prostredníctvom prehliadača (IE, Firefox, Chrome, Safari)_x000D_
Údaje/Dáta o Komunikácii sú prístupné správcom_x000D_
Jazyk pre ovládanie e automaticky rovnaký ako štandardný jazyk prehliadača_x000D_
Každý alarm sa samostatne zobrazí v zozname alarmov (nielen ako súhrnný alarm)._x000D_
Možné rozšírenie – Input, Output_x000D_
Snímače teploty pre každú základku sú pripojené k PLC cez zbernicový systém, analógové vstupy alebo rádiový prenos_x000D_
Systém riadi zavlažovanie a meria hladinu vody v nádržiach</t>
  </si>
  <si>
    <t>51</t>
  </si>
  <si>
    <t>Pol97</t>
  </si>
  <si>
    <t>Prevzdušnovanie a odvodňovanie základok</t>
  </si>
  <si>
    <t>-991755505</t>
  </si>
  <si>
    <t>Poznámka k položke:_x000D_
4 línie prevzdušňovacích a odvodňovacích potrubí v každom boxe_x000D_
Dĺžka betónového prefabrikátu: min. 99 cm a max. 102 cm_x000D_
potrubia - betónový prefabrikát s kónickými tryskami vyrobenými z  PA6_x000D_
diely potrubia vybavené integrovaným tesnením EPDM alebo SBR_x000D_
Betón odolný voči kyselinám triedy: C40/50 B7 bez Ca3_x000D_
inšpekčný otvor s poklopom s nehrdzavejúcej ocele pre každú líniu potrubia_x000D_
prierez potrubia min 300 cm2_x000D_
Priemer prevzdušňovacieho potrubia: min 200 mm_x000D_
povolená záťaž min. 170 kN/m_x000D_
vymeniteľné trysky _x000D_
min. 8 ks trysiek/ 1 m potrubia_x000D_
min. priemer trysky 6 mm a max. 7 mm</t>
  </si>
  <si>
    <t>52</t>
  </si>
  <si>
    <t>Pol98</t>
  </si>
  <si>
    <t>Sifónová nádoba s poklopom</t>
  </si>
  <si>
    <t>856818962</t>
  </si>
  <si>
    <t>Poznámka k položke:_x000D_
Výška min. 1550 mm_x000D_
priemer min. 1100 mm_x000D_
kovový poklop s teleskopickou nadstavbou pre úpravu výšky od 50 do 280 mm_x000D_
vyrobený z Polyetylénu_x000D_
povolená záťaž poklopu min. 400 kN_x000D_
chemicky a mikrobiologicky rezistentný_x000D_
možnosť odviesť odpadovú vodu z min. 4 prevzdušňovacích potrubí_x000D_
1kw čerpadlo s hladinovou sondou</t>
  </si>
  <si>
    <t>53</t>
  </si>
  <si>
    <t>Pol99</t>
  </si>
  <si>
    <t>Dúchadlá</t>
  </si>
  <si>
    <t>-3990477</t>
  </si>
  <si>
    <t>Poznámka k položke:_x000D_
Vmax &gt; 1000 m3/ hod_x000D_
Celkový rozdiel tlaku &gt; 2900 Pa (hustota 1,2 kg/m3 a 20°C)_x000D_
Motor P(W) min. 0,5 kW_x000D_
stupeň ochrany IP 55_x000D_
tepelná ochrana motora_x000D_
súčasť dodávky 30 cm flexibilná mikrobiologicky rezistentná spojovacia hadica s priemerom 200mm_x000D_
možnosť horizontálnej aj vertikálnej inštalácie fénu_x000D_
spojovacia obruč z nehrdzavejúcej ocele s priemrom 200 mm_x000D_
krytie dúchadiel musí byť vyrobené z liateho hliníka</t>
  </si>
  <si>
    <t>VRN</t>
  </si>
  <si>
    <t>Vedľajšie rozpočtové náklady</t>
  </si>
  <si>
    <t>000300016</t>
  </si>
  <si>
    <t>Geodetické práce - vykonávané pred výstavbou určenie vytyčovacej siete, vytýčenie staveniska, staveb. objektu</t>
  </si>
  <si>
    <t>eur</t>
  </si>
  <si>
    <t>1024</t>
  </si>
  <si>
    <t>-1039975250</t>
  </si>
  <si>
    <t>33</t>
  </si>
  <si>
    <t>000300021</t>
  </si>
  <si>
    <t>Geodetické práce - vykonávané v priebehu výstavby výškové merania</t>
  </si>
  <si>
    <t>1649026551</t>
  </si>
  <si>
    <t>31</t>
  </si>
  <si>
    <t>000300031</t>
  </si>
  <si>
    <t>Geodetické práce - vykonávané po výstavbe zameranie skutočného vyhotovenia stavby</t>
  </si>
  <si>
    <t>-330041559</t>
  </si>
  <si>
    <t>36</t>
  </si>
  <si>
    <t>000600013</t>
  </si>
  <si>
    <t>Zariadenie staveniska - prevádzkové sklady</t>
  </si>
  <si>
    <t>479001365</t>
  </si>
  <si>
    <t>35</t>
  </si>
  <si>
    <t>000600021</t>
  </si>
  <si>
    <t>Zariadenie staveniska - prevádzkové oplotenie staveniska</t>
  </si>
  <si>
    <t>772199442</t>
  </si>
  <si>
    <t>34</t>
  </si>
  <si>
    <t>000600042</t>
  </si>
  <si>
    <t>Zariadenie staveniska - sociálne sociálne zariadenia</t>
  </si>
  <si>
    <t>-1502198763</t>
  </si>
  <si>
    <t>39</t>
  </si>
  <si>
    <t>001000025</t>
  </si>
  <si>
    <t>Inžinierska činnosť - posudky plán BOZP na stavenisku</t>
  </si>
  <si>
    <t>-1243535651</t>
  </si>
  <si>
    <t>37</t>
  </si>
  <si>
    <t>001000031</t>
  </si>
  <si>
    <t>Inžinierska činnosť - skúšky a revízie úradné tlakové skúšky</t>
  </si>
  <si>
    <t>-338306810</t>
  </si>
  <si>
    <t>38</t>
  </si>
  <si>
    <t>001000034</t>
  </si>
  <si>
    <t>Inžinierska činnosť - skúšky a revízie ostatné skúšky</t>
  </si>
  <si>
    <t>948380646</t>
  </si>
  <si>
    <t>SO 02 - Doručovacia hala</t>
  </si>
  <si>
    <t>Časť:</t>
  </si>
  <si>
    <t>SO 02.1 - Doručovacia hala - stavebná časť</t>
  </si>
  <si>
    <t xml:space="preserve">HSV - Práce a dodávky HSV   </t>
  </si>
  <si>
    <t xml:space="preserve">    764 - Konštrukcie klampiarske</t>
  </si>
  <si>
    <t xml:space="preserve">    783 - Nátery</t>
  </si>
  <si>
    <t xml:space="preserve">    43-M - Montáž oceľových konštrukcií</t>
  </si>
  <si>
    <t xml:space="preserve">Práce a dodávky HSV   </t>
  </si>
  <si>
    <t>912909389</t>
  </si>
  <si>
    <t>1129060277</t>
  </si>
  <si>
    <t>1416747730</t>
  </si>
  <si>
    <t>162501102</t>
  </si>
  <si>
    <t>Vodorovné premiestnenie výkopku po spevnenej ceste z horniny tr.1-4, do 100 m3 na vzdialenosť do 3000 m</t>
  </si>
  <si>
    <t>-104853982</t>
  </si>
  <si>
    <t>162501105</t>
  </si>
  <si>
    <t>Vodorovné premiestnenie výkopku po spevnenej ceste z horniny tr.1-4, do 100 m3, príplatok k cene za každých ďalšich a začatých 1000 m</t>
  </si>
  <si>
    <t>515301355</t>
  </si>
  <si>
    <t>171201201</t>
  </si>
  <si>
    <t>Uloženie sypaniny na skládky do 100 m3</t>
  </si>
  <si>
    <t>-1922308121</t>
  </si>
  <si>
    <t>2016058231</t>
  </si>
  <si>
    <t>1103793345</t>
  </si>
  <si>
    <t>2013319429</t>
  </si>
  <si>
    <t>-1092489184</t>
  </si>
  <si>
    <t>-1400473815</t>
  </si>
  <si>
    <t>341321610</t>
  </si>
  <si>
    <t>Betón stien a priečok, železový (bez výstuže) tr. C 30/37</t>
  </si>
  <si>
    <t>-491985842</t>
  </si>
  <si>
    <t>341351105</t>
  </si>
  <si>
    <t>Debnenie stien a priečok  obojstranné zhotovenie-dielce</t>
  </si>
  <si>
    <t>100496880</t>
  </si>
  <si>
    <t>341351106</t>
  </si>
  <si>
    <t>Debnenie stien a priečok  obojstranné odstránenie-dielce</t>
  </si>
  <si>
    <t>1967648796</t>
  </si>
  <si>
    <t>341361821</t>
  </si>
  <si>
    <t>Výstuž stien a priečok 10505</t>
  </si>
  <si>
    <t>-2049637748</t>
  </si>
  <si>
    <t>stena</t>
  </si>
  <si>
    <t>1315554849</t>
  </si>
  <si>
    <t>17</t>
  </si>
  <si>
    <t>2079487444</t>
  </si>
  <si>
    <t>18</t>
  </si>
  <si>
    <t>-1791074283</t>
  </si>
  <si>
    <t>19</t>
  </si>
  <si>
    <t>-25837345</t>
  </si>
  <si>
    <t>-2099235948</t>
  </si>
  <si>
    <t>-351805695</t>
  </si>
  <si>
    <t>-1458895575</t>
  </si>
  <si>
    <t>23</t>
  </si>
  <si>
    <t>-908489960</t>
  </si>
  <si>
    <t>24</t>
  </si>
  <si>
    <t>998012021</t>
  </si>
  <si>
    <t>Presun hmôt pre budovy (801, 803, 812), zvislá konštr. monolit. betónová výšky do 6 m</t>
  </si>
  <si>
    <t>-27801535</t>
  </si>
  <si>
    <t>764</t>
  </si>
  <si>
    <t>Konštrukcie klampiarske</t>
  </si>
  <si>
    <t>25</t>
  </si>
  <si>
    <t>764172083</t>
  </si>
  <si>
    <t>Krytina trapézová - hrebeň pre strechy rovné - sklon do 30°</t>
  </si>
  <si>
    <t>-563587734</t>
  </si>
  <si>
    <t>26</t>
  </si>
  <si>
    <t>764172491</t>
  </si>
  <si>
    <t>Montáž krytiny z trapézového plechu, sklon do 30°</t>
  </si>
  <si>
    <t>-307305654</t>
  </si>
  <si>
    <t>27</t>
  </si>
  <si>
    <t>553450012200</t>
  </si>
  <si>
    <t>Profil trapézový strešný vlnitý T35-40(X)-1035 štandard - Polyester poplastovaný, hr. 1,0 mm</t>
  </si>
  <si>
    <t>1627311234</t>
  </si>
  <si>
    <t>28</t>
  </si>
  <si>
    <t>764352427</t>
  </si>
  <si>
    <t>Žľaby z pozinkovaného farbeného PZf plechu, pododkvapové polkruhové r.š. 330 mm</t>
  </si>
  <si>
    <t>963899862</t>
  </si>
  <si>
    <t>29</t>
  </si>
  <si>
    <t>764359412</t>
  </si>
  <si>
    <t>Kotlík kónický z pozinkovaného farbeného PZf plechu, pre rúry s priemerom od 100 do 125 mm</t>
  </si>
  <si>
    <t>35263864</t>
  </si>
  <si>
    <t>764454454</t>
  </si>
  <si>
    <t>Zvodové rúry z pozinkovaného farbeného PZf plechu, kruhové priemer 120 mm</t>
  </si>
  <si>
    <t>1907965460</t>
  </si>
  <si>
    <t>998764101</t>
  </si>
  <si>
    <t>Presun hmôt pre konštrukcie klampiarske v objektoch výšky do 6 m</t>
  </si>
  <si>
    <t>702323204</t>
  </si>
  <si>
    <t>767421111</t>
  </si>
  <si>
    <t>Montáž opláštenia priepustnou membránou na oceľovú konštrukciu, výšky do 15 m</t>
  </si>
  <si>
    <t>-1238882331</t>
  </si>
  <si>
    <t>283230011700</t>
  </si>
  <si>
    <t>Priepustná mebránová plachta</t>
  </si>
  <si>
    <t>289223667</t>
  </si>
  <si>
    <t>767995102</t>
  </si>
  <si>
    <t>Montáž ostatných atypických kovových stavebných doplnkových konštrukcií nad 5 do 10 kg</t>
  </si>
  <si>
    <t>kg</t>
  </si>
  <si>
    <t>14140488</t>
  </si>
  <si>
    <t>5815200001H1</t>
  </si>
  <si>
    <t>Hasiaci prístroj práškový - 6kg</t>
  </si>
  <si>
    <t>-1656545036</t>
  </si>
  <si>
    <t>5815200001H2</t>
  </si>
  <si>
    <t>Hasiaci prístroj CO2 - 5kg</t>
  </si>
  <si>
    <t>-1577139743</t>
  </si>
  <si>
    <t>2139760097</t>
  </si>
  <si>
    <t>783</t>
  </si>
  <si>
    <t>Nátery</t>
  </si>
  <si>
    <t>783124520</t>
  </si>
  <si>
    <t>Nátery oceľ.konštr. syntetické dvojnásobné - 105μm</t>
  </si>
  <si>
    <t>-1668984557</t>
  </si>
  <si>
    <t>783124720</t>
  </si>
  <si>
    <t>Nátery oceľ.konštr. syntetické základné - 35μm</t>
  </si>
  <si>
    <t>1479111408</t>
  </si>
  <si>
    <t>783890320</t>
  </si>
  <si>
    <t>Epoxidový náter-systém SIKA PERMACOR 3326 EGH betónových konštrukcií</t>
  </si>
  <si>
    <t>-2071988001</t>
  </si>
  <si>
    <t>43-M</t>
  </si>
  <si>
    <t>Montáž oceľových konštrukcií</t>
  </si>
  <si>
    <t>69</t>
  </si>
  <si>
    <t>430331101</t>
  </si>
  <si>
    <t>Montáž OK strechy do 50 kg/m2, bez svetlíkov, rozp.18m, vzdial.do 6m,hm.17,10kg/m2</t>
  </si>
  <si>
    <t>64</t>
  </si>
  <si>
    <t>-880756508</t>
  </si>
  <si>
    <t>70</t>
  </si>
  <si>
    <t>142610000200</t>
  </si>
  <si>
    <t>Oceľová kontrukcia strechy a stĺpov, ozn. 11 373.1 podľa EN S235JRG1 MT 16</t>
  </si>
  <si>
    <t>128</t>
  </si>
  <si>
    <t>-700962489</t>
  </si>
  <si>
    <t>71</t>
  </si>
  <si>
    <t>-423938182</t>
  </si>
  <si>
    <t>72</t>
  </si>
  <si>
    <t>369909110</t>
  </si>
  <si>
    <t>73</t>
  </si>
  <si>
    <t>-1834608817</t>
  </si>
  <si>
    <t>74</t>
  </si>
  <si>
    <t>2050834911</t>
  </si>
  <si>
    <t>75</t>
  </si>
  <si>
    <t>-62685649</t>
  </si>
  <si>
    <t>76</t>
  </si>
  <si>
    <t>-266708471</t>
  </si>
  <si>
    <t>77</t>
  </si>
  <si>
    <t>1788119421</t>
  </si>
  <si>
    <t>78</t>
  </si>
  <si>
    <t>1399585282</t>
  </si>
  <si>
    <t>79</t>
  </si>
  <si>
    <t>-1850186617</t>
  </si>
  <si>
    <t>SO 02.2 - Doručovacia hala - elektroinštalácia</t>
  </si>
  <si>
    <t xml:space="preserve">    21-M - Elektromontáže</t>
  </si>
  <si>
    <t>21-M</t>
  </si>
  <si>
    <t>Elektromontáže</t>
  </si>
  <si>
    <t>Pol79</t>
  </si>
  <si>
    <t>Rozvádzač RMS1, kovový, prevedenie do exteriéru, prívody/vývody zospodu, inštalácia na povrch, 24 modulov, hl. istič 25A, 2x svetelný vývod, 2x zásuvkový vývod, 1x vývod pre technológiu</t>
  </si>
  <si>
    <t>Pol80</t>
  </si>
  <si>
    <t>Káblový žľab pozink 125/100 do exteriéru vrátane podpier, kotviaceho a spojovacieho materiálu</t>
  </si>
  <si>
    <t>Pol81</t>
  </si>
  <si>
    <t>Káblový žľab pozink 100/50 do exteriéru vrátane podpier, kotviaceho a spojovacieho materiálu</t>
  </si>
  <si>
    <t>Pol82</t>
  </si>
  <si>
    <t>Svietidlo exteriérové prachotesné LED 230V/53W</t>
  </si>
  <si>
    <t>Pol83</t>
  </si>
  <si>
    <t>Výložník k svietidlu</t>
  </si>
  <si>
    <t>Pol84</t>
  </si>
  <si>
    <t>Kábel CYKY-J 3x4</t>
  </si>
  <si>
    <t>Pol85</t>
  </si>
  <si>
    <t>Vypínač jednopólový, radenie č.1, 10A/230V, IP44</t>
  </si>
  <si>
    <t>Pol86</t>
  </si>
  <si>
    <t>Kábel CY 6 = H07V-U zeleno/žltý</t>
  </si>
  <si>
    <t>Pol87</t>
  </si>
  <si>
    <t>Drobný elektroinštalačný materiál (elektroinst. krabice, rúrky, kolená, príchytky, spojky, svorkovnice, atd.)</t>
  </si>
  <si>
    <t>set</t>
  </si>
  <si>
    <t>Pol88</t>
  </si>
  <si>
    <t>Oceľová nosná konštrukcia všeobecne</t>
  </si>
  <si>
    <t>Pol89</t>
  </si>
  <si>
    <t>Ukončenie káblov</t>
  </si>
  <si>
    <t>Pol90</t>
  </si>
  <si>
    <t>Guľatina 8</t>
  </si>
  <si>
    <t>Pol91</t>
  </si>
  <si>
    <t>Svorky k bleskozvodu, podpery pre vedenie, 4x ochranný uhoľník pre zvod</t>
  </si>
  <si>
    <t>kpl</t>
  </si>
  <si>
    <t>Pol92</t>
  </si>
  <si>
    <t>Zachytávač - zberacia tyč 1m, vrátanie podstavca a svoriek</t>
  </si>
  <si>
    <t>Pol93</t>
  </si>
  <si>
    <t>Pásovina FeZn 30x4</t>
  </si>
  <si>
    <t>Pol94</t>
  </si>
  <si>
    <t>Svorky k uzemneniu, vrátane 4x skúšobná svorka v krabici KO125</t>
  </si>
  <si>
    <t>Pol95</t>
  </si>
  <si>
    <t>Tyčový uzemňovač vertikálny do trojuholníka - 3x tyč 2m, svorky, pásovina, 30x4, guľatina 10</t>
  </si>
  <si>
    <t>Pol96</t>
  </si>
  <si>
    <t>HUS</t>
  </si>
  <si>
    <t>Komplexné skúšky</t>
  </si>
  <si>
    <t>Zaškolenie obsluhy</t>
  </si>
  <si>
    <t>Prvá odborná prehliadka a skúška elektroinštalácie, Prvá odborná prehliadka a skúška bleskozvodu a uzemnenia, Protokol o meraní intenzity osvetlenia</t>
  </si>
  <si>
    <t>42</t>
  </si>
  <si>
    <t>Realizačný projekt a projekt skutočného vyhotovenia</t>
  </si>
  <si>
    <t>44</t>
  </si>
  <si>
    <t>Práca vo výškach, pracovné lešenie, nožnicová a kĺbová plošina a ostatná mechanizácia potrebná k prevedeniu diela</t>
  </si>
  <si>
    <t>46</t>
  </si>
  <si>
    <t>Pol102</t>
  </si>
  <si>
    <t>Inžinierska činnosť a technický dozor</t>
  </si>
  <si>
    <t>Pol103</t>
  </si>
  <si>
    <t>Zriadenie staveniska podľa požiadaviek dodávaťeľa,v zmysle platného stavebného zákona SR 396/2006 vrátane všetkých zabezpečení a opatrení BOZP</t>
  </si>
  <si>
    <t>Pol104</t>
  </si>
  <si>
    <t>Veškeré stavebné prípomocné práce (drážky, otvory, vŕtánie do skeletu, niky, prestupy stenami a pod.)</t>
  </si>
  <si>
    <t>Pol105</t>
  </si>
  <si>
    <t>Drobný inštalačný a bližšie nešpecifikovaný materiál a práce (každý potrebný pomocný a inštalačný materiál a práce pre dobrú inštaláciu predchádzajúcich položiek, napríklad skrutky, spony, príchytky, farby, malé oceľové konštrukcie, štítky, vodiče, ...)</t>
  </si>
  <si>
    <t>Pol106</t>
  </si>
  <si>
    <t>Predrealizačné geodetické vytýčenie, Porealizačné geodetické zameranie</t>
  </si>
  <si>
    <t>SO 03 - Skladovacia plocha surovín</t>
  </si>
  <si>
    <t>-886311749</t>
  </si>
  <si>
    <t>1193659805</t>
  </si>
  <si>
    <t>908801787</t>
  </si>
  <si>
    <t>818968325</t>
  </si>
  <si>
    <t>-849158571</t>
  </si>
  <si>
    <t>696088826</t>
  </si>
  <si>
    <t>1912069253</t>
  </si>
  <si>
    <t>794998976</t>
  </si>
  <si>
    <t>1476830388</t>
  </si>
  <si>
    <t>999189764</t>
  </si>
  <si>
    <t>1220505600</t>
  </si>
  <si>
    <t>594422962</t>
  </si>
  <si>
    <t>-512749814</t>
  </si>
  <si>
    <t>409878669</t>
  </si>
  <si>
    <t>233750855</t>
  </si>
  <si>
    <t>1043408541</t>
  </si>
  <si>
    <t>801865318</t>
  </si>
  <si>
    <t>-1754422366</t>
  </si>
  <si>
    <t>1045577971</t>
  </si>
  <si>
    <t>-798893248</t>
  </si>
  <si>
    <t>782776851</t>
  </si>
  <si>
    <t>-1571730709</t>
  </si>
  <si>
    <t>619849516</t>
  </si>
  <si>
    <t>-2033526619</t>
  </si>
  <si>
    <t>-1136642195</t>
  </si>
  <si>
    <t>SO 04 - Spevnené plochy</t>
  </si>
  <si>
    <t>SO 05 - Areálový rozvod vody</t>
  </si>
  <si>
    <t xml:space="preserve">D1 - Potrubné rozvody </t>
  </si>
  <si>
    <t>D2 - Objekty na vodovode</t>
  </si>
  <si>
    <t>D3 - Ostatné</t>
  </si>
  <si>
    <t xml:space="preserve">    722 - Zdravotechnika - vnútorný vodovod</t>
  </si>
  <si>
    <t>D1</t>
  </si>
  <si>
    <t xml:space="preserve">Potrubné rozvody </t>
  </si>
  <si>
    <t>Pol161</t>
  </si>
  <si>
    <t>Potrubie HDPE DN32 + tvarovky a navrtávací pás HDPE DN32</t>
  </si>
  <si>
    <t>D2</t>
  </si>
  <si>
    <t>Objekty na vodovode</t>
  </si>
  <si>
    <t>Pol162</t>
  </si>
  <si>
    <t>Prefabrikovaná betónová vodomerná šachta</t>
  </si>
  <si>
    <t>Pol163</t>
  </si>
  <si>
    <t>Prefabrikovaná betónová armatúrna šachta</t>
  </si>
  <si>
    <t>Pol164</t>
  </si>
  <si>
    <t>Uzáver</t>
  </si>
  <si>
    <t>Pol165</t>
  </si>
  <si>
    <t>Redukcia</t>
  </si>
  <si>
    <t>Pol166</t>
  </si>
  <si>
    <t>Spätná klapka</t>
  </si>
  <si>
    <t>Pol167</t>
  </si>
  <si>
    <t>Filter</t>
  </si>
  <si>
    <t>Pol168</t>
  </si>
  <si>
    <t>Vypúšťací ventil</t>
  </si>
  <si>
    <t>D3</t>
  </si>
  <si>
    <t>Ostatné</t>
  </si>
  <si>
    <t>Pol169</t>
  </si>
  <si>
    <t>Montáž, osadenie a zapojenie šácht</t>
  </si>
  <si>
    <t>Pol171</t>
  </si>
  <si>
    <t>Montáž potrubných rozvodov HDPE DN32</t>
  </si>
  <si>
    <t>Pol172</t>
  </si>
  <si>
    <t>Výkopové práce</t>
  </si>
  <si>
    <t>722</t>
  </si>
  <si>
    <t>Zdravotechnika - vnútorný vodovod</t>
  </si>
  <si>
    <t>722250005</t>
  </si>
  <si>
    <t>Montáž hydrantového systému s tvarovo stálou hadicou D 25</t>
  </si>
  <si>
    <t>súb.</t>
  </si>
  <si>
    <t>1442716713</t>
  </si>
  <si>
    <t>449150000800</t>
  </si>
  <si>
    <t>Hydrantový systém s tvarovo stálou hadicou D 25 PH-PLUS, hadica 30 m, skriňa 710x710x245 mm, plné dvierka, prúdnica ekv. 10</t>
  </si>
  <si>
    <t>1969878801</t>
  </si>
  <si>
    <t>SO 06 - Areálová kanalizácia</t>
  </si>
  <si>
    <t>D1 - Potrubné rozvody</t>
  </si>
  <si>
    <t>D2 - Objekty na areálovej kanalizácii</t>
  </si>
  <si>
    <t>Potrubné rozvody</t>
  </si>
  <si>
    <t>Pol138</t>
  </si>
  <si>
    <t>Zvodové potrubie - potrubie OSMA KG SYSTEM DN125 + tvarovky DN125</t>
  </si>
  <si>
    <t>Pol139</t>
  </si>
  <si>
    <t>Zvodové potrubie - potrubie OSMA KG SYSTEM DN200 + tvarovky DN200</t>
  </si>
  <si>
    <t>Pol140</t>
  </si>
  <si>
    <t>Zvodové potrubie - potrubie OSMA KG SYSTEM DN250 + tvarovky DN250</t>
  </si>
  <si>
    <t>Pol141</t>
  </si>
  <si>
    <t>Výtlačné potrubie HDPE DN25 + tvarovky HDPE DN25</t>
  </si>
  <si>
    <t>Pol142</t>
  </si>
  <si>
    <t>Výtlačné potrubie HDPE DN50 + tvarovky HDPE DN50</t>
  </si>
  <si>
    <t>Pol143</t>
  </si>
  <si>
    <t>Výtlačné potrubie HDPE DN150 + tvarovky HDPE DN150</t>
  </si>
  <si>
    <t>Objekty na areálovej kanalizácii</t>
  </si>
  <si>
    <t>Pol144</t>
  </si>
  <si>
    <t>Zostava betónových revíznych šácht DN1000</t>
  </si>
  <si>
    <t>Pol145</t>
  </si>
  <si>
    <t>Zostava betónových revízno-filtračných šácht DN1000</t>
  </si>
  <si>
    <t>Pol146</t>
  </si>
  <si>
    <t>Prečerpávacia šachta, vrátane čerpadla</t>
  </si>
  <si>
    <t>Pol147</t>
  </si>
  <si>
    <t>Akumulačná nádrž KL AN 6 + prísluśenstvo (skruže, kónus, poklop)</t>
  </si>
  <si>
    <t>Pol148</t>
  </si>
  <si>
    <t>Odlučovač ropných látok 30/1</t>
  </si>
  <si>
    <t>Pol149</t>
  </si>
  <si>
    <t>Uličné vpusty-dodávka stavby</t>
  </si>
  <si>
    <t>Pol150</t>
  </si>
  <si>
    <t>Montáž, osadenie a zapojenie revíznych šácht</t>
  </si>
  <si>
    <t>Pol151</t>
  </si>
  <si>
    <t>Montáž, osadenie a zapojenie revízno-filtračných šácht</t>
  </si>
  <si>
    <t>Pol152</t>
  </si>
  <si>
    <t>Montáž, osadenie a zapojenie prečerpávacej šachty s čerpadlom</t>
  </si>
  <si>
    <t>Pol153</t>
  </si>
  <si>
    <t>Montáž, osadenie a zapojenie akumulačnej nádrže</t>
  </si>
  <si>
    <t>Pol154</t>
  </si>
  <si>
    <t>Montáž, osadenie a zapojenie odlučovača ropných látok</t>
  </si>
  <si>
    <t>Pol155</t>
  </si>
  <si>
    <t>Montáž potrubných rozvodov  PVC DN125</t>
  </si>
  <si>
    <t>Pol156</t>
  </si>
  <si>
    <t>Montáž potrubných rozvodov PVC DN200</t>
  </si>
  <si>
    <t>Pol157</t>
  </si>
  <si>
    <t>Montáž potrubných rozvodov PVC DN250</t>
  </si>
  <si>
    <t>Pol158</t>
  </si>
  <si>
    <t>Montáž potrubných rozvodov HDPE DN25, DN50, DN150</t>
  </si>
  <si>
    <t>Pol160</t>
  </si>
  <si>
    <t>SO 08 - Nádrž na výluhovú vodu</t>
  </si>
  <si>
    <t>131201102</t>
  </si>
  <si>
    <t>Výkop nezapaženej jamy v hornine 3, nad 100 do 1000 m3</t>
  </si>
  <si>
    <t>-1737188193</t>
  </si>
  <si>
    <t>131201109</t>
  </si>
  <si>
    <t>Hĺbenie nezapažených jám a zárezov. Príplatok za lepivosť horniny 3</t>
  </si>
  <si>
    <t>-1143580</t>
  </si>
  <si>
    <t>-595975833</t>
  </si>
  <si>
    <t>-2021967977</t>
  </si>
  <si>
    <t>-245415741</t>
  </si>
  <si>
    <t>174101001</t>
  </si>
  <si>
    <t>Zásyp sypaninou so zhutnením jám, šachiet, rýh, zárezov alebo okolo objektov do 100 m3</t>
  </si>
  <si>
    <t>1867786419</t>
  </si>
  <si>
    <t>271573001</t>
  </si>
  <si>
    <t>Násyp pod základové  konštrukcie so zhutnením zo štrkopiesku fr.0-32 mm</t>
  </si>
  <si>
    <t>-658490421</t>
  </si>
  <si>
    <t>273321312</t>
  </si>
  <si>
    <t>Betón základových dosiek, železový (bez výstuže), tr. C 20/25</t>
  </si>
  <si>
    <t>-854999543</t>
  </si>
  <si>
    <t>273361821</t>
  </si>
  <si>
    <t>Výstuž základových dosiek z ocele 10505</t>
  </si>
  <si>
    <t>-1149158380</t>
  </si>
  <si>
    <t>380321532</t>
  </si>
  <si>
    <t>Kompletné konštr. čistiarní odpad. vôd zo železobetónu tr. C 30/37, hr. 150-300 mm</t>
  </si>
  <si>
    <t>-809839095</t>
  </si>
  <si>
    <t>380356211</t>
  </si>
  <si>
    <t>Debnenie kompl. konštrukcií čistiarní odpad. vôd z plôch rovinných zhotovenie</t>
  </si>
  <si>
    <t>-2067021587</t>
  </si>
  <si>
    <t>380356212</t>
  </si>
  <si>
    <t>Debnenie kompl. konštrukcií čistiarní odpad. vôd z plôch rovinných odstránenie</t>
  </si>
  <si>
    <t>1978208784</t>
  </si>
  <si>
    <t>380361006</t>
  </si>
  <si>
    <t>Výstuž komplet. konstr. čist., odpadových vôd a nádrží z ocele 10505</t>
  </si>
  <si>
    <t>87342143</t>
  </si>
  <si>
    <t>900073034</t>
  </si>
  <si>
    <t>767911120</t>
  </si>
  <si>
    <t>Montáž oplotenia strojového pletiva, s výškou do 1,6 m</t>
  </si>
  <si>
    <t>53573661</t>
  </si>
  <si>
    <t>313290002600</t>
  </si>
  <si>
    <t>Pletivo pozinkované pletené štvorhranné GALVEX, oko 60 mm, drôt d 2 mm, vxl 1,5x25 m, bez napínacieho drôtu, DIRICKX</t>
  </si>
  <si>
    <t>134609775</t>
  </si>
  <si>
    <t>767916550</t>
  </si>
  <si>
    <t>Osadenie stĺpika oceľového plotového výšky do 2 m na oceľovú platňu</t>
  </si>
  <si>
    <t>52834489</t>
  </si>
  <si>
    <t>553510009830</t>
  </si>
  <si>
    <t>Pätka stĺpika 48 mm plotová, pozinkovaná</t>
  </si>
  <si>
    <t>-1926795840</t>
  </si>
  <si>
    <t>553510021900</t>
  </si>
  <si>
    <t>Stĺpik GALVAN, d 38 mm, výška 2 m, výška pletiva 1,5 m, pozinkovaný s PVC čiapkou, pre pletivo v rolkách, DIRICKX</t>
  </si>
  <si>
    <t>481186624</t>
  </si>
  <si>
    <t>767920210</t>
  </si>
  <si>
    <t>Montáž vrát a vrátok k oploteniu osadzovaných na stĺpiky oceľové, s plochou jednotlivo do 2 m2</t>
  </si>
  <si>
    <t>-2130358567</t>
  </si>
  <si>
    <t>553510009900</t>
  </si>
  <si>
    <t>Bránka ESPACE jednokrídlová, šxv 1,0x1,50 m, úprava epoxizinok + polyester, výplň jokel F40, farba RAL 6005</t>
  </si>
  <si>
    <t>2112046664</t>
  </si>
  <si>
    <t>-37537363</t>
  </si>
  <si>
    <t>PS 01 - Prevádzkový rozvod silnoprúdu</t>
  </si>
  <si>
    <t>D1 - 1. Špecifikácia rozvádzača RM1</t>
  </si>
  <si>
    <t xml:space="preserve">    D2 - Výzbroj:</t>
  </si>
  <si>
    <t>D3 - 2. Špecifikácia zariadení EL:  Dodávka ,montáž</t>
  </si>
  <si>
    <t xml:space="preserve">    D4 - Materiál:</t>
  </si>
  <si>
    <t>D5 -     46-M - Zemné práce pri extr.mont.prácach</t>
  </si>
  <si>
    <t>D6 - Hodinové zúčtovacie sadzby hl. II.-XI.</t>
  </si>
  <si>
    <t>1. Špecifikácia rozvádzača RM1</t>
  </si>
  <si>
    <t>RM1</t>
  </si>
  <si>
    <t>Rozvádzač oceloplechový, nástenný, Rittal TS8, označenie RM1, jednodverový, rozmery:800x1800x400mm (šxvxhl), sokel 100 mm, krytie: IP 55/20, odtieň RAL 7035</t>
  </si>
  <si>
    <t>Výzbroj:</t>
  </si>
  <si>
    <t>Pol1</t>
  </si>
  <si>
    <t>Istič COMPACT NSX160F, TMD160, 2xOF, MX 230V AC</t>
  </si>
  <si>
    <t>Pol2</t>
  </si>
  <si>
    <t>Prúdový transformátor NTP 100/5 A</t>
  </si>
  <si>
    <t>Pol3</t>
  </si>
  <si>
    <t>Digitálny merač spotreby el. energie  3PH-M BUS x/5</t>
  </si>
  <si>
    <t>Pol4</t>
  </si>
  <si>
    <t>Poistkový odpínač FH000-3A/T</t>
  </si>
  <si>
    <t>Pol5</t>
  </si>
  <si>
    <t>Poistková patróna PN000, 80A gG</t>
  </si>
  <si>
    <t>Pol6</t>
  </si>
  <si>
    <t>Istič iC60H 1P 4A/B</t>
  </si>
  <si>
    <t>Pol7</t>
  </si>
  <si>
    <t>Istič iC60H 1P 6A/B</t>
  </si>
  <si>
    <t>Pol8</t>
  </si>
  <si>
    <t>Istič iC60H 1P 10A/B</t>
  </si>
  <si>
    <t>Pol9</t>
  </si>
  <si>
    <t>Istič iC60H 1P 16A/B</t>
  </si>
  <si>
    <t>Pol10</t>
  </si>
  <si>
    <t>Istič iC60H 3P 10A/B</t>
  </si>
  <si>
    <t>Pol11</t>
  </si>
  <si>
    <t>Istič iC60H 3P 16A/B</t>
  </si>
  <si>
    <t>Pol12</t>
  </si>
  <si>
    <t>Istič iC60H 3P 25A/B</t>
  </si>
  <si>
    <t>Pol13</t>
  </si>
  <si>
    <t>Motorový istič P25M 2,5-4A 400V AC, F+SD.F</t>
  </si>
  <si>
    <t>Pol14</t>
  </si>
  <si>
    <t>Prúdový chránič s nadpr. ochr. AC dI=30mA, 4A/B, 1P+N</t>
  </si>
  <si>
    <t>Pol15</t>
  </si>
  <si>
    <t>Prúdový chránič s nadpr. ochr. dI=30mA, 10A/B, 1P+N</t>
  </si>
  <si>
    <t>Pol16</t>
  </si>
  <si>
    <t>Prúdový chránič s nadpr. ochr. AC dI=30mA, 16A/B, 1P+N</t>
  </si>
  <si>
    <t>Pol17</t>
  </si>
  <si>
    <t>Pomocné relé RT424730 2P 230VAC+YRT78626</t>
  </si>
  <si>
    <t>Pol18</t>
  </si>
  <si>
    <t>Pomocné relé RT424024 2P 24VDC+YRT78626</t>
  </si>
  <si>
    <t>Pol19</t>
  </si>
  <si>
    <t>Prepäťová ochrana SALTEK FLP-B+C MAXI/3</t>
  </si>
  <si>
    <t>Pol20</t>
  </si>
  <si>
    <t>Tepelné relé LRD 2,5-6A</t>
  </si>
  <si>
    <t>Pol21</t>
  </si>
  <si>
    <t>Ovládač otočný trojpolohový XB5-AG33, čierny, 230 V AC, uzamykateľný kľúčom</t>
  </si>
  <si>
    <t>Pol22</t>
  </si>
  <si>
    <t>Tlačidlový ovládač XB5-AS9445, červený, odblokovanie kľúčom</t>
  </si>
  <si>
    <t>Pol23</t>
  </si>
  <si>
    <t>Tlačidlový spínač XB5-AA31, 230 V AC, zelený</t>
  </si>
  <si>
    <t>Pol24</t>
  </si>
  <si>
    <t>Tlačidlový spínač ZB5-AZ102+ZB-AA1, 230 V AC, biely</t>
  </si>
  <si>
    <t>Pol25</t>
  </si>
  <si>
    <t>Signálne svietidlo XB5-AVM1, 230V AC, biele</t>
  </si>
  <si>
    <t>Pol26</t>
  </si>
  <si>
    <t>Signálne svietidlo XB5-AVM3, 230V AC, zelené</t>
  </si>
  <si>
    <t>Pol27</t>
  </si>
  <si>
    <t>Signálne svietidlo XB5-AVM4, 230V AC, červené</t>
  </si>
  <si>
    <t>Pol28</t>
  </si>
  <si>
    <t>Stykač LC1-D25P7 o.c. 230 V AC</t>
  </si>
  <si>
    <t>Pol29</t>
  </si>
  <si>
    <t>Prepínač SEZ S10 JZG 2201 C8, 690V, IP65, uzamykateľný kľúčom, poloha 0 a MAN</t>
  </si>
  <si>
    <t>60</t>
  </si>
  <si>
    <t>Pol30</t>
  </si>
  <si>
    <t>Svorka radová RS6</t>
  </si>
  <si>
    <t>62</t>
  </si>
  <si>
    <t>Pol31</t>
  </si>
  <si>
    <t>Svorka radová RS2,5</t>
  </si>
  <si>
    <t>Pol32</t>
  </si>
  <si>
    <t>Označovacie nápisy - 1 písmeno</t>
  </si>
  <si>
    <t>66</t>
  </si>
  <si>
    <t>Pol33</t>
  </si>
  <si>
    <t>Označovací štítok</t>
  </si>
  <si>
    <t>68</t>
  </si>
  <si>
    <t>Pol34</t>
  </si>
  <si>
    <t>Káblová prechodka M16-32</t>
  </si>
  <si>
    <t>Pol35</t>
  </si>
  <si>
    <t>Svorka radová RS4</t>
  </si>
  <si>
    <t>Pol36</t>
  </si>
  <si>
    <t>Termostat RITTAL 3110.000 230V AC</t>
  </si>
  <si>
    <t>Pol37</t>
  </si>
  <si>
    <t>Zásuvka na DIN lištu KANLUX 16A, 230 V AC, KMFS-16A</t>
  </si>
  <si>
    <t>Pol38</t>
  </si>
  <si>
    <t>Ohrev RITTAL 9769.015, 230V AC, 1000W</t>
  </si>
  <si>
    <t>Pol39</t>
  </si>
  <si>
    <t>Ventilátor RITTAL 3323.107, 230V AC, 19W</t>
  </si>
  <si>
    <t>80</t>
  </si>
  <si>
    <t>Pol40</t>
  </si>
  <si>
    <t>podružný montážny materiál</t>
  </si>
  <si>
    <t>82</t>
  </si>
  <si>
    <t>2. Špecifikácia zariadení EL:  Dodávka ,montáž</t>
  </si>
  <si>
    <t>Pol41</t>
  </si>
  <si>
    <t>Rozvádzač RM1  viď špecifikácia</t>
  </si>
  <si>
    <t>84</t>
  </si>
  <si>
    <t>Pol42</t>
  </si>
  <si>
    <t>Zásuvková skriňa  2x400V/16A, 2x230V/16A s istením</t>
  </si>
  <si>
    <t>86</t>
  </si>
  <si>
    <t>Pol43</t>
  </si>
  <si>
    <t>Stop tlačítko v skrinke s klúčom, 1/1, červená, IP67</t>
  </si>
  <si>
    <t>88</t>
  </si>
  <si>
    <t>Pol44</t>
  </si>
  <si>
    <t>Inštalačná krabica so svorkami, IP67</t>
  </si>
  <si>
    <t>90</t>
  </si>
  <si>
    <t>D4</t>
  </si>
  <si>
    <t>Materiál:</t>
  </si>
  <si>
    <t>Pol45</t>
  </si>
  <si>
    <t>Kábel  OLFLEX CL. 110 BK 300/500V 3G1,5</t>
  </si>
  <si>
    <t>92</t>
  </si>
  <si>
    <t>Pol46</t>
  </si>
  <si>
    <t>Kábel OLFLEX CL. 110 BK 300/500V 3G2,5</t>
  </si>
  <si>
    <t>94</t>
  </si>
  <si>
    <t>Pol47</t>
  </si>
  <si>
    <t>Kábel  OLFLEX CL. 110 BK 300/500V 4G2,5</t>
  </si>
  <si>
    <t>96</t>
  </si>
  <si>
    <t>Pol48</t>
  </si>
  <si>
    <t>Kábel  NHXH-J 3x2,5 FE180/E90</t>
  </si>
  <si>
    <t>98</t>
  </si>
  <si>
    <t>Pol49</t>
  </si>
  <si>
    <t>Kábel  CYKY-J 5x6</t>
  </si>
  <si>
    <t>100</t>
  </si>
  <si>
    <t>Pol50</t>
  </si>
  <si>
    <t>Kábel  CYKY-J 5x10</t>
  </si>
  <si>
    <t>102</t>
  </si>
  <si>
    <t>Pol51</t>
  </si>
  <si>
    <t>kábel CY 4 = H07V-U zeleno/žltý</t>
  </si>
  <si>
    <t>104</t>
  </si>
  <si>
    <t>Pol52</t>
  </si>
  <si>
    <t>kábel CY 6 = H07V-U zeleno/žltý</t>
  </si>
  <si>
    <t>106</t>
  </si>
  <si>
    <t>Pol53</t>
  </si>
  <si>
    <t>Elektroinšt. trubka ohybná do vonk. prostredia pr.16/20/25 mm</t>
  </si>
  <si>
    <t>108</t>
  </si>
  <si>
    <t>Pol54</t>
  </si>
  <si>
    <t>Elektroinšt. trubka ocelová, pev. Uložená pr.16/20/25 mm</t>
  </si>
  <si>
    <t>110</t>
  </si>
  <si>
    <t>Pol55</t>
  </si>
  <si>
    <t>Elektroinšt. žľab 125x50 mm,vr. veka,upevnenia a tvaroviek a prísl.</t>
  </si>
  <si>
    <t>112</t>
  </si>
  <si>
    <t>Pol56</t>
  </si>
  <si>
    <t>Uholník 30x30x3mm</t>
  </si>
  <si>
    <t>114</t>
  </si>
  <si>
    <t>Pol57</t>
  </si>
  <si>
    <t>Drobný elektroinštalačný materiál (elektroinst. krabice, svorkovnice, atd.)</t>
  </si>
  <si>
    <t>116</t>
  </si>
  <si>
    <t>Pol58</t>
  </si>
  <si>
    <t>118</t>
  </si>
  <si>
    <t>Pol59</t>
  </si>
  <si>
    <t>120</t>
  </si>
  <si>
    <t>Pol60</t>
  </si>
  <si>
    <t>Pásovina FeZn do120mm2</t>
  </si>
  <si>
    <t>122</t>
  </si>
  <si>
    <t>Pol61</t>
  </si>
  <si>
    <t>Guľatina FeZn 10mm</t>
  </si>
  <si>
    <t>124</t>
  </si>
  <si>
    <t>Pol62</t>
  </si>
  <si>
    <t>Al štítok na označovanie káblov a prístrojov</t>
  </si>
  <si>
    <t>126</t>
  </si>
  <si>
    <t>Pol63</t>
  </si>
  <si>
    <t>Korugovaná trubka KOPOFLEX KF 09040</t>
  </si>
  <si>
    <t>Pol64</t>
  </si>
  <si>
    <t>Farba syntetická základná S2000/0100</t>
  </si>
  <si>
    <t>130</t>
  </si>
  <si>
    <t>Pol65</t>
  </si>
  <si>
    <t>Farba syntetická vrchná S2014/0100</t>
  </si>
  <si>
    <t>132</t>
  </si>
  <si>
    <t>Pol66</t>
  </si>
  <si>
    <t>Riedidlo pre nátery syntetické S6001/0000</t>
  </si>
  <si>
    <t>134</t>
  </si>
  <si>
    <t>D5</t>
  </si>
  <si>
    <t xml:space="preserve">    46-M - Zemné práce pri extr.mont.prácach</t>
  </si>
  <si>
    <t>Pol67</t>
  </si>
  <si>
    <t>Vytýčenie káblovej trasy</t>
  </si>
  <si>
    <t>136</t>
  </si>
  <si>
    <t>Pol68</t>
  </si>
  <si>
    <t>Hĺbenie káblovej ryhy ručne š=35 cm,hl=80 cm hlbokej, tr.3</t>
  </si>
  <si>
    <t>138</t>
  </si>
  <si>
    <t>Pol69</t>
  </si>
  <si>
    <t>Chránička FXPM-Turbo 50</t>
  </si>
  <si>
    <t>140</t>
  </si>
  <si>
    <t>Pol70</t>
  </si>
  <si>
    <t>Výstražná fólia - červená</t>
  </si>
  <si>
    <t>142</t>
  </si>
  <si>
    <t>Pol71</t>
  </si>
  <si>
    <t>Zriadenie kábl. ložka z  piesku 35/10+10cm</t>
  </si>
  <si>
    <t>144</t>
  </si>
  <si>
    <t>Pol72</t>
  </si>
  <si>
    <t>Zásyp káblovej ryhy ručne š=35 cm,hl=80 cm hlbokej, tr.3</t>
  </si>
  <si>
    <t>146</t>
  </si>
  <si>
    <t>Pol73</t>
  </si>
  <si>
    <t>Úprava terénu tr.3</t>
  </si>
  <si>
    <t>148</t>
  </si>
  <si>
    <t>D6</t>
  </si>
  <si>
    <t>Hodinové zúčtovacie sadzby hl. II.-XI.</t>
  </si>
  <si>
    <t>Pol74</t>
  </si>
  <si>
    <t>Práce na el. technickom zariadení, kontrola merania a ovládania cez riadiaci systém</t>
  </si>
  <si>
    <t>hod</t>
  </si>
  <si>
    <t>150</t>
  </si>
  <si>
    <t>Pol75</t>
  </si>
  <si>
    <t>Oživenie systému a zriadenie technolog. zariadenia  komplex. vyskúšanie  cez riadiaci systém</t>
  </si>
  <si>
    <t>152</t>
  </si>
  <si>
    <t>Pol76</t>
  </si>
  <si>
    <t>Vykonanie odbornej prehliadky a skúšky  a vypracovanie správy v zmysle STN 33 15 00, STN 33 2000-6 a Vyhl. Č. 508/2007 Z.z.</t>
  </si>
  <si>
    <t>154</t>
  </si>
  <si>
    <t>Pol77</t>
  </si>
  <si>
    <t>Vybavenie stanoviska TISR</t>
  </si>
  <si>
    <t>156</t>
  </si>
  <si>
    <t>Pol78</t>
  </si>
  <si>
    <t>1.úradná skúška</t>
  </si>
  <si>
    <t>158</t>
  </si>
  <si>
    <t>PS 02 - Meranie a regulácia</t>
  </si>
  <si>
    <t>D3 - 2. Špecifikácia zariadení MaR:</t>
  </si>
  <si>
    <t xml:space="preserve">    D4 - A. Dodávka </t>
  </si>
  <si>
    <t xml:space="preserve">    D5 - Materiál:</t>
  </si>
  <si>
    <t>2. Špecifikácia zariadení MaR:</t>
  </si>
  <si>
    <t>Pol199</t>
  </si>
  <si>
    <t>Dúchadlo , Model: DL2, Elektrické parametre: 400V; 50Hz; 2,4A; 1,1kW ( iba montáž )</t>
  </si>
  <si>
    <t>Pol200</t>
  </si>
  <si>
    <t>Bezdrôtový snímač teploty, Typ: TML,Krytie: IP68 ( iba montáž )</t>
  </si>
  <si>
    <t>Pol201</t>
  </si>
  <si>
    <t>Prijímacia jednotka, Typ: FEV4i ( iba montáž )</t>
  </si>
  <si>
    <t>Pol202</t>
  </si>
  <si>
    <t>Konektorová skriňa, Typ: KL3-S, Krytie: IP65 ( iba montáž )</t>
  </si>
  <si>
    <t>Pol203</t>
  </si>
  <si>
    <t>Snímač vonkajšej teploty, Pt100, 2 vodiče s prevodníkom 4...20mA, Merací rozsah: -30°C...+60°C, Krytie: IP65</t>
  </si>
  <si>
    <t xml:space="preserve">A. Dodávka </t>
  </si>
  <si>
    <t>Pol204</t>
  </si>
  <si>
    <t>Rozvádzač DT 1  viď špecifikácia ( iba montáž )</t>
  </si>
  <si>
    <t>Pol205</t>
  </si>
  <si>
    <t>PC zostava+monitor 22"</t>
  </si>
  <si>
    <t>Pol206</t>
  </si>
  <si>
    <t>zdroj UPS APC SMART 230V 1,5kVA (1kW)</t>
  </si>
  <si>
    <t>Pol207</t>
  </si>
  <si>
    <t>Program . SW, oživenie , zaškolenie</t>
  </si>
  <si>
    <t>Pol208</t>
  </si>
  <si>
    <t>Snímač  MaR  viď špecifikácia</t>
  </si>
  <si>
    <t>Pol209</t>
  </si>
  <si>
    <t>Kábel  OLFLEX CL. 110 BK 300/500V 3G1,0</t>
  </si>
  <si>
    <t>Pol210</t>
  </si>
  <si>
    <t>Kábel OLFLEX CL. 110 BK 300/500V 3G1,5</t>
  </si>
  <si>
    <t>Pol211</t>
  </si>
  <si>
    <t>Pol212</t>
  </si>
  <si>
    <t>Kábel  OLFLEX CL. 110 BK 300/500V 7G1,5</t>
  </si>
  <si>
    <t>Pol213</t>
  </si>
  <si>
    <t>Kábel  Li2YCY(TP) 2x2x0,8</t>
  </si>
  <si>
    <t>Pol214</t>
  </si>
  <si>
    <t>Pol215</t>
  </si>
  <si>
    <t>Pol216</t>
  </si>
  <si>
    <t>Pol217</t>
  </si>
  <si>
    <t>Oživenie systému a zriadenie technolog. zariadenia  komplex. vyskúšanie  riadiaci systém</t>
  </si>
  <si>
    <t>Pol218</t>
  </si>
  <si>
    <t>Pol219</t>
  </si>
  <si>
    <t xml:space="preserve">SYSTÉM ZHODNOCOVANIA BRO V KRÁSNE NAD KYSUCOU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</si>
</sst>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30" fillId="0" borderId="19" xfId="0" applyFont="1" applyBorder="1" applyAlignment="1">
      <alignment horizontal="left" vertical="center"/>
    </xf>
    <xf numFmtId="0" fontId="30" fillId="0" borderId="2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7" fillId="4" borderId="8" xfId="0" applyFont="1" applyFill="1" applyBorder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7"/>
  <sheetViews>
    <sheetView showGridLines="0" tabSelected="1" workbookViewId="0">
      <selection activeCell="K7" sqref="K7"/>
    </sheetView>
  </sheetViews>
  <sheetFormatPr baseColWidth="10" defaultRowHeight="11"/>
  <cols>
    <col min="1" max="1" width="8.25" style="1" customWidth="1"/>
    <col min="2" max="2" width="1.75" style="1" customWidth="1"/>
    <col min="3" max="3" width="4.25" style="1" customWidth="1"/>
    <col min="4" max="33" width="2.75" style="1" customWidth="1"/>
    <col min="34" max="34" width="3.25" style="1" customWidth="1"/>
    <col min="35" max="35" width="31.75" style="1" customWidth="1"/>
    <col min="36" max="37" width="2.5" style="1" customWidth="1"/>
    <col min="38" max="38" width="8.25" style="1" customWidth="1"/>
    <col min="39" max="39" width="3.25" style="1" customWidth="1"/>
    <col min="40" max="40" width="13.25" style="1" customWidth="1"/>
    <col min="41" max="41" width="7.5" style="1" customWidth="1"/>
    <col min="42" max="42" width="4.25" style="1" customWidth="1"/>
    <col min="43" max="43" width="15.75" style="1" hidden="1" customWidth="1"/>
    <col min="44" max="44" width="13.75" style="1" customWidth="1"/>
    <col min="45" max="47" width="25.75" style="1" hidden="1" customWidth="1"/>
    <col min="48" max="49" width="21.75" style="1" hidden="1" customWidth="1"/>
    <col min="50" max="51" width="25" style="1" hidden="1" customWidth="1"/>
    <col min="52" max="52" width="21.75" style="1" hidden="1" customWidth="1"/>
    <col min="53" max="53" width="19.25" style="1" hidden="1" customWidth="1"/>
    <col min="54" max="54" width="25" style="1" hidden="1" customWidth="1"/>
    <col min="55" max="55" width="21.75" style="1" hidden="1" customWidth="1"/>
    <col min="56" max="56" width="19.25" style="1" hidden="1" customWidth="1"/>
    <col min="57" max="57" width="66.5" style="1" customWidth="1"/>
    <col min="71" max="91" width="9.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7" customHeight="1">
      <c r="AR2" s="209" t="s">
        <v>5</v>
      </c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S2" s="14" t="s">
        <v>6</v>
      </c>
      <c r="BT2" s="14" t="s">
        <v>7</v>
      </c>
    </row>
    <row r="3" spans="1:74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206" t="s">
        <v>12</v>
      </c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R5" s="17"/>
      <c r="BS5" s="14" t="s">
        <v>6</v>
      </c>
    </row>
    <row r="6" spans="1:74" s="1" customFormat="1" ht="37" customHeight="1">
      <c r="B6" s="17"/>
      <c r="D6" s="22" t="s">
        <v>13</v>
      </c>
      <c r="K6" s="208" t="s">
        <v>983</v>
      </c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R6" s="17"/>
      <c r="BS6" s="14" t="s">
        <v>6</v>
      </c>
    </row>
    <row r="7" spans="1:74" s="1" customFormat="1" ht="12" customHeight="1">
      <c r="B7" s="17"/>
      <c r="D7" s="23" t="s">
        <v>14</v>
      </c>
      <c r="K7" s="21" t="s">
        <v>1</v>
      </c>
      <c r="AK7" s="23" t="s">
        <v>15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16</v>
      </c>
      <c r="K8" s="21" t="s">
        <v>17</v>
      </c>
      <c r="AK8" s="23" t="s">
        <v>18</v>
      </c>
      <c r="AN8" s="21"/>
      <c r="AR8" s="17"/>
      <c r="BS8" s="14" t="s">
        <v>6</v>
      </c>
    </row>
    <row r="9" spans="1:74" s="1" customFormat="1" ht="14.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19</v>
      </c>
      <c r="AK10" s="23" t="s">
        <v>20</v>
      </c>
      <c r="AN10" s="21" t="s">
        <v>1</v>
      </c>
      <c r="AR10" s="17"/>
      <c r="BS10" s="14" t="s">
        <v>6</v>
      </c>
    </row>
    <row r="11" spans="1:74" s="1" customFormat="1" ht="18.5" customHeight="1">
      <c r="B11" s="17"/>
      <c r="E11" s="21" t="s">
        <v>21</v>
      </c>
      <c r="AK11" s="23" t="s">
        <v>22</v>
      </c>
      <c r="AN11" s="21" t="s">
        <v>1</v>
      </c>
      <c r="AR11" s="17"/>
      <c r="BS11" s="14" t="s">
        <v>6</v>
      </c>
    </row>
    <row r="12" spans="1:74" s="1" customFormat="1" ht="7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23</v>
      </c>
      <c r="AK13" s="23" t="s">
        <v>20</v>
      </c>
      <c r="AN13" s="21" t="s">
        <v>1</v>
      </c>
      <c r="AR13" s="17"/>
      <c r="BS13" s="14" t="s">
        <v>6</v>
      </c>
    </row>
    <row r="14" spans="1:74" ht="13">
      <c r="B14" s="17"/>
      <c r="E14" s="21" t="s">
        <v>24</v>
      </c>
      <c r="AK14" s="23" t="s">
        <v>22</v>
      </c>
      <c r="AN14" s="21" t="s">
        <v>1</v>
      </c>
      <c r="AR14" s="17"/>
      <c r="BS14" s="14" t="s">
        <v>6</v>
      </c>
    </row>
    <row r="15" spans="1:74" s="1" customFormat="1" ht="7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25</v>
      </c>
      <c r="AK16" s="23" t="s">
        <v>20</v>
      </c>
      <c r="AN16" s="21" t="s">
        <v>1</v>
      </c>
      <c r="AR16" s="17"/>
      <c r="BS16" s="14" t="s">
        <v>3</v>
      </c>
    </row>
    <row r="17" spans="1:71" s="1" customFormat="1" ht="18.5" customHeight="1">
      <c r="B17" s="17"/>
      <c r="E17" s="21" t="s">
        <v>26</v>
      </c>
      <c r="AK17" s="23" t="s">
        <v>22</v>
      </c>
      <c r="AN17" s="21" t="s">
        <v>1</v>
      </c>
      <c r="AR17" s="17"/>
      <c r="BS17" s="14" t="s">
        <v>27</v>
      </c>
    </row>
    <row r="18" spans="1:71" s="1" customFormat="1" ht="7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28</v>
      </c>
      <c r="AK19" s="23" t="s">
        <v>20</v>
      </c>
      <c r="AN19" s="21" t="s">
        <v>1</v>
      </c>
      <c r="AR19" s="17"/>
      <c r="BS19" s="14" t="s">
        <v>6</v>
      </c>
    </row>
    <row r="20" spans="1:71" s="1" customFormat="1" ht="18.5" customHeight="1">
      <c r="B20" s="17"/>
      <c r="E20" s="21" t="s">
        <v>26</v>
      </c>
      <c r="AK20" s="23" t="s">
        <v>22</v>
      </c>
      <c r="AN20" s="21" t="s">
        <v>1</v>
      </c>
      <c r="AR20" s="17"/>
      <c r="BS20" s="14" t="s">
        <v>27</v>
      </c>
    </row>
    <row r="21" spans="1:71" s="1" customFormat="1" ht="7" customHeight="1">
      <c r="B21" s="17"/>
      <c r="AR21" s="17"/>
    </row>
    <row r="22" spans="1:71" s="1" customFormat="1" ht="12" customHeight="1">
      <c r="B22" s="17"/>
      <c r="D22" s="23" t="s">
        <v>29</v>
      </c>
      <c r="AR22" s="17"/>
    </row>
    <row r="23" spans="1:71" s="1" customFormat="1" ht="63.75" customHeight="1">
      <c r="B23" s="17"/>
      <c r="E23" s="210" t="s">
        <v>30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R23" s="17"/>
    </row>
    <row r="24" spans="1:71" s="1" customFormat="1" ht="7" customHeight="1">
      <c r="B24" s="17"/>
      <c r="AR24" s="17"/>
    </row>
    <row r="25" spans="1:71" s="1" customFormat="1" ht="7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6" customHeight="1">
      <c r="A26" s="26"/>
      <c r="B26" s="27"/>
      <c r="C26" s="26"/>
      <c r="D26" s="28" t="s">
        <v>31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11">
        <f>ROUND(AG94,2)</f>
        <v>0</v>
      </c>
      <c r="AL26" s="212"/>
      <c r="AM26" s="212"/>
      <c r="AN26" s="212"/>
      <c r="AO26" s="212"/>
      <c r="AP26" s="26"/>
      <c r="AQ26" s="26"/>
      <c r="AR26" s="27"/>
      <c r="BE26" s="26"/>
    </row>
    <row r="27" spans="1:71" s="2" customFormat="1" ht="7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3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05" t="s">
        <v>32</v>
      </c>
      <c r="M28" s="205"/>
      <c r="N28" s="205"/>
      <c r="O28" s="205"/>
      <c r="P28" s="205"/>
      <c r="Q28" s="26"/>
      <c r="R28" s="26"/>
      <c r="S28" s="26"/>
      <c r="T28" s="26"/>
      <c r="U28" s="26"/>
      <c r="V28" s="26"/>
      <c r="W28" s="205" t="s">
        <v>33</v>
      </c>
      <c r="X28" s="205"/>
      <c r="Y28" s="205"/>
      <c r="Z28" s="205"/>
      <c r="AA28" s="205"/>
      <c r="AB28" s="205"/>
      <c r="AC28" s="205"/>
      <c r="AD28" s="205"/>
      <c r="AE28" s="205"/>
      <c r="AF28" s="26"/>
      <c r="AG28" s="26"/>
      <c r="AH28" s="26"/>
      <c r="AI28" s="26"/>
      <c r="AJ28" s="26"/>
      <c r="AK28" s="205" t="s">
        <v>34</v>
      </c>
      <c r="AL28" s="205"/>
      <c r="AM28" s="205"/>
      <c r="AN28" s="205"/>
      <c r="AO28" s="205"/>
      <c r="AP28" s="26"/>
      <c r="AQ28" s="26"/>
      <c r="AR28" s="27"/>
      <c r="BE28" s="26"/>
    </row>
    <row r="29" spans="1:71" s="3" customFormat="1" ht="14.5" customHeight="1">
      <c r="B29" s="31"/>
      <c r="D29" s="23" t="s">
        <v>35</v>
      </c>
      <c r="F29" s="23" t="s">
        <v>36</v>
      </c>
      <c r="L29" s="204">
        <v>0.2</v>
      </c>
      <c r="M29" s="203"/>
      <c r="N29" s="203"/>
      <c r="O29" s="203"/>
      <c r="P29" s="203"/>
      <c r="W29" s="202">
        <f>ROUND(AZ94, 2)</f>
        <v>0</v>
      </c>
      <c r="X29" s="203"/>
      <c r="Y29" s="203"/>
      <c r="Z29" s="203"/>
      <c r="AA29" s="203"/>
      <c r="AB29" s="203"/>
      <c r="AC29" s="203"/>
      <c r="AD29" s="203"/>
      <c r="AE29" s="203"/>
      <c r="AK29" s="202">
        <f>ROUND(AV94, 2)</f>
        <v>0</v>
      </c>
      <c r="AL29" s="203"/>
      <c r="AM29" s="203"/>
      <c r="AN29" s="203"/>
      <c r="AO29" s="203"/>
      <c r="AR29" s="31"/>
    </row>
    <row r="30" spans="1:71" s="3" customFormat="1" ht="14.5" customHeight="1">
      <c r="B30" s="31"/>
      <c r="F30" s="23" t="s">
        <v>37</v>
      </c>
      <c r="L30" s="204">
        <v>0.2</v>
      </c>
      <c r="M30" s="203"/>
      <c r="N30" s="203"/>
      <c r="O30" s="203"/>
      <c r="P30" s="203"/>
      <c r="W30" s="202">
        <f>ROUND(BA94, 2)</f>
        <v>0</v>
      </c>
      <c r="X30" s="203"/>
      <c r="Y30" s="203"/>
      <c r="Z30" s="203"/>
      <c r="AA30" s="203"/>
      <c r="AB30" s="203"/>
      <c r="AC30" s="203"/>
      <c r="AD30" s="203"/>
      <c r="AE30" s="203"/>
      <c r="AK30" s="202">
        <f>ROUND(AW94, 2)</f>
        <v>0</v>
      </c>
      <c r="AL30" s="203"/>
      <c r="AM30" s="203"/>
      <c r="AN30" s="203"/>
      <c r="AO30" s="203"/>
      <c r="AR30" s="31"/>
    </row>
    <row r="31" spans="1:71" s="3" customFormat="1" ht="14.5" hidden="1" customHeight="1">
      <c r="B31" s="31"/>
      <c r="F31" s="23" t="s">
        <v>38</v>
      </c>
      <c r="L31" s="204">
        <v>0.2</v>
      </c>
      <c r="M31" s="203"/>
      <c r="N31" s="203"/>
      <c r="O31" s="203"/>
      <c r="P31" s="203"/>
      <c r="W31" s="202">
        <f>ROUND(BB94, 2)</f>
        <v>0</v>
      </c>
      <c r="X31" s="203"/>
      <c r="Y31" s="203"/>
      <c r="Z31" s="203"/>
      <c r="AA31" s="203"/>
      <c r="AB31" s="203"/>
      <c r="AC31" s="203"/>
      <c r="AD31" s="203"/>
      <c r="AE31" s="203"/>
      <c r="AK31" s="202">
        <v>0</v>
      </c>
      <c r="AL31" s="203"/>
      <c r="AM31" s="203"/>
      <c r="AN31" s="203"/>
      <c r="AO31" s="203"/>
      <c r="AR31" s="31"/>
    </row>
    <row r="32" spans="1:71" s="3" customFormat="1" ht="14.5" hidden="1" customHeight="1">
      <c r="B32" s="31"/>
      <c r="F32" s="23" t="s">
        <v>39</v>
      </c>
      <c r="L32" s="204">
        <v>0.2</v>
      </c>
      <c r="M32" s="203"/>
      <c r="N32" s="203"/>
      <c r="O32" s="203"/>
      <c r="P32" s="203"/>
      <c r="W32" s="202">
        <f>ROUND(BC94, 2)</f>
        <v>0</v>
      </c>
      <c r="X32" s="203"/>
      <c r="Y32" s="203"/>
      <c r="Z32" s="203"/>
      <c r="AA32" s="203"/>
      <c r="AB32" s="203"/>
      <c r="AC32" s="203"/>
      <c r="AD32" s="203"/>
      <c r="AE32" s="203"/>
      <c r="AK32" s="202">
        <v>0</v>
      </c>
      <c r="AL32" s="203"/>
      <c r="AM32" s="203"/>
      <c r="AN32" s="203"/>
      <c r="AO32" s="203"/>
      <c r="AR32" s="31"/>
    </row>
    <row r="33" spans="1:57" s="3" customFormat="1" ht="14.5" hidden="1" customHeight="1">
      <c r="B33" s="31"/>
      <c r="F33" s="23" t="s">
        <v>40</v>
      </c>
      <c r="L33" s="204">
        <v>0</v>
      </c>
      <c r="M33" s="203"/>
      <c r="N33" s="203"/>
      <c r="O33" s="203"/>
      <c r="P33" s="203"/>
      <c r="W33" s="202">
        <f>ROUND(BD94, 2)</f>
        <v>0</v>
      </c>
      <c r="X33" s="203"/>
      <c r="Y33" s="203"/>
      <c r="Z33" s="203"/>
      <c r="AA33" s="203"/>
      <c r="AB33" s="203"/>
      <c r="AC33" s="203"/>
      <c r="AD33" s="203"/>
      <c r="AE33" s="203"/>
      <c r="AK33" s="202">
        <v>0</v>
      </c>
      <c r="AL33" s="203"/>
      <c r="AM33" s="203"/>
      <c r="AN33" s="203"/>
      <c r="AO33" s="203"/>
      <c r="AR33" s="31"/>
    </row>
    <row r="34" spans="1:57" s="2" customFormat="1" ht="7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6" customHeight="1">
      <c r="A35" s="26"/>
      <c r="B35" s="27"/>
      <c r="C35" s="32"/>
      <c r="D35" s="33" t="s">
        <v>41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42</v>
      </c>
      <c r="U35" s="34"/>
      <c r="V35" s="34"/>
      <c r="W35" s="34"/>
      <c r="X35" s="193" t="s">
        <v>43</v>
      </c>
      <c r="Y35" s="194"/>
      <c r="Z35" s="194"/>
      <c r="AA35" s="194"/>
      <c r="AB35" s="194"/>
      <c r="AC35" s="34"/>
      <c r="AD35" s="34"/>
      <c r="AE35" s="34"/>
      <c r="AF35" s="34"/>
      <c r="AG35" s="34"/>
      <c r="AH35" s="34"/>
      <c r="AI35" s="34"/>
      <c r="AJ35" s="34"/>
      <c r="AK35" s="195">
        <f>SUM(AK26:AK33)</f>
        <v>0</v>
      </c>
      <c r="AL35" s="194"/>
      <c r="AM35" s="194"/>
      <c r="AN35" s="194"/>
      <c r="AO35" s="196"/>
      <c r="AP35" s="32"/>
      <c r="AQ35" s="32"/>
      <c r="AR35" s="27"/>
      <c r="BE35" s="26"/>
    </row>
    <row r="36" spans="1:57" s="2" customFormat="1" ht="7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5" customHeight="1">
      <c r="B38" s="17"/>
      <c r="AR38" s="17"/>
    </row>
    <row r="39" spans="1:57" s="1" customFormat="1" ht="14.5" customHeight="1">
      <c r="B39" s="17"/>
      <c r="AR39" s="17"/>
    </row>
    <row r="40" spans="1:57" s="1" customFormat="1" ht="14.5" customHeight="1">
      <c r="B40" s="17"/>
      <c r="AR40" s="17"/>
    </row>
    <row r="41" spans="1:57" s="1" customFormat="1" ht="14.5" customHeight="1">
      <c r="B41" s="17"/>
      <c r="AR41" s="17"/>
    </row>
    <row r="42" spans="1:57" s="1" customFormat="1" ht="14.5" customHeight="1">
      <c r="B42" s="17"/>
      <c r="AR42" s="17"/>
    </row>
    <row r="43" spans="1:57" s="1" customFormat="1" ht="14.5" customHeight="1">
      <c r="B43" s="17"/>
      <c r="AR43" s="17"/>
    </row>
    <row r="44" spans="1:57" s="1" customFormat="1" ht="14.5" customHeight="1">
      <c r="B44" s="17"/>
      <c r="AR44" s="17"/>
    </row>
    <row r="45" spans="1:57" s="1" customFormat="1" ht="14.5" customHeight="1">
      <c r="B45" s="17"/>
      <c r="AR45" s="17"/>
    </row>
    <row r="46" spans="1:57" s="1" customFormat="1" ht="14.5" customHeight="1">
      <c r="B46" s="17"/>
      <c r="AR46" s="17"/>
    </row>
    <row r="47" spans="1:57" s="1" customFormat="1" ht="14.5" customHeight="1">
      <c r="B47" s="17"/>
      <c r="AR47" s="17"/>
    </row>
    <row r="48" spans="1:57" s="1" customFormat="1" ht="14.5" customHeight="1">
      <c r="B48" s="17"/>
      <c r="AR48" s="17"/>
    </row>
    <row r="49" spans="1:57" s="2" customFormat="1" ht="14.5" customHeight="1">
      <c r="B49" s="36"/>
      <c r="D49" s="37" t="s">
        <v>44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45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">
      <c r="A60" s="26"/>
      <c r="B60" s="27"/>
      <c r="C60" s="26"/>
      <c r="D60" s="39" t="s">
        <v>46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47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46</v>
      </c>
      <c r="AI60" s="29"/>
      <c r="AJ60" s="29"/>
      <c r="AK60" s="29"/>
      <c r="AL60" s="29"/>
      <c r="AM60" s="39" t="s">
        <v>47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3">
      <c r="A64" s="26"/>
      <c r="B64" s="27"/>
      <c r="C64" s="26"/>
      <c r="D64" s="37" t="s">
        <v>48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49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">
      <c r="A75" s="26"/>
      <c r="B75" s="27"/>
      <c r="C75" s="26"/>
      <c r="D75" s="39" t="s">
        <v>46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47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46</v>
      </c>
      <c r="AI75" s="29"/>
      <c r="AJ75" s="29"/>
      <c r="AK75" s="29"/>
      <c r="AL75" s="29"/>
      <c r="AM75" s="39" t="s">
        <v>47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7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5" customHeight="1">
      <c r="A82" s="26"/>
      <c r="B82" s="27"/>
      <c r="C82" s="18" t="s">
        <v>50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11</v>
      </c>
      <c r="L84" s="4" t="str">
        <f>K5</f>
        <v>2020MB110-1</v>
      </c>
      <c r="AR84" s="45"/>
    </row>
    <row r="85" spans="1:91" s="5" customFormat="1" ht="37" customHeight="1">
      <c r="B85" s="46"/>
      <c r="C85" s="47" t="s">
        <v>13</v>
      </c>
      <c r="L85" s="198" t="str">
        <f>K6</f>
        <v xml:space="preserve">SYSTÉM ZHODNOCOVANIA BRO V KRÁSNE NAD KYSUCOU </v>
      </c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199"/>
      <c r="AM85" s="199"/>
      <c r="AN85" s="199"/>
      <c r="AO85" s="199"/>
      <c r="AR85" s="46"/>
    </row>
    <row r="86" spans="1:91" s="2" customFormat="1" ht="7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16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Krásno na Kysucou p.č. 515/72, 515/73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18</v>
      </c>
      <c r="AJ87" s="26"/>
      <c r="AK87" s="26"/>
      <c r="AL87" s="26"/>
      <c r="AM87" s="200" t="str">
        <f>IF(AN8= "","",AN8)</f>
        <v/>
      </c>
      <c r="AN87" s="200"/>
      <c r="AO87" s="26"/>
      <c r="AP87" s="26"/>
      <c r="AQ87" s="26"/>
      <c r="AR87" s="27"/>
      <c r="BE87" s="26"/>
    </row>
    <row r="88" spans="1:91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5" customHeight="1">
      <c r="A89" s="26"/>
      <c r="B89" s="27"/>
      <c r="C89" s="23" t="s">
        <v>19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Krásno nad Kysucou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25</v>
      </c>
      <c r="AJ89" s="26"/>
      <c r="AK89" s="26"/>
      <c r="AL89" s="26"/>
      <c r="AM89" s="185" t="str">
        <f>IF(E17="","",E17)</f>
        <v>HESCON s.r.o.</v>
      </c>
      <c r="AN89" s="186"/>
      <c r="AO89" s="186"/>
      <c r="AP89" s="186"/>
      <c r="AQ89" s="26"/>
      <c r="AR89" s="27"/>
      <c r="AS89" s="181" t="s">
        <v>51</v>
      </c>
      <c r="AT89" s="182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5" customHeight="1">
      <c r="A90" s="26"/>
      <c r="B90" s="27"/>
      <c r="C90" s="23" t="s">
        <v>23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28</v>
      </c>
      <c r="AJ90" s="26"/>
      <c r="AK90" s="26"/>
      <c r="AL90" s="26"/>
      <c r="AM90" s="185" t="str">
        <f>IF(E20="","",E20)</f>
        <v>HESCON s.r.o.</v>
      </c>
      <c r="AN90" s="186"/>
      <c r="AO90" s="186"/>
      <c r="AP90" s="186"/>
      <c r="AQ90" s="26"/>
      <c r="AR90" s="27"/>
      <c r="AS90" s="183"/>
      <c r="AT90" s="184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7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3"/>
      <c r="AT91" s="184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97" t="s">
        <v>52</v>
      </c>
      <c r="D92" s="192"/>
      <c r="E92" s="192"/>
      <c r="F92" s="192"/>
      <c r="G92" s="192"/>
      <c r="H92" s="54"/>
      <c r="I92" s="201" t="s">
        <v>53</v>
      </c>
      <c r="J92" s="192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191" t="s">
        <v>54</v>
      </c>
      <c r="AH92" s="192"/>
      <c r="AI92" s="192"/>
      <c r="AJ92" s="192"/>
      <c r="AK92" s="192"/>
      <c r="AL92" s="192"/>
      <c r="AM92" s="192"/>
      <c r="AN92" s="201" t="s">
        <v>55</v>
      </c>
      <c r="AO92" s="192"/>
      <c r="AP92" s="213"/>
      <c r="AQ92" s="55" t="s">
        <v>56</v>
      </c>
      <c r="AR92" s="27"/>
      <c r="AS92" s="56" t="s">
        <v>57</v>
      </c>
      <c r="AT92" s="57" t="s">
        <v>58</v>
      </c>
      <c r="AU92" s="57" t="s">
        <v>59</v>
      </c>
      <c r="AV92" s="57" t="s">
        <v>60</v>
      </c>
      <c r="AW92" s="57" t="s">
        <v>61</v>
      </c>
      <c r="AX92" s="57" t="s">
        <v>62</v>
      </c>
      <c r="AY92" s="57" t="s">
        <v>63</v>
      </c>
      <c r="AZ92" s="57" t="s">
        <v>64</v>
      </c>
      <c r="BA92" s="57" t="s">
        <v>65</v>
      </c>
      <c r="BB92" s="57" t="s">
        <v>66</v>
      </c>
      <c r="BC92" s="57" t="s">
        <v>67</v>
      </c>
      <c r="BD92" s="58" t="s">
        <v>68</v>
      </c>
      <c r="BE92" s="26"/>
    </row>
    <row r="93" spans="1:91" s="2" customFormat="1" ht="10.7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5" customHeight="1">
      <c r="B94" s="62"/>
      <c r="C94" s="63" t="s">
        <v>69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90">
        <f>ROUND(AG95+AG96+SUM(AG99:AG105),2)</f>
        <v>0</v>
      </c>
      <c r="AH94" s="190"/>
      <c r="AI94" s="190"/>
      <c r="AJ94" s="190"/>
      <c r="AK94" s="190"/>
      <c r="AL94" s="190"/>
      <c r="AM94" s="190"/>
      <c r="AN94" s="214">
        <f t="shared" ref="AN94:AN105" si="0">SUM(AG94,AT94)</f>
        <v>0</v>
      </c>
      <c r="AO94" s="214"/>
      <c r="AP94" s="214"/>
      <c r="AQ94" s="66" t="s">
        <v>1</v>
      </c>
      <c r="AR94" s="62"/>
      <c r="AS94" s="67">
        <f>ROUND(AS95+AS96+SUM(AS99:AS105),2)</f>
        <v>0</v>
      </c>
      <c r="AT94" s="68">
        <f t="shared" ref="AT94:AT105" si="1">ROUND(SUM(AV94:AW94),2)</f>
        <v>0</v>
      </c>
      <c r="AU94" s="69">
        <f>ROUND(AU95+AU96+SUM(AU99:AU105),5)</f>
        <v>5193.0218199999999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ROUND(AZ95+AZ96+SUM(AZ99:AZ105),2)</f>
        <v>0</v>
      </c>
      <c r="BA94" s="68">
        <f>ROUND(BA95+BA96+SUM(BA99:BA105),2)</f>
        <v>0</v>
      </c>
      <c r="BB94" s="68">
        <f>ROUND(BB95+BB96+SUM(BB99:BB105),2)</f>
        <v>0</v>
      </c>
      <c r="BC94" s="68">
        <f>ROUND(BC95+BC96+SUM(BC99:BC105),2)</f>
        <v>0</v>
      </c>
      <c r="BD94" s="70">
        <f>ROUND(BD95+BD96+SUM(BD99:BD105),2)</f>
        <v>0</v>
      </c>
      <c r="BS94" s="71" t="s">
        <v>70</v>
      </c>
      <c r="BT94" s="71" t="s">
        <v>71</v>
      </c>
      <c r="BU94" s="72" t="s">
        <v>72</v>
      </c>
      <c r="BV94" s="71" t="s">
        <v>73</v>
      </c>
      <c r="BW94" s="71" t="s">
        <v>4</v>
      </c>
      <c r="BX94" s="71" t="s">
        <v>74</v>
      </c>
      <c r="CL94" s="71" t="s">
        <v>1</v>
      </c>
    </row>
    <row r="95" spans="1:91" s="7" customFormat="1" ht="16.5" customHeight="1">
      <c r="A95" s="73" t="s">
        <v>75</v>
      </c>
      <c r="B95" s="74"/>
      <c r="C95" s="75"/>
      <c r="D95" s="177" t="s">
        <v>76</v>
      </c>
      <c r="E95" s="177"/>
      <c r="F95" s="177"/>
      <c r="G95" s="177"/>
      <c r="H95" s="177"/>
      <c r="I95" s="76"/>
      <c r="J95" s="177" t="s">
        <v>77</v>
      </c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179">
        <f>'SO 01 - Dozrievacia a skl...'!J30</f>
        <v>0</v>
      </c>
      <c r="AH95" s="180"/>
      <c r="AI95" s="180"/>
      <c r="AJ95" s="180"/>
      <c r="AK95" s="180"/>
      <c r="AL95" s="180"/>
      <c r="AM95" s="180"/>
      <c r="AN95" s="179">
        <f t="shared" si="0"/>
        <v>0</v>
      </c>
      <c r="AO95" s="180"/>
      <c r="AP95" s="180"/>
      <c r="AQ95" s="77" t="s">
        <v>78</v>
      </c>
      <c r="AR95" s="74"/>
      <c r="AS95" s="78">
        <v>0</v>
      </c>
      <c r="AT95" s="79">
        <f t="shared" si="1"/>
        <v>0</v>
      </c>
      <c r="AU95" s="80">
        <f>'SO 01 - Dozrievacia a skl...'!P128</f>
        <v>725.94784899999991</v>
      </c>
      <c r="AV95" s="79">
        <f>'SO 01 - Dozrievacia a skl...'!J33</f>
        <v>0</v>
      </c>
      <c r="AW95" s="79">
        <f>'SO 01 - Dozrievacia a skl...'!J34</f>
        <v>0</v>
      </c>
      <c r="AX95" s="79">
        <f>'SO 01 - Dozrievacia a skl...'!J35</f>
        <v>0</v>
      </c>
      <c r="AY95" s="79">
        <f>'SO 01 - Dozrievacia a skl...'!J36</f>
        <v>0</v>
      </c>
      <c r="AZ95" s="79">
        <f>'SO 01 - Dozrievacia a skl...'!F33</f>
        <v>0</v>
      </c>
      <c r="BA95" s="79">
        <f>'SO 01 - Dozrievacia a skl...'!F34</f>
        <v>0</v>
      </c>
      <c r="BB95" s="79">
        <f>'SO 01 - Dozrievacia a skl...'!F35</f>
        <v>0</v>
      </c>
      <c r="BC95" s="79">
        <f>'SO 01 - Dozrievacia a skl...'!F36</f>
        <v>0</v>
      </c>
      <c r="BD95" s="81">
        <f>'SO 01 - Dozrievacia a skl...'!F37</f>
        <v>0</v>
      </c>
      <c r="BT95" s="82" t="s">
        <v>79</v>
      </c>
      <c r="BV95" s="82" t="s">
        <v>73</v>
      </c>
      <c r="BW95" s="82" t="s">
        <v>80</v>
      </c>
      <c r="BX95" s="82" t="s">
        <v>4</v>
      </c>
      <c r="CL95" s="82" t="s">
        <v>1</v>
      </c>
      <c r="CM95" s="82" t="s">
        <v>71</v>
      </c>
    </row>
    <row r="96" spans="1:91" s="7" customFormat="1" ht="16.5" customHeight="1">
      <c r="B96" s="74"/>
      <c r="C96" s="75"/>
      <c r="D96" s="177" t="s">
        <v>81</v>
      </c>
      <c r="E96" s="177"/>
      <c r="F96" s="177"/>
      <c r="G96" s="177"/>
      <c r="H96" s="177"/>
      <c r="I96" s="76"/>
      <c r="J96" s="177" t="s">
        <v>82</v>
      </c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187">
        <f>ROUND(SUM(AG97:AG98),2)</f>
        <v>0</v>
      </c>
      <c r="AH96" s="180"/>
      <c r="AI96" s="180"/>
      <c r="AJ96" s="180"/>
      <c r="AK96" s="180"/>
      <c r="AL96" s="180"/>
      <c r="AM96" s="180"/>
      <c r="AN96" s="179">
        <f t="shared" si="0"/>
        <v>0</v>
      </c>
      <c r="AO96" s="180"/>
      <c r="AP96" s="180"/>
      <c r="AQ96" s="77" t="s">
        <v>78</v>
      </c>
      <c r="AR96" s="74"/>
      <c r="AS96" s="78">
        <f>ROUND(SUM(AS97:AS98),2)</f>
        <v>0</v>
      </c>
      <c r="AT96" s="79">
        <f t="shared" si="1"/>
        <v>0</v>
      </c>
      <c r="AU96" s="80">
        <f>ROUND(SUM(AU97:AU98),5)</f>
        <v>3215.50306</v>
      </c>
      <c r="AV96" s="79">
        <f>ROUND(AZ96*L29,2)</f>
        <v>0</v>
      </c>
      <c r="AW96" s="79">
        <f>ROUND(BA96*L30,2)</f>
        <v>0</v>
      </c>
      <c r="AX96" s="79">
        <f>ROUND(BB96*L29,2)</f>
        <v>0</v>
      </c>
      <c r="AY96" s="79">
        <f>ROUND(BC96*L30,2)</f>
        <v>0</v>
      </c>
      <c r="AZ96" s="79">
        <f>ROUND(SUM(AZ97:AZ98),2)</f>
        <v>0</v>
      </c>
      <c r="BA96" s="79">
        <f>ROUND(SUM(BA97:BA98),2)</f>
        <v>0</v>
      </c>
      <c r="BB96" s="79">
        <f>ROUND(SUM(BB97:BB98),2)</f>
        <v>0</v>
      </c>
      <c r="BC96" s="79">
        <f>ROUND(SUM(BC97:BC98),2)</f>
        <v>0</v>
      </c>
      <c r="BD96" s="81">
        <f>ROUND(SUM(BD97:BD98),2)</f>
        <v>0</v>
      </c>
      <c r="BS96" s="82" t="s">
        <v>70</v>
      </c>
      <c r="BT96" s="82" t="s">
        <v>79</v>
      </c>
      <c r="BU96" s="82" t="s">
        <v>72</v>
      </c>
      <c r="BV96" s="82" t="s">
        <v>73</v>
      </c>
      <c r="BW96" s="82" t="s">
        <v>83</v>
      </c>
      <c r="BX96" s="82" t="s">
        <v>4</v>
      </c>
      <c r="CL96" s="82" t="s">
        <v>1</v>
      </c>
      <c r="CM96" s="82" t="s">
        <v>71</v>
      </c>
    </row>
    <row r="97" spans="1:91" s="4" customFormat="1" ht="16.5" customHeight="1">
      <c r="A97" s="73" t="s">
        <v>75</v>
      </c>
      <c r="B97" s="45"/>
      <c r="C97" s="10"/>
      <c r="D97" s="10"/>
      <c r="E97" s="178" t="s">
        <v>84</v>
      </c>
      <c r="F97" s="178"/>
      <c r="G97" s="178"/>
      <c r="H97" s="178"/>
      <c r="I97" s="178"/>
      <c r="J97" s="10"/>
      <c r="K97" s="178" t="s">
        <v>85</v>
      </c>
      <c r="L97" s="178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  <c r="AD97" s="178"/>
      <c r="AE97" s="178"/>
      <c r="AF97" s="178"/>
      <c r="AG97" s="188">
        <f>'SO 02.1 - Doručovacia hal...'!J32</f>
        <v>0</v>
      </c>
      <c r="AH97" s="189"/>
      <c r="AI97" s="189"/>
      <c r="AJ97" s="189"/>
      <c r="AK97" s="189"/>
      <c r="AL97" s="189"/>
      <c r="AM97" s="189"/>
      <c r="AN97" s="188">
        <f t="shared" si="0"/>
        <v>0</v>
      </c>
      <c r="AO97" s="189"/>
      <c r="AP97" s="189"/>
      <c r="AQ97" s="83" t="s">
        <v>86</v>
      </c>
      <c r="AR97" s="45"/>
      <c r="AS97" s="84">
        <v>0</v>
      </c>
      <c r="AT97" s="85">
        <f t="shared" si="1"/>
        <v>0</v>
      </c>
      <c r="AU97" s="86">
        <f>'SO 02.1 - Doručovacia hal...'!P133</f>
        <v>3215.5030620000002</v>
      </c>
      <c r="AV97" s="85">
        <f>'SO 02.1 - Doručovacia hal...'!J35</f>
        <v>0</v>
      </c>
      <c r="AW97" s="85">
        <f>'SO 02.1 - Doručovacia hal...'!J36</f>
        <v>0</v>
      </c>
      <c r="AX97" s="85">
        <f>'SO 02.1 - Doručovacia hal...'!J37</f>
        <v>0</v>
      </c>
      <c r="AY97" s="85">
        <f>'SO 02.1 - Doručovacia hal...'!J38</f>
        <v>0</v>
      </c>
      <c r="AZ97" s="85">
        <f>'SO 02.1 - Doručovacia hal...'!F35</f>
        <v>0</v>
      </c>
      <c r="BA97" s="85">
        <f>'SO 02.1 - Doručovacia hal...'!F36</f>
        <v>0</v>
      </c>
      <c r="BB97" s="85">
        <f>'SO 02.1 - Doručovacia hal...'!F37</f>
        <v>0</v>
      </c>
      <c r="BC97" s="85">
        <f>'SO 02.1 - Doručovacia hal...'!F38</f>
        <v>0</v>
      </c>
      <c r="BD97" s="87">
        <f>'SO 02.1 - Doručovacia hal...'!F39</f>
        <v>0</v>
      </c>
      <c r="BT97" s="21" t="s">
        <v>87</v>
      </c>
      <c r="BV97" s="21" t="s">
        <v>73</v>
      </c>
      <c r="BW97" s="21" t="s">
        <v>88</v>
      </c>
      <c r="BX97" s="21" t="s">
        <v>83</v>
      </c>
      <c r="CL97" s="21" t="s">
        <v>1</v>
      </c>
    </row>
    <row r="98" spans="1:91" s="4" customFormat="1" ht="16.5" customHeight="1">
      <c r="A98" s="73" t="s">
        <v>75</v>
      </c>
      <c r="B98" s="45"/>
      <c r="C98" s="10"/>
      <c r="D98" s="10"/>
      <c r="E98" s="178" t="s">
        <v>89</v>
      </c>
      <c r="F98" s="178"/>
      <c r="G98" s="178"/>
      <c r="H98" s="178"/>
      <c r="I98" s="178"/>
      <c r="J98" s="10"/>
      <c r="K98" s="178" t="s">
        <v>90</v>
      </c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  <c r="AD98" s="178"/>
      <c r="AE98" s="178"/>
      <c r="AF98" s="178"/>
      <c r="AG98" s="188">
        <f>'SO 02.2 - Doručovacia hal...'!J32</f>
        <v>0</v>
      </c>
      <c r="AH98" s="189"/>
      <c r="AI98" s="189"/>
      <c r="AJ98" s="189"/>
      <c r="AK98" s="189"/>
      <c r="AL98" s="189"/>
      <c r="AM98" s="189"/>
      <c r="AN98" s="188">
        <f t="shared" si="0"/>
        <v>0</v>
      </c>
      <c r="AO98" s="189"/>
      <c r="AP98" s="189"/>
      <c r="AQ98" s="83" t="s">
        <v>86</v>
      </c>
      <c r="AR98" s="45"/>
      <c r="AS98" s="84">
        <v>0</v>
      </c>
      <c r="AT98" s="85">
        <f t="shared" si="1"/>
        <v>0</v>
      </c>
      <c r="AU98" s="86">
        <f>'SO 02.2 - Doručovacia hal...'!P122</f>
        <v>0</v>
      </c>
      <c r="AV98" s="85">
        <f>'SO 02.2 - Doručovacia hal...'!J35</f>
        <v>0</v>
      </c>
      <c r="AW98" s="85">
        <f>'SO 02.2 - Doručovacia hal...'!J36</f>
        <v>0</v>
      </c>
      <c r="AX98" s="85">
        <f>'SO 02.2 - Doručovacia hal...'!J37</f>
        <v>0</v>
      </c>
      <c r="AY98" s="85">
        <f>'SO 02.2 - Doručovacia hal...'!J38</f>
        <v>0</v>
      </c>
      <c r="AZ98" s="85">
        <f>'SO 02.2 - Doručovacia hal...'!F35</f>
        <v>0</v>
      </c>
      <c r="BA98" s="85">
        <f>'SO 02.2 - Doručovacia hal...'!F36</f>
        <v>0</v>
      </c>
      <c r="BB98" s="85">
        <f>'SO 02.2 - Doručovacia hal...'!F37</f>
        <v>0</v>
      </c>
      <c r="BC98" s="85">
        <f>'SO 02.2 - Doručovacia hal...'!F38</f>
        <v>0</v>
      </c>
      <c r="BD98" s="87">
        <f>'SO 02.2 - Doručovacia hal...'!F39</f>
        <v>0</v>
      </c>
      <c r="BT98" s="21" t="s">
        <v>87</v>
      </c>
      <c r="BV98" s="21" t="s">
        <v>73</v>
      </c>
      <c r="BW98" s="21" t="s">
        <v>91</v>
      </c>
      <c r="BX98" s="21" t="s">
        <v>83</v>
      </c>
      <c r="CL98" s="21" t="s">
        <v>1</v>
      </c>
    </row>
    <row r="99" spans="1:91" s="7" customFormat="1" ht="16.5" customHeight="1">
      <c r="A99" s="73" t="s">
        <v>75</v>
      </c>
      <c r="B99" s="74"/>
      <c r="C99" s="75"/>
      <c r="D99" s="177" t="s">
        <v>92</v>
      </c>
      <c r="E99" s="177"/>
      <c r="F99" s="177"/>
      <c r="G99" s="177"/>
      <c r="H99" s="177"/>
      <c r="I99" s="76"/>
      <c r="J99" s="177" t="s">
        <v>93</v>
      </c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  <c r="W99" s="177"/>
      <c r="X99" s="177"/>
      <c r="Y99" s="177"/>
      <c r="Z99" s="177"/>
      <c r="AA99" s="177"/>
      <c r="AB99" s="177"/>
      <c r="AC99" s="177"/>
      <c r="AD99" s="177"/>
      <c r="AE99" s="177"/>
      <c r="AF99" s="177"/>
      <c r="AG99" s="179">
        <f>'SO 03 - Skladovacia ploch...'!J30</f>
        <v>0</v>
      </c>
      <c r="AH99" s="180"/>
      <c r="AI99" s="180"/>
      <c r="AJ99" s="180"/>
      <c r="AK99" s="180"/>
      <c r="AL99" s="180"/>
      <c r="AM99" s="180"/>
      <c r="AN99" s="179">
        <f t="shared" si="0"/>
        <v>0</v>
      </c>
      <c r="AO99" s="180"/>
      <c r="AP99" s="180"/>
      <c r="AQ99" s="77" t="s">
        <v>78</v>
      </c>
      <c r="AR99" s="74"/>
      <c r="AS99" s="78">
        <v>0</v>
      </c>
      <c r="AT99" s="79">
        <f t="shared" si="1"/>
        <v>0</v>
      </c>
      <c r="AU99" s="80">
        <f>'SO 03 - Skladovacia ploch...'!P123</f>
        <v>180.93486000000001</v>
      </c>
      <c r="AV99" s="79">
        <f>'SO 03 - Skladovacia ploch...'!J33</f>
        <v>0</v>
      </c>
      <c r="AW99" s="79">
        <f>'SO 03 - Skladovacia ploch...'!J34</f>
        <v>0</v>
      </c>
      <c r="AX99" s="79">
        <f>'SO 03 - Skladovacia ploch...'!J35</f>
        <v>0</v>
      </c>
      <c r="AY99" s="79">
        <f>'SO 03 - Skladovacia ploch...'!J36</f>
        <v>0</v>
      </c>
      <c r="AZ99" s="79">
        <f>'SO 03 - Skladovacia ploch...'!F33</f>
        <v>0</v>
      </c>
      <c r="BA99" s="79">
        <f>'SO 03 - Skladovacia ploch...'!F34</f>
        <v>0</v>
      </c>
      <c r="BB99" s="79">
        <f>'SO 03 - Skladovacia ploch...'!F35</f>
        <v>0</v>
      </c>
      <c r="BC99" s="79">
        <f>'SO 03 - Skladovacia ploch...'!F36</f>
        <v>0</v>
      </c>
      <c r="BD99" s="81">
        <f>'SO 03 - Skladovacia ploch...'!F37</f>
        <v>0</v>
      </c>
      <c r="BT99" s="82" t="s">
        <v>79</v>
      </c>
      <c r="BV99" s="82" t="s">
        <v>73</v>
      </c>
      <c r="BW99" s="82" t="s">
        <v>94</v>
      </c>
      <c r="BX99" s="82" t="s">
        <v>4</v>
      </c>
      <c r="CL99" s="82" t="s">
        <v>1</v>
      </c>
      <c r="CM99" s="82" t="s">
        <v>71</v>
      </c>
    </row>
    <row r="100" spans="1:91" s="7" customFormat="1" ht="16.5" customHeight="1">
      <c r="A100" s="73" t="s">
        <v>75</v>
      </c>
      <c r="B100" s="74"/>
      <c r="C100" s="75"/>
      <c r="D100" s="177" t="s">
        <v>95</v>
      </c>
      <c r="E100" s="177"/>
      <c r="F100" s="177"/>
      <c r="G100" s="177"/>
      <c r="H100" s="177"/>
      <c r="I100" s="76"/>
      <c r="J100" s="177" t="s">
        <v>96</v>
      </c>
      <c r="K100" s="177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/>
      <c r="V100" s="177"/>
      <c r="W100" s="177"/>
      <c r="X100" s="177"/>
      <c r="Y100" s="177"/>
      <c r="Z100" s="177"/>
      <c r="AA100" s="177"/>
      <c r="AB100" s="177"/>
      <c r="AC100" s="177"/>
      <c r="AD100" s="177"/>
      <c r="AE100" s="177"/>
      <c r="AF100" s="177"/>
      <c r="AG100" s="179">
        <f>'SO 04 - Spevnené plochy'!J30</f>
        <v>0</v>
      </c>
      <c r="AH100" s="180"/>
      <c r="AI100" s="180"/>
      <c r="AJ100" s="180"/>
      <c r="AK100" s="180"/>
      <c r="AL100" s="180"/>
      <c r="AM100" s="180"/>
      <c r="AN100" s="179">
        <f t="shared" si="0"/>
        <v>0</v>
      </c>
      <c r="AO100" s="180"/>
      <c r="AP100" s="180"/>
      <c r="AQ100" s="77" t="s">
        <v>78</v>
      </c>
      <c r="AR100" s="74"/>
      <c r="AS100" s="78">
        <v>0</v>
      </c>
      <c r="AT100" s="79">
        <f t="shared" si="1"/>
        <v>0</v>
      </c>
      <c r="AU100" s="80">
        <f>'SO 04 - Spevnené plochy'!P123</f>
        <v>270.17310000000003</v>
      </c>
      <c r="AV100" s="79">
        <f>'SO 04 - Spevnené plochy'!J33</f>
        <v>0</v>
      </c>
      <c r="AW100" s="79">
        <f>'SO 04 - Spevnené plochy'!J34</f>
        <v>0</v>
      </c>
      <c r="AX100" s="79">
        <f>'SO 04 - Spevnené plochy'!J35</f>
        <v>0</v>
      </c>
      <c r="AY100" s="79">
        <f>'SO 04 - Spevnené plochy'!J36</f>
        <v>0</v>
      </c>
      <c r="AZ100" s="79">
        <f>'SO 04 - Spevnené plochy'!F33</f>
        <v>0</v>
      </c>
      <c r="BA100" s="79">
        <f>'SO 04 - Spevnené plochy'!F34</f>
        <v>0</v>
      </c>
      <c r="BB100" s="79">
        <f>'SO 04 - Spevnené plochy'!F35</f>
        <v>0</v>
      </c>
      <c r="BC100" s="79">
        <f>'SO 04 - Spevnené plochy'!F36</f>
        <v>0</v>
      </c>
      <c r="BD100" s="81">
        <f>'SO 04 - Spevnené plochy'!F37</f>
        <v>0</v>
      </c>
      <c r="BT100" s="82" t="s">
        <v>79</v>
      </c>
      <c r="BV100" s="82" t="s">
        <v>73</v>
      </c>
      <c r="BW100" s="82" t="s">
        <v>97</v>
      </c>
      <c r="BX100" s="82" t="s">
        <v>4</v>
      </c>
      <c r="CL100" s="82" t="s">
        <v>1</v>
      </c>
      <c r="CM100" s="82" t="s">
        <v>71</v>
      </c>
    </row>
    <row r="101" spans="1:91" s="7" customFormat="1" ht="16.5" customHeight="1">
      <c r="A101" s="73" t="s">
        <v>75</v>
      </c>
      <c r="B101" s="74"/>
      <c r="C101" s="75"/>
      <c r="D101" s="177" t="s">
        <v>98</v>
      </c>
      <c r="E101" s="177"/>
      <c r="F101" s="177"/>
      <c r="G101" s="177"/>
      <c r="H101" s="177"/>
      <c r="I101" s="76"/>
      <c r="J101" s="177" t="s">
        <v>99</v>
      </c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  <c r="Y101" s="177"/>
      <c r="Z101" s="177"/>
      <c r="AA101" s="177"/>
      <c r="AB101" s="177"/>
      <c r="AC101" s="177"/>
      <c r="AD101" s="177"/>
      <c r="AE101" s="177"/>
      <c r="AF101" s="177"/>
      <c r="AG101" s="179">
        <f>'SO 05 - Areálový rozvod vody'!J30</f>
        <v>0</v>
      </c>
      <c r="AH101" s="180"/>
      <c r="AI101" s="180"/>
      <c r="AJ101" s="180"/>
      <c r="AK101" s="180"/>
      <c r="AL101" s="180"/>
      <c r="AM101" s="180"/>
      <c r="AN101" s="179">
        <f t="shared" si="0"/>
        <v>0</v>
      </c>
      <c r="AO101" s="180"/>
      <c r="AP101" s="180"/>
      <c r="AQ101" s="77" t="s">
        <v>78</v>
      </c>
      <c r="AR101" s="74"/>
      <c r="AS101" s="78">
        <v>0</v>
      </c>
      <c r="AT101" s="79">
        <f t="shared" si="1"/>
        <v>0</v>
      </c>
      <c r="AU101" s="80">
        <f>'SO 05 - Areálový rozvod vody'!P121</f>
        <v>0.94140999999999997</v>
      </c>
      <c r="AV101" s="79">
        <f>'SO 05 - Areálový rozvod vody'!J33</f>
        <v>0</v>
      </c>
      <c r="AW101" s="79">
        <f>'SO 05 - Areálový rozvod vody'!J34</f>
        <v>0</v>
      </c>
      <c r="AX101" s="79">
        <f>'SO 05 - Areálový rozvod vody'!J35</f>
        <v>0</v>
      </c>
      <c r="AY101" s="79">
        <f>'SO 05 - Areálový rozvod vody'!J36</f>
        <v>0</v>
      </c>
      <c r="AZ101" s="79">
        <f>'SO 05 - Areálový rozvod vody'!F33</f>
        <v>0</v>
      </c>
      <c r="BA101" s="79">
        <f>'SO 05 - Areálový rozvod vody'!F34</f>
        <v>0</v>
      </c>
      <c r="BB101" s="79">
        <f>'SO 05 - Areálový rozvod vody'!F35</f>
        <v>0</v>
      </c>
      <c r="BC101" s="79">
        <f>'SO 05 - Areálový rozvod vody'!F36</f>
        <v>0</v>
      </c>
      <c r="BD101" s="81">
        <f>'SO 05 - Areálový rozvod vody'!F37</f>
        <v>0</v>
      </c>
      <c r="BT101" s="82" t="s">
        <v>79</v>
      </c>
      <c r="BV101" s="82" t="s">
        <v>73</v>
      </c>
      <c r="BW101" s="82" t="s">
        <v>100</v>
      </c>
      <c r="BX101" s="82" t="s">
        <v>4</v>
      </c>
      <c r="CL101" s="82" t="s">
        <v>1</v>
      </c>
      <c r="CM101" s="82" t="s">
        <v>71</v>
      </c>
    </row>
    <row r="102" spans="1:91" s="7" customFormat="1" ht="16.5" customHeight="1">
      <c r="A102" s="73" t="s">
        <v>75</v>
      </c>
      <c r="B102" s="74"/>
      <c r="C102" s="75"/>
      <c r="D102" s="177" t="s">
        <v>101</v>
      </c>
      <c r="E102" s="177"/>
      <c r="F102" s="177"/>
      <c r="G102" s="177"/>
      <c r="H102" s="177"/>
      <c r="I102" s="76"/>
      <c r="J102" s="177" t="s">
        <v>102</v>
      </c>
      <c r="K102" s="177"/>
      <c r="L102" s="177"/>
      <c r="M102" s="177"/>
      <c r="N102" s="177"/>
      <c r="O102" s="177"/>
      <c r="P102" s="177"/>
      <c r="Q102" s="177"/>
      <c r="R102" s="177"/>
      <c r="S102" s="177"/>
      <c r="T102" s="177"/>
      <c r="U102" s="177"/>
      <c r="V102" s="177"/>
      <c r="W102" s="177"/>
      <c r="X102" s="177"/>
      <c r="Y102" s="177"/>
      <c r="Z102" s="177"/>
      <c r="AA102" s="177"/>
      <c r="AB102" s="177"/>
      <c r="AC102" s="177"/>
      <c r="AD102" s="177"/>
      <c r="AE102" s="177"/>
      <c r="AF102" s="177"/>
      <c r="AG102" s="179">
        <f>'SO 06 - Areálová kanalizácia'!J30</f>
        <v>0</v>
      </c>
      <c r="AH102" s="180"/>
      <c r="AI102" s="180"/>
      <c r="AJ102" s="180"/>
      <c r="AK102" s="180"/>
      <c r="AL102" s="180"/>
      <c r="AM102" s="180"/>
      <c r="AN102" s="179">
        <f t="shared" si="0"/>
        <v>0</v>
      </c>
      <c r="AO102" s="180"/>
      <c r="AP102" s="180"/>
      <c r="AQ102" s="77" t="s">
        <v>78</v>
      </c>
      <c r="AR102" s="74"/>
      <c r="AS102" s="78">
        <v>0</v>
      </c>
      <c r="AT102" s="79">
        <f t="shared" si="1"/>
        <v>0</v>
      </c>
      <c r="AU102" s="80">
        <f>'SO 06 - Areálová kanalizácia'!P119</f>
        <v>0</v>
      </c>
      <c r="AV102" s="79">
        <f>'SO 06 - Areálová kanalizácia'!J33</f>
        <v>0</v>
      </c>
      <c r="AW102" s="79">
        <f>'SO 06 - Areálová kanalizácia'!J34</f>
        <v>0</v>
      </c>
      <c r="AX102" s="79">
        <f>'SO 06 - Areálová kanalizácia'!J35</f>
        <v>0</v>
      </c>
      <c r="AY102" s="79">
        <f>'SO 06 - Areálová kanalizácia'!J36</f>
        <v>0</v>
      </c>
      <c r="AZ102" s="79">
        <f>'SO 06 - Areálová kanalizácia'!F33</f>
        <v>0</v>
      </c>
      <c r="BA102" s="79">
        <f>'SO 06 - Areálová kanalizácia'!F34</f>
        <v>0</v>
      </c>
      <c r="BB102" s="79">
        <f>'SO 06 - Areálová kanalizácia'!F35</f>
        <v>0</v>
      </c>
      <c r="BC102" s="79">
        <f>'SO 06 - Areálová kanalizácia'!F36</f>
        <v>0</v>
      </c>
      <c r="BD102" s="81">
        <f>'SO 06 - Areálová kanalizácia'!F37</f>
        <v>0</v>
      </c>
      <c r="BT102" s="82" t="s">
        <v>79</v>
      </c>
      <c r="BV102" s="82" t="s">
        <v>73</v>
      </c>
      <c r="BW102" s="82" t="s">
        <v>103</v>
      </c>
      <c r="BX102" s="82" t="s">
        <v>4</v>
      </c>
      <c r="CL102" s="82" t="s">
        <v>1</v>
      </c>
      <c r="CM102" s="82" t="s">
        <v>71</v>
      </c>
    </row>
    <row r="103" spans="1:91" s="7" customFormat="1" ht="16.5" customHeight="1">
      <c r="A103" s="73" t="s">
        <v>75</v>
      </c>
      <c r="B103" s="74"/>
      <c r="C103" s="75"/>
      <c r="D103" s="177" t="s">
        <v>104</v>
      </c>
      <c r="E103" s="177"/>
      <c r="F103" s="177"/>
      <c r="G103" s="177"/>
      <c r="H103" s="177"/>
      <c r="I103" s="76"/>
      <c r="J103" s="177" t="s">
        <v>105</v>
      </c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  <c r="W103" s="177"/>
      <c r="X103" s="177"/>
      <c r="Y103" s="177"/>
      <c r="Z103" s="177"/>
      <c r="AA103" s="177"/>
      <c r="AB103" s="177"/>
      <c r="AC103" s="177"/>
      <c r="AD103" s="177"/>
      <c r="AE103" s="177"/>
      <c r="AF103" s="177"/>
      <c r="AG103" s="179">
        <f>'SO 08 - Nádrž na výluhovú...'!J30</f>
        <v>0</v>
      </c>
      <c r="AH103" s="180"/>
      <c r="AI103" s="180"/>
      <c r="AJ103" s="180"/>
      <c r="AK103" s="180"/>
      <c r="AL103" s="180"/>
      <c r="AM103" s="180"/>
      <c r="AN103" s="179">
        <f t="shared" si="0"/>
        <v>0</v>
      </c>
      <c r="AO103" s="180"/>
      <c r="AP103" s="180"/>
      <c r="AQ103" s="77" t="s">
        <v>78</v>
      </c>
      <c r="AR103" s="74"/>
      <c r="AS103" s="78">
        <v>0</v>
      </c>
      <c r="AT103" s="79">
        <f t="shared" si="1"/>
        <v>0</v>
      </c>
      <c r="AU103" s="80">
        <f>'SO 08 - Nádrž na výluhovú...'!P123</f>
        <v>799.52154561999998</v>
      </c>
      <c r="AV103" s="79">
        <f>'SO 08 - Nádrž na výluhovú...'!J33</f>
        <v>0</v>
      </c>
      <c r="AW103" s="79">
        <f>'SO 08 - Nádrž na výluhovú...'!J34</f>
        <v>0</v>
      </c>
      <c r="AX103" s="79">
        <f>'SO 08 - Nádrž na výluhovú...'!J35</f>
        <v>0</v>
      </c>
      <c r="AY103" s="79">
        <f>'SO 08 - Nádrž na výluhovú...'!J36</f>
        <v>0</v>
      </c>
      <c r="AZ103" s="79">
        <f>'SO 08 - Nádrž na výluhovú...'!F33</f>
        <v>0</v>
      </c>
      <c r="BA103" s="79">
        <f>'SO 08 - Nádrž na výluhovú...'!F34</f>
        <v>0</v>
      </c>
      <c r="BB103" s="79">
        <f>'SO 08 - Nádrž na výluhovú...'!F35</f>
        <v>0</v>
      </c>
      <c r="BC103" s="79">
        <f>'SO 08 - Nádrž na výluhovú...'!F36</f>
        <v>0</v>
      </c>
      <c r="BD103" s="81">
        <f>'SO 08 - Nádrž na výluhovú...'!F37</f>
        <v>0</v>
      </c>
      <c r="BT103" s="82" t="s">
        <v>79</v>
      </c>
      <c r="BV103" s="82" t="s">
        <v>73</v>
      </c>
      <c r="BW103" s="82" t="s">
        <v>106</v>
      </c>
      <c r="BX103" s="82" t="s">
        <v>4</v>
      </c>
      <c r="CL103" s="82" t="s">
        <v>1</v>
      </c>
      <c r="CM103" s="82" t="s">
        <v>71</v>
      </c>
    </row>
    <row r="104" spans="1:91" s="7" customFormat="1" ht="16.5" customHeight="1">
      <c r="A104" s="73" t="s">
        <v>75</v>
      </c>
      <c r="B104" s="74"/>
      <c r="C104" s="75"/>
      <c r="D104" s="177" t="s">
        <v>107</v>
      </c>
      <c r="E104" s="177"/>
      <c r="F104" s="177"/>
      <c r="G104" s="177"/>
      <c r="H104" s="177"/>
      <c r="I104" s="76"/>
      <c r="J104" s="177" t="s">
        <v>108</v>
      </c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  <c r="W104" s="177"/>
      <c r="X104" s="177"/>
      <c r="Y104" s="177"/>
      <c r="Z104" s="177"/>
      <c r="AA104" s="177"/>
      <c r="AB104" s="177"/>
      <c r="AC104" s="177"/>
      <c r="AD104" s="177"/>
      <c r="AE104" s="177"/>
      <c r="AF104" s="177"/>
      <c r="AG104" s="179">
        <f>'PS 01 - Prevádzkový rozvo...'!J30</f>
        <v>0</v>
      </c>
      <c r="AH104" s="180"/>
      <c r="AI104" s="180"/>
      <c r="AJ104" s="180"/>
      <c r="AK104" s="180"/>
      <c r="AL104" s="180"/>
      <c r="AM104" s="180"/>
      <c r="AN104" s="179">
        <f t="shared" si="0"/>
        <v>0</v>
      </c>
      <c r="AO104" s="180"/>
      <c r="AP104" s="180"/>
      <c r="AQ104" s="77" t="s">
        <v>78</v>
      </c>
      <c r="AR104" s="74"/>
      <c r="AS104" s="78">
        <v>0</v>
      </c>
      <c r="AT104" s="79">
        <f t="shared" si="1"/>
        <v>0</v>
      </c>
      <c r="AU104" s="80">
        <f>'PS 01 - Prevádzkový rozvo...'!P122</f>
        <v>0</v>
      </c>
      <c r="AV104" s="79">
        <f>'PS 01 - Prevádzkový rozvo...'!J33</f>
        <v>0</v>
      </c>
      <c r="AW104" s="79">
        <f>'PS 01 - Prevádzkový rozvo...'!J34</f>
        <v>0</v>
      </c>
      <c r="AX104" s="79">
        <f>'PS 01 - Prevádzkový rozvo...'!J35</f>
        <v>0</v>
      </c>
      <c r="AY104" s="79">
        <f>'PS 01 - Prevádzkový rozvo...'!J36</f>
        <v>0</v>
      </c>
      <c r="AZ104" s="79">
        <f>'PS 01 - Prevádzkový rozvo...'!F33</f>
        <v>0</v>
      </c>
      <c r="BA104" s="79">
        <f>'PS 01 - Prevádzkový rozvo...'!F34</f>
        <v>0</v>
      </c>
      <c r="BB104" s="79">
        <f>'PS 01 - Prevádzkový rozvo...'!F35</f>
        <v>0</v>
      </c>
      <c r="BC104" s="79">
        <f>'PS 01 - Prevádzkový rozvo...'!F36</f>
        <v>0</v>
      </c>
      <c r="BD104" s="81">
        <f>'PS 01 - Prevádzkový rozvo...'!F37</f>
        <v>0</v>
      </c>
      <c r="BT104" s="82" t="s">
        <v>79</v>
      </c>
      <c r="BV104" s="82" t="s">
        <v>73</v>
      </c>
      <c r="BW104" s="82" t="s">
        <v>109</v>
      </c>
      <c r="BX104" s="82" t="s">
        <v>4</v>
      </c>
      <c r="CL104" s="82" t="s">
        <v>1</v>
      </c>
      <c r="CM104" s="82" t="s">
        <v>71</v>
      </c>
    </row>
    <row r="105" spans="1:91" s="7" customFormat="1" ht="16.5" customHeight="1">
      <c r="A105" s="73" t="s">
        <v>75</v>
      </c>
      <c r="B105" s="74"/>
      <c r="C105" s="75"/>
      <c r="D105" s="177" t="s">
        <v>110</v>
      </c>
      <c r="E105" s="177"/>
      <c r="F105" s="177"/>
      <c r="G105" s="177"/>
      <c r="H105" s="177"/>
      <c r="I105" s="76"/>
      <c r="J105" s="177" t="s">
        <v>111</v>
      </c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  <c r="W105" s="177"/>
      <c r="X105" s="177"/>
      <c r="Y105" s="177"/>
      <c r="Z105" s="177"/>
      <c r="AA105" s="177"/>
      <c r="AB105" s="177"/>
      <c r="AC105" s="177"/>
      <c r="AD105" s="177"/>
      <c r="AE105" s="177"/>
      <c r="AF105" s="177"/>
      <c r="AG105" s="179">
        <f>'PS 02 - Meranie a regulácia'!J30</f>
        <v>0</v>
      </c>
      <c r="AH105" s="180"/>
      <c r="AI105" s="180"/>
      <c r="AJ105" s="180"/>
      <c r="AK105" s="180"/>
      <c r="AL105" s="180"/>
      <c r="AM105" s="180"/>
      <c r="AN105" s="179">
        <f t="shared" si="0"/>
        <v>0</v>
      </c>
      <c r="AO105" s="180"/>
      <c r="AP105" s="180"/>
      <c r="AQ105" s="77" t="s">
        <v>78</v>
      </c>
      <c r="AR105" s="74"/>
      <c r="AS105" s="88">
        <v>0</v>
      </c>
      <c r="AT105" s="89">
        <f t="shared" si="1"/>
        <v>0</v>
      </c>
      <c r="AU105" s="90">
        <f>'PS 02 - Meranie a regulácia'!P120</f>
        <v>0</v>
      </c>
      <c r="AV105" s="89">
        <f>'PS 02 - Meranie a regulácia'!J33</f>
        <v>0</v>
      </c>
      <c r="AW105" s="89">
        <f>'PS 02 - Meranie a regulácia'!J34</f>
        <v>0</v>
      </c>
      <c r="AX105" s="89">
        <f>'PS 02 - Meranie a regulácia'!J35</f>
        <v>0</v>
      </c>
      <c r="AY105" s="89">
        <f>'PS 02 - Meranie a regulácia'!J36</f>
        <v>0</v>
      </c>
      <c r="AZ105" s="89">
        <f>'PS 02 - Meranie a regulácia'!F33</f>
        <v>0</v>
      </c>
      <c r="BA105" s="89">
        <f>'PS 02 - Meranie a regulácia'!F34</f>
        <v>0</v>
      </c>
      <c r="BB105" s="89">
        <f>'PS 02 - Meranie a regulácia'!F35</f>
        <v>0</v>
      </c>
      <c r="BC105" s="89">
        <f>'PS 02 - Meranie a regulácia'!F36</f>
        <v>0</v>
      </c>
      <c r="BD105" s="91">
        <f>'PS 02 - Meranie a regulácia'!F37</f>
        <v>0</v>
      </c>
      <c r="BT105" s="82" t="s">
        <v>79</v>
      </c>
      <c r="BV105" s="82" t="s">
        <v>73</v>
      </c>
      <c r="BW105" s="82" t="s">
        <v>112</v>
      </c>
      <c r="BX105" s="82" t="s">
        <v>4</v>
      </c>
      <c r="CL105" s="82" t="s">
        <v>1</v>
      </c>
      <c r="CM105" s="82" t="s">
        <v>71</v>
      </c>
    </row>
    <row r="106" spans="1:91" s="2" customFormat="1" ht="30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7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</row>
    <row r="107" spans="1:91" s="2" customFormat="1" ht="7" customHeight="1">
      <c r="A107" s="26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27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</row>
  </sheetData>
  <mergeCells count="80">
    <mergeCell ref="AN100:AP100"/>
    <mergeCell ref="AN92:AP92"/>
    <mergeCell ref="AN95:AP95"/>
    <mergeCell ref="AN96:AP96"/>
    <mergeCell ref="AN97:AP97"/>
    <mergeCell ref="AN98:AP98"/>
    <mergeCell ref="AN99:AP99"/>
    <mergeCell ref="AN94:AP94"/>
    <mergeCell ref="AN101:AP101"/>
    <mergeCell ref="AN102:AP102"/>
    <mergeCell ref="AN103:AP103"/>
    <mergeCell ref="AN104:AP104"/>
    <mergeCell ref="AN105:AP105"/>
    <mergeCell ref="K5:AO5"/>
    <mergeCell ref="K6:AO6"/>
    <mergeCell ref="AR2:BE2"/>
    <mergeCell ref="E23:AN23"/>
    <mergeCell ref="AK26:AO26"/>
    <mergeCell ref="L28:P28"/>
    <mergeCell ref="W28:AE28"/>
    <mergeCell ref="AK28:AO28"/>
    <mergeCell ref="AK29:AO29"/>
    <mergeCell ref="L29:P29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  <mergeCell ref="X35:AB35"/>
    <mergeCell ref="AK35:AO35"/>
    <mergeCell ref="D100:H100"/>
    <mergeCell ref="C92:G92"/>
    <mergeCell ref="D95:H95"/>
    <mergeCell ref="D96:H96"/>
    <mergeCell ref="E97:I97"/>
    <mergeCell ref="E98:I98"/>
    <mergeCell ref="D99:H99"/>
    <mergeCell ref="AM89:AP89"/>
    <mergeCell ref="AG98:AM98"/>
    <mergeCell ref="AG99:AM99"/>
    <mergeCell ref="AG100:AM100"/>
    <mergeCell ref="L85:AO85"/>
    <mergeCell ref="AM87:AN87"/>
    <mergeCell ref="I92:AF92"/>
    <mergeCell ref="D101:H101"/>
    <mergeCell ref="D102:H102"/>
    <mergeCell ref="D103:H103"/>
    <mergeCell ref="D104:H104"/>
    <mergeCell ref="D105:H105"/>
    <mergeCell ref="AS89:AT91"/>
    <mergeCell ref="AM90:AP90"/>
    <mergeCell ref="AG95:AM95"/>
    <mergeCell ref="AG96:AM96"/>
    <mergeCell ref="AG97:AM97"/>
    <mergeCell ref="AG94:AM94"/>
    <mergeCell ref="AG92:AM92"/>
    <mergeCell ref="AG101:AM101"/>
    <mergeCell ref="AG102:AM102"/>
    <mergeCell ref="AG103:AM103"/>
    <mergeCell ref="AG104:AM104"/>
    <mergeCell ref="AG105:AM105"/>
    <mergeCell ref="J95:AF95"/>
    <mergeCell ref="J96:AF96"/>
    <mergeCell ref="K97:AF97"/>
    <mergeCell ref="K98:AF98"/>
    <mergeCell ref="J99:AF99"/>
    <mergeCell ref="J105:AF105"/>
    <mergeCell ref="J100:AF100"/>
    <mergeCell ref="J101:AF101"/>
    <mergeCell ref="J102:AF102"/>
    <mergeCell ref="J103:AF103"/>
    <mergeCell ref="J104:AF104"/>
  </mergeCells>
  <hyperlinks>
    <hyperlink ref="A95" location="'SO 01 - Dozrievacia a skl...'!C2" display="/" xr:uid="{00000000-0004-0000-0000-000000000000}"/>
    <hyperlink ref="A97" location="'SO 02.1 - Doručovacia hal...'!C2" display="/" xr:uid="{00000000-0004-0000-0000-000001000000}"/>
    <hyperlink ref="A98" location="'SO 02.2 - Doručovacia hal...'!C2" display="/" xr:uid="{00000000-0004-0000-0000-000002000000}"/>
    <hyperlink ref="A99" location="'SO 03 - Skladovacia ploch...'!C2" display="/" xr:uid="{00000000-0004-0000-0000-000003000000}"/>
    <hyperlink ref="A100" location="'SO 04 - Spevnené plochy'!C2" display="/" xr:uid="{00000000-0004-0000-0000-000004000000}"/>
    <hyperlink ref="A101" location="'SO 05 - Areálový rozvod vody'!C2" display="/" xr:uid="{00000000-0004-0000-0000-000005000000}"/>
    <hyperlink ref="A102" location="'SO 06 - Areálová kanalizácia'!C2" display="/" xr:uid="{00000000-0004-0000-0000-000006000000}"/>
    <hyperlink ref="A103" location="'SO 08 - Nádrž na výluhovú...'!C2" display="/" xr:uid="{00000000-0004-0000-0000-000007000000}"/>
    <hyperlink ref="A104" location="'PS 01 - Prevádzkový rozvo...'!C2" display="/" xr:uid="{00000000-0004-0000-0000-000008000000}"/>
    <hyperlink ref="A105" location="'PS 02 - Meranie a regulácia'!C2" display="/" xr:uid="{00000000-0004-0000-0000-000009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M208"/>
  <sheetViews>
    <sheetView showGridLines="0" topLeftCell="A106" workbookViewId="0">
      <selection activeCell="J116" sqref="J116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92"/>
    </row>
    <row r="2" spans="1:46" s="1" customFormat="1" ht="37" customHeight="1">
      <c r="L2" s="209" t="s">
        <v>5</v>
      </c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4" t="s">
        <v>109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5" customHeight="1">
      <c r="B4" s="17"/>
      <c r="D4" s="18" t="s">
        <v>113</v>
      </c>
      <c r="L4" s="17"/>
      <c r="M4" s="93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16" t="str">
        <f>'Rekapitulácia stavby'!K6</f>
        <v xml:space="preserve">SYSTÉM ZHODNOCOVANIA BRO V KRÁSNE NAD KYSUCOU </v>
      </c>
      <c r="F7" s="217"/>
      <c r="G7" s="217"/>
      <c r="H7" s="217"/>
      <c r="L7" s="17"/>
    </row>
    <row r="8" spans="1:46" s="2" customFormat="1" ht="12" customHeight="1">
      <c r="A8" s="26"/>
      <c r="B8" s="27"/>
      <c r="C8" s="26"/>
      <c r="D8" s="23" t="s">
        <v>114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8" t="s">
        <v>725</v>
      </c>
      <c r="F9" s="215"/>
      <c r="G9" s="215"/>
      <c r="H9" s="21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>
        <f>'Rekapitulácia stavby'!AN8</f>
        <v>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21</v>
      </c>
      <c r="F15" s="26"/>
      <c r="G15" s="26"/>
      <c r="H15" s="26"/>
      <c r="I15" s="23" t="s">
        <v>22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06" t="str">
        <f>'Rekapitulácia stavby'!E14</f>
        <v xml:space="preserve"> </v>
      </c>
      <c r="F18" s="206"/>
      <c r="G18" s="206"/>
      <c r="H18" s="206"/>
      <c r="I18" s="23" t="s">
        <v>22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20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22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20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26</v>
      </c>
      <c r="F24" s="26"/>
      <c r="G24" s="26"/>
      <c r="H24" s="26"/>
      <c r="I24" s="23" t="s">
        <v>22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02" customHeight="1">
      <c r="A27" s="94"/>
      <c r="B27" s="95"/>
      <c r="C27" s="94"/>
      <c r="D27" s="94"/>
      <c r="E27" s="210" t="s">
        <v>116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7" t="s">
        <v>31</v>
      </c>
      <c r="E30" s="26"/>
      <c r="F30" s="26"/>
      <c r="G30" s="26"/>
      <c r="H30" s="26"/>
      <c r="I30" s="26"/>
      <c r="J30" s="65">
        <f>ROUND(J122,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33</v>
      </c>
      <c r="G32" s="26"/>
      <c r="H32" s="26"/>
      <c r="I32" s="30" t="s">
        <v>32</v>
      </c>
      <c r="J32" s="30" t="s">
        <v>34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8" t="s">
        <v>35</v>
      </c>
      <c r="E33" s="23" t="s">
        <v>36</v>
      </c>
      <c r="F33" s="99">
        <f>ROUND((SUM(BE122:BE207)),  2)</f>
        <v>0</v>
      </c>
      <c r="G33" s="26"/>
      <c r="H33" s="26"/>
      <c r="I33" s="100">
        <v>0.2</v>
      </c>
      <c r="J33" s="99">
        <f>ROUND(((SUM(BE122:BE207))*I33),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37</v>
      </c>
      <c r="F34" s="99">
        <f>ROUND((SUM(BF122:BF207)),  2)</f>
        <v>0</v>
      </c>
      <c r="G34" s="26"/>
      <c r="H34" s="26"/>
      <c r="I34" s="100">
        <v>0.2</v>
      </c>
      <c r="J34" s="99">
        <f>ROUND(((SUM(BF122:BF207))*I34),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38</v>
      </c>
      <c r="F35" s="99">
        <f>ROUND((SUM(BG122:BG207)),  2)</f>
        <v>0</v>
      </c>
      <c r="G35" s="26"/>
      <c r="H35" s="26"/>
      <c r="I35" s="100">
        <v>0.2</v>
      </c>
      <c r="J35" s="9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39</v>
      </c>
      <c r="F36" s="99">
        <f>ROUND((SUM(BH122:BH207)),  2)</f>
        <v>0</v>
      </c>
      <c r="G36" s="26"/>
      <c r="H36" s="26"/>
      <c r="I36" s="100">
        <v>0.2</v>
      </c>
      <c r="J36" s="99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40</v>
      </c>
      <c r="F37" s="99">
        <f>ROUND((SUM(BI122:BI207)),  2)</f>
        <v>0</v>
      </c>
      <c r="G37" s="26"/>
      <c r="H37" s="26"/>
      <c r="I37" s="100">
        <v>0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101"/>
      <c r="D39" s="102" t="s">
        <v>41</v>
      </c>
      <c r="E39" s="54"/>
      <c r="F39" s="54"/>
      <c r="G39" s="103" t="s">
        <v>42</v>
      </c>
      <c r="H39" s="104" t="s">
        <v>43</v>
      </c>
      <c r="I39" s="54"/>
      <c r="J39" s="105">
        <f>SUM(J30:J37)</f>
        <v>0</v>
      </c>
      <c r="K39" s="10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46</v>
      </c>
      <c r="E61" s="29"/>
      <c r="F61" s="107" t="s">
        <v>47</v>
      </c>
      <c r="G61" s="39" t="s">
        <v>46</v>
      </c>
      <c r="H61" s="29"/>
      <c r="I61" s="29"/>
      <c r="J61" s="108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46</v>
      </c>
      <c r="E76" s="29"/>
      <c r="F76" s="107" t="s">
        <v>47</v>
      </c>
      <c r="G76" s="39" t="s">
        <v>46</v>
      </c>
      <c r="H76" s="29"/>
      <c r="I76" s="29"/>
      <c r="J76" s="108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117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5.5" customHeight="1">
      <c r="A85" s="26"/>
      <c r="B85" s="27"/>
      <c r="C85" s="26"/>
      <c r="D85" s="26"/>
      <c r="E85" s="216" t="str">
        <f>E7</f>
        <v xml:space="preserve">SYSTÉM ZHODNOCOVANIA BRO V KRÁSNE NAD KYSUCOU </v>
      </c>
      <c r="F85" s="217"/>
      <c r="G85" s="217"/>
      <c r="H85" s="21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114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8" t="str">
        <f>E9</f>
        <v>PS 01 - Prevádzkový rozvod silnoprúdu</v>
      </c>
      <c r="F87" s="215"/>
      <c r="G87" s="215"/>
      <c r="H87" s="21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Krásno na Kysucou p.č. 515/72, 515/73</v>
      </c>
      <c r="G89" s="26"/>
      <c r="H89" s="26"/>
      <c r="I89" s="23" t="s">
        <v>18</v>
      </c>
      <c r="J89" s="49">
        <f>IF(J12="","",J12)</f>
        <v>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5" customHeight="1">
      <c r="A91" s="26"/>
      <c r="B91" s="27"/>
      <c r="C91" s="23" t="s">
        <v>19</v>
      </c>
      <c r="D91" s="26"/>
      <c r="E91" s="26"/>
      <c r="F91" s="21" t="str">
        <f>E15</f>
        <v>Mesto Krásno nad Kysucou</v>
      </c>
      <c r="G91" s="26"/>
      <c r="H91" s="26"/>
      <c r="I91" s="23" t="s">
        <v>25</v>
      </c>
      <c r="J91" s="24" t="str">
        <f>E21</f>
        <v>HESCON s.r.o.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>HESCON s.r.o.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9" t="s">
        <v>118</v>
      </c>
      <c r="D94" s="101"/>
      <c r="E94" s="101"/>
      <c r="F94" s="101"/>
      <c r="G94" s="101"/>
      <c r="H94" s="101"/>
      <c r="I94" s="101"/>
      <c r="J94" s="110" t="s">
        <v>119</v>
      </c>
      <c r="K94" s="101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11" t="s">
        <v>120</v>
      </c>
      <c r="D96" s="26"/>
      <c r="E96" s="26"/>
      <c r="F96" s="26"/>
      <c r="G96" s="26"/>
      <c r="H96" s="26"/>
      <c r="I96" s="26"/>
      <c r="J96" s="65">
        <f>J122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121</v>
      </c>
    </row>
    <row r="97" spans="1:31" s="9" customFormat="1" ht="25" customHeight="1">
      <c r="B97" s="112"/>
      <c r="D97" s="113" t="s">
        <v>726</v>
      </c>
      <c r="E97" s="114"/>
      <c r="F97" s="114"/>
      <c r="G97" s="114"/>
      <c r="H97" s="114"/>
      <c r="I97" s="114"/>
      <c r="J97" s="115">
        <f>J123</f>
        <v>0</v>
      </c>
      <c r="L97" s="112"/>
    </row>
    <row r="98" spans="1:31" s="10" customFormat="1" ht="20" customHeight="1">
      <c r="B98" s="116"/>
      <c r="D98" s="117" t="s">
        <v>727</v>
      </c>
      <c r="E98" s="118"/>
      <c r="F98" s="118"/>
      <c r="G98" s="118"/>
      <c r="H98" s="118"/>
      <c r="I98" s="118"/>
      <c r="J98" s="119">
        <f>J125</f>
        <v>0</v>
      </c>
      <c r="L98" s="116"/>
    </row>
    <row r="99" spans="1:31" s="9" customFormat="1" ht="25" customHeight="1">
      <c r="B99" s="112"/>
      <c r="D99" s="113" t="s">
        <v>728</v>
      </c>
      <c r="E99" s="114"/>
      <c r="F99" s="114"/>
      <c r="G99" s="114"/>
      <c r="H99" s="114"/>
      <c r="I99" s="114"/>
      <c r="J99" s="115">
        <f>J166</f>
        <v>0</v>
      </c>
      <c r="L99" s="112"/>
    </row>
    <row r="100" spans="1:31" s="10" customFormat="1" ht="20" customHeight="1">
      <c r="B100" s="116"/>
      <c r="D100" s="117" t="s">
        <v>729</v>
      </c>
      <c r="E100" s="118"/>
      <c r="F100" s="118"/>
      <c r="G100" s="118"/>
      <c r="H100" s="118"/>
      <c r="I100" s="118"/>
      <c r="J100" s="119">
        <f>J171</f>
        <v>0</v>
      </c>
      <c r="L100" s="116"/>
    </row>
    <row r="101" spans="1:31" s="9" customFormat="1" ht="25" customHeight="1">
      <c r="B101" s="112"/>
      <c r="D101" s="113" t="s">
        <v>730</v>
      </c>
      <c r="E101" s="114"/>
      <c r="F101" s="114"/>
      <c r="G101" s="114"/>
      <c r="H101" s="114"/>
      <c r="I101" s="114"/>
      <c r="J101" s="115">
        <f>J194</f>
        <v>0</v>
      </c>
      <c r="L101" s="112"/>
    </row>
    <row r="102" spans="1:31" s="9" customFormat="1" ht="25" customHeight="1">
      <c r="B102" s="112"/>
      <c r="D102" s="113" t="s">
        <v>731</v>
      </c>
      <c r="E102" s="114"/>
      <c r="F102" s="114"/>
      <c r="G102" s="114"/>
      <c r="H102" s="114"/>
      <c r="I102" s="114"/>
      <c r="J102" s="115">
        <f>J202</f>
        <v>0</v>
      </c>
      <c r="L102" s="112"/>
    </row>
    <row r="103" spans="1:31" s="2" customFormat="1" ht="21.75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7" customHeight="1">
      <c r="A104" s="26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8" spans="1:31" s="2" customFormat="1" ht="7" customHeight="1">
      <c r="A108" s="26"/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5" customHeight="1">
      <c r="A109" s="26"/>
      <c r="B109" s="27"/>
      <c r="C109" s="18" t="s">
        <v>134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7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13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25.5" customHeight="1">
      <c r="A112" s="26"/>
      <c r="B112" s="27"/>
      <c r="C112" s="26"/>
      <c r="D112" s="26"/>
      <c r="E112" s="216" t="str">
        <f>E7</f>
        <v xml:space="preserve">SYSTÉM ZHODNOCOVANIA BRO V KRÁSNE NAD KYSUCOU </v>
      </c>
      <c r="F112" s="217"/>
      <c r="G112" s="217"/>
      <c r="H112" s="217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114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98" t="str">
        <f>E9</f>
        <v>PS 01 - Prevádzkový rozvod silnoprúdu</v>
      </c>
      <c r="F114" s="215"/>
      <c r="G114" s="215"/>
      <c r="H114" s="215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7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16</v>
      </c>
      <c r="D116" s="26"/>
      <c r="E116" s="26"/>
      <c r="F116" s="21" t="str">
        <f>F12</f>
        <v>Krásno na Kysucou p.č. 515/72, 515/73</v>
      </c>
      <c r="G116" s="26"/>
      <c r="H116" s="26"/>
      <c r="I116" s="23" t="s">
        <v>18</v>
      </c>
      <c r="J116" s="49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7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5" customHeight="1">
      <c r="A118" s="26"/>
      <c r="B118" s="27"/>
      <c r="C118" s="23" t="s">
        <v>19</v>
      </c>
      <c r="D118" s="26"/>
      <c r="E118" s="26"/>
      <c r="F118" s="21" t="str">
        <f>E15</f>
        <v>Mesto Krásno nad Kysucou</v>
      </c>
      <c r="G118" s="26"/>
      <c r="H118" s="26"/>
      <c r="I118" s="23" t="s">
        <v>25</v>
      </c>
      <c r="J118" s="24" t="str">
        <f>E21</f>
        <v>HESCON s.r.o.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5" customHeight="1">
      <c r="A119" s="26"/>
      <c r="B119" s="27"/>
      <c r="C119" s="23" t="s">
        <v>23</v>
      </c>
      <c r="D119" s="26"/>
      <c r="E119" s="26"/>
      <c r="F119" s="21" t="str">
        <f>IF(E18="","",E18)</f>
        <v xml:space="preserve"> </v>
      </c>
      <c r="G119" s="26"/>
      <c r="H119" s="26"/>
      <c r="I119" s="23" t="s">
        <v>28</v>
      </c>
      <c r="J119" s="24" t="str">
        <f>E24</f>
        <v>HESCON s.r.o.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2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20"/>
      <c r="B121" s="121"/>
      <c r="C121" s="122" t="s">
        <v>135</v>
      </c>
      <c r="D121" s="123" t="s">
        <v>56</v>
      </c>
      <c r="E121" s="123" t="s">
        <v>52</v>
      </c>
      <c r="F121" s="123" t="s">
        <v>53</v>
      </c>
      <c r="G121" s="123" t="s">
        <v>136</v>
      </c>
      <c r="H121" s="123" t="s">
        <v>137</v>
      </c>
      <c r="I121" s="123" t="s">
        <v>138</v>
      </c>
      <c r="J121" s="124" t="s">
        <v>119</v>
      </c>
      <c r="K121" s="125" t="s">
        <v>139</v>
      </c>
      <c r="L121" s="126"/>
      <c r="M121" s="56" t="s">
        <v>1</v>
      </c>
      <c r="N121" s="57" t="s">
        <v>35</v>
      </c>
      <c r="O121" s="57" t="s">
        <v>140</v>
      </c>
      <c r="P121" s="57" t="s">
        <v>141</v>
      </c>
      <c r="Q121" s="57" t="s">
        <v>142</v>
      </c>
      <c r="R121" s="57" t="s">
        <v>143</v>
      </c>
      <c r="S121" s="57" t="s">
        <v>144</v>
      </c>
      <c r="T121" s="58" t="s">
        <v>145</v>
      </c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</row>
    <row r="122" spans="1:65" s="2" customFormat="1" ht="22.75" customHeight="1">
      <c r="A122" s="26"/>
      <c r="B122" s="27"/>
      <c r="C122" s="63" t="s">
        <v>120</v>
      </c>
      <c r="D122" s="26"/>
      <c r="E122" s="26"/>
      <c r="F122" s="26"/>
      <c r="G122" s="26"/>
      <c r="H122" s="26"/>
      <c r="I122" s="26"/>
      <c r="J122" s="127">
        <f>BK122</f>
        <v>0</v>
      </c>
      <c r="K122" s="26"/>
      <c r="L122" s="27"/>
      <c r="M122" s="59"/>
      <c r="N122" s="50"/>
      <c r="O122" s="60"/>
      <c r="P122" s="128">
        <f>P123+P166+P194+P202</f>
        <v>0</v>
      </c>
      <c r="Q122" s="60"/>
      <c r="R122" s="128">
        <f>R123+R166+R194+R202</f>
        <v>0</v>
      </c>
      <c r="S122" s="60"/>
      <c r="T122" s="129">
        <f>T123+T166+T194+T202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70</v>
      </c>
      <c r="AU122" s="14" t="s">
        <v>121</v>
      </c>
      <c r="BK122" s="130">
        <f>BK123+BK166+BK194+BK202</f>
        <v>0</v>
      </c>
    </row>
    <row r="123" spans="1:65" s="12" customFormat="1" ht="26" customHeight="1">
      <c r="B123" s="131"/>
      <c r="D123" s="132" t="s">
        <v>70</v>
      </c>
      <c r="E123" s="133" t="s">
        <v>583</v>
      </c>
      <c r="F123" s="133" t="s">
        <v>732</v>
      </c>
      <c r="J123" s="134">
        <f>BK123</f>
        <v>0</v>
      </c>
      <c r="L123" s="131"/>
      <c r="M123" s="135"/>
      <c r="N123" s="136"/>
      <c r="O123" s="136"/>
      <c r="P123" s="137">
        <f>P124+P125</f>
        <v>0</v>
      </c>
      <c r="Q123" s="136"/>
      <c r="R123" s="137">
        <f>R124+R125</f>
        <v>0</v>
      </c>
      <c r="S123" s="136"/>
      <c r="T123" s="138">
        <f>T124+T125</f>
        <v>0</v>
      </c>
      <c r="AR123" s="132" t="s">
        <v>79</v>
      </c>
      <c r="AT123" s="139" t="s">
        <v>70</v>
      </c>
      <c r="AU123" s="139" t="s">
        <v>71</v>
      </c>
      <c r="AY123" s="132" t="s">
        <v>148</v>
      </c>
      <c r="BK123" s="140">
        <f>BK124+BK125</f>
        <v>0</v>
      </c>
    </row>
    <row r="124" spans="1:65" s="2" customFormat="1" ht="48" customHeight="1">
      <c r="A124" s="26"/>
      <c r="B124" s="143"/>
      <c r="C124" s="144" t="s">
        <v>79</v>
      </c>
      <c r="D124" s="144" t="s">
        <v>151</v>
      </c>
      <c r="E124" s="145" t="s">
        <v>733</v>
      </c>
      <c r="F124" s="146" t="s">
        <v>734</v>
      </c>
      <c r="G124" s="147" t="s">
        <v>259</v>
      </c>
      <c r="H124" s="148">
        <v>1</v>
      </c>
      <c r="I124" s="149"/>
      <c r="J124" s="149">
        <f>ROUND(I124*H124,2)</f>
        <v>0</v>
      </c>
      <c r="K124" s="150"/>
      <c r="L124" s="27"/>
      <c r="M124" s="151" t="s">
        <v>1</v>
      </c>
      <c r="N124" s="152" t="s">
        <v>37</v>
      </c>
      <c r="O124" s="153">
        <v>0</v>
      </c>
      <c r="P124" s="153">
        <f>O124*H124</f>
        <v>0</v>
      </c>
      <c r="Q124" s="153">
        <v>0</v>
      </c>
      <c r="R124" s="153">
        <f>Q124*H124</f>
        <v>0</v>
      </c>
      <c r="S124" s="153">
        <v>0</v>
      </c>
      <c r="T124" s="154">
        <f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5" t="s">
        <v>155</v>
      </c>
      <c r="AT124" s="155" t="s">
        <v>151</v>
      </c>
      <c r="AU124" s="155" t="s">
        <v>79</v>
      </c>
      <c r="AY124" s="14" t="s">
        <v>148</v>
      </c>
      <c r="BE124" s="156">
        <f>IF(N124="základná",J124,0)</f>
        <v>0</v>
      </c>
      <c r="BF124" s="156">
        <f>IF(N124="znížená",J124,0)</f>
        <v>0</v>
      </c>
      <c r="BG124" s="156">
        <f>IF(N124="zákl. prenesená",J124,0)</f>
        <v>0</v>
      </c>
      <c r="BH124" s="156">
        <f>IF(N124="zníž. prenesená",J124,0)</f>
        <v>0</v>
      </c>
      <c r="BI124" s="156">
        <f>IF(N124="nulová",J124,0)</f>
        <v>0</v>
      </c>
      <c r="BJ124" s="14" t="s">
        <v>87</v>
      </c>
      <c r="BK124" s="156">
        <f>ROUND(I124*H124,2)</f>
        <v>0</v>
      </c>
      <c r="BL124" s="14" t="s">
        <v>155</v>
      </c>
      <c r="BM124" s="155" t="s">
        <v>87</v>
      </c>
    </row>
    <row r="125" spans="1:65" s="12" customFormat="1" ht="22.75" customHeight="1">
      <c r="B125" s="131"/>
      <c r="D125" s="132" t="s">
        <v>70</v>
      </c>
      <c r="E125" s="141" t="s">
        <v>587</v>
      </c>
      <c r="F125" s="141" t="s">
        <v>735</v>
      </c>
      <c r="J125" s="142">
        <f>BK125</f>
        <v>0</v>
      </c>
      <c r="L125" s="131"/>
      <c r="M125" s="135"/>
      <c r="N125" s="136"/>
      <c r="O125" s="136"/>
      <c r="P125" s="137">
        <f>SUM(P126:P165)</f>
        <v>0</v>
      </c>
      <c r="Q125" s="136"/>
      <c r="R125" s="137">
        <f>SUM(R126:R165)</f>
        <v>0</v>
      </c>
      <c r="S125" s="136"/>
      <c r="T125" s="138">
        <f>SUM(T126:T165)</f>
        <v>0</v>
      </c>
      <c r="AR125" s="132" t="s">
        <v>79</v>
      </c>
      <c r="AT125" s="139" t="s">
        <v>70</v>
      </c>
      <c r="AU125" s="139" t="s">
        <v>79</v>
      </c>
      <c r="AY125" s="132" t="s">
        <v>148</v>
      </c>
      <c r="BK125" s="140">
        <f>SUM(BK126:BK165)</f>
        <v>0</v>
      </c>
    </row>
    <row r="126" spans="1:65" s="2" customFormat="1" ht="16.5" customHeight="1">
      <c r="A126" s="26"/>
      <c r="B126" s="143"/>
      <c r="C126" s="144" t="s">
        <v>87</v>
      </c>
      <c r="D126" s="144" t="s">
        <v>151</v>
      </c>
      <c r="E126" s="145" t="s">
        <v>736</v>
      </c>
      <c r="F126" s="146" t="s">
        <v>737</v>
      </c>
      <c r="G126" s="147" t="s">
        <v>259</v>
      </c>
      <c r="H126" s="148">
        <v>1</v>
      </c>
      <c r="I126" s="149"/>
      <c r="J126" s="149">
        <f t="shared" ref="J126:J165" si="0">ROUND(I126*H126,2)</f>
        <v>0</v>
      </c>
      <c r="K126" s="150"/>
      <c r="L126" s="27"/>
      <c r="M126" s="151" t="s">
        <v>1</v>
      </c>
      <c r="N126" s="152" t="s">
        <v>37</v>
      </c>
      <c r="O126" s="153">
        <v>0</v>
      </c>
      <c r="P126" s="153">
        <f t="shared" ref="P126:P165" si="1">O126*H126</f>
        <v>0</v>
      </c>
      <c r="Q126" s="153">
        <v>0</v>
      </c>
      <c r="R126" s="153">
        <f t="shared" ref="R126:R165" si="2">Q126*H126</f>
        <v>0</v>
      </c>
      <c r="S126" s="153">
        <v>0</v>
      </c>
      <c r="T126" s="154">
        <f t="shared" ref="T126:T165" si="3"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155</v>
      </c>
      <c r="AT126" s="155" t="s">
        <v>151</v>
      </c>
      <c r="AU126" s="155" t="s">
        <v>87</v>
      </c>
      <c r="AY126" s="14" t="s">
        <v>148</v>
      </c>
      <c r="BE126" s="156">
        <f t="shared" ref="BE126:BE165" si="4">IF(N126="základná",J126,0)</f>
        <v>0</v>
      </c>
      <c r="BF126" s="156">
        <f t="shared" ref="BF126:BF165" si="5">IF(N126="znížená",J126,0)</f>
        <v>0</v>
      </c>
      <c r="BG126" s="156">
        <f t="shared" ref="BG126:BG165" si="6">IF(N126="zákl. prenesená",J126,0)</f>
        <v>0</v>
      </c>
      <c r="BH126" s="156">
        <f t="shared" ref="BH126:BH165" si="7">IF(N126="zníž. prenesená",J126,0)</f>
        <v>0</v>
      </c>
      <c r="BI126" s="156">
        <f t="shared" ref="BI126:BI165" si="8">IF(N126="nulová",J126,0)</f>
        <v>0</v>
      </c>
      <c r="BJ126" s="14" t="s">
        <v>87</v>
      </c>
      <c r="BK126" s="156">
        <f t="shared" ref="BK126:BK165" si="9">ROUND(I126*H126,2)</f>
        <v>0</v>
      </c>
      <c r="BL126" s="14" t="s">
        <v>155</v>
      </c>
      <c r="BM126" s="155" t="s">
        <v>155</v>
      </c>
    </row>
    <row r="127" spans="1:65" s="2" customFormat="1" ht="16.5" customHeight="1">
      <c r="A127" s="26"/>
      <c r="B127" s="143"/>
      <c r="C127" s="144" t="s">
        <v>208</v>
      </c>
      <c r="D127" s="144" t="s">
        <v>151</v>
      </c>
      <c r="E127" s="145" t="s">
        <v>738</v>
      </c>
      <c r="F127" s="146" t="s">
        <v>739</v>
      </c>
      <c r="G127" s="147" t="s">
        <v>259</v>
      </c>
      <c r="H127" s="148">
        <v>3</v>
      </c>
      <c r="I127" s="149"/>
      <c r="J127" s="149">
        <f t="shared" si="0"/>
        <v>0</v>
      </c>
      <c r="K127" s="150"/>
      <c r="L127" s="27"/>
      <c r="M127" s="151" t="s">
        <v>1</v>
      </c>
      <c r="N127" s="152" t="s">
        <v>37</v>
      </c>
      <c r="O127" s="153">
        <v>0</v>
      </c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155</v>
      </c>
      <c r="AT127" s="155" t="s">
        <v>151</v>
      </c>
      <c r="AU127" s="155" t="s">
        <v>87</v>
      </c>
      <c r="AY127" s="14" t="s">
        <v>148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4" t="s">
        <v>87</v>
      </c>
      <c r="BK127" s="156">
        <f t="shared" si="9"/>
        <v>0</v>
      </c>
      <c r="BL127" s="14" t="s">
        <v>155</v>
      </c>
      <c r="BM127" s="155" t="s">
        <v>246</v>
      </c>
    </row>
    <row r="128" spans="1:65" s="2" customFormat="1" ht="16.5" customHeight="1">
      <c r="A128" s="26"/>
      <c r="B128" s="143"/>
      <c r="C128" s="144" t="s">
        <v>155</v>
      </c>
      <c r="D128" s="144" t="s">
        <v>151</v>
      </c>
      <c r="E128" s="145" t="s">
        <v>740</v>
      </c>
      <c r="F128" s="146" t="s">
        <v>741</v>
      </c>
      <c r="G128" s="147" t="s">
        <v>259</v>
      </c>
      <c r="H128" s="148">
        <v>1</v>
      </c>
      <c r="I128" s="149"/>
      <c r="J128" s="149">
        <f t="shared" si="0"/>
        <v>0</v>
      </c>
      <c r="K128" s="150"/>
      <c r="L128" s="27"/>
      <c r="M128" s="151" t="s">
        <v>1</v>
      </c>
      <c r="N128" s="152" t="s">
        <v>37</v>
      </c>
      <c r="O128" s="153">
        <v>0</v>
      </c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155</v>
      </c>
      <c r="AT128" s="155" t="s">
        <v>151</v>
      </c>
      <c r="AU128" s="155" t="s">
        <v>87</v>
      </c>
      <c r="AY128" s="14" t="s">
        <v>148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4" t="s">
        <v>87</v>
      </c>
      <c r="BK128" s="156">
        <f t="shared" si="9"/>
        <v>0</v>
      </c>
      <c r="BL128" s="14" t="s">
        <v>155</v>
      </c>
      <c r="BM128" s="155" t="s">
        <v>202</v>
      </c>
    </row>
    <row r="129" spans="1:65" s="2" customFormat="1" ht="16.5" customHeight="1">
      <c r="A129" s="26"/>
      <c r="B129" s="143"/>
      <c r="C129" s="144" t="s">
        <v>227</v>
      </c>
      <c r="D129" s="144" t="s">
        <v>151</v>
      </c>
      <c r="E129" s="145" t="s">
        <v>742</v>
      </c>
      <c r="F129" s="146" t="s">
        <v>743</v>
      </c>
      <c r="G129" s="147" t="s">
        <v>259</v>
      </c>
      <c r="H129" s="148">
        <v>1</v>
      </c>
      <c r="I129" s="149"/>
      <c r="J129" s="149">
        <f t="shared" si="0"/>
        <v>0</v>
      </c>
      <c r="K129" s="150"/>
      <c r="L129" s="27"/>
      <c r="M129" s="151" t="s">
        <v>1</v>
      </c>
      <c r="N129" s="152" t="s">
        <v>37</v>
      </c>
      <c r="O129" s="153">
        <v>0</v>
      </c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155</v>
      </c>
      <c r="AT129" s="155" t="s">
        <v>151</v>
      </c>
      <c r="AU129" s="155" t="s">
        <v>87</v>
      </c>
      <c r="AY129" s="14" t="s">
        <v>148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4" t="s">
        <v>87</v>
      </c>
      <c r="BK129" s="156">
        <f t="shared" si="9"/>
        <v>0</v>
      </c>
      <c r="BL129" s="14" t="s">
        <v>155</v>
      </c>
      <c r="BM129" s="155" t="s">
        <v>204</v>
      </c>
    </row>
    <row r="130" spans="1:65" s="2" customFormat="1" ht="16.5" customHeight="1">
      <c r="A130" s="26"/>
      <c r="B130" s="143"/>
      <c r="C130" s="144" t="s">
        <v>246</v>
      </c>
      <c r="D130" s="144" t="s">
        <v>151</v>
      </c>
      <c r="E130" s="145" t="s">
        <v>744</v>
      </c>
      <c r="F130" s="146" t="s">
        <v>745</v>
      </c>
      <c r="G130" s="147" t="s">
        <v>259</v>
      </c>
      <c r="H130" s="148">
        <v>3</v>
      </c>
      <c r="I130" s="149"/>
      <c r="J130" s="149">
        <f t="shared" si="0"/>
        <v>0</v>
      </c>
      <c r="K130" s="150"/>
      <c r="L130" s="27"/>
      <c r="M130" s="151" t="s">
        <v>1</v>
      </c>
      <c r="N130" s="152" t="s">
        <v>37</v>
      </c>
      <c r="O130" s="153">
        <v>0</v>
      </c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155</v>
      </c>
      <c r="AT130" s="155" t="s">
        <v>151</v>
      </c>
      <c r="AU130" s="155" t="s">
        <v>87</v>
      </c>
      <c r="AY130" s="14" t="s">
        <v>148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4" t="s">
        <v>87</v>
      </c>
      <c r="BK130" s="156">
        <f t="shared" si="9"/>
        <v>0</v>
      </c>
      <c r="BL130" s="14" t="s">
        <v>155</v>
      </c>
      <c r="BM130" s="155" t="s">
        <v>198</v>
      </c>
    </row>
    <row r="131" spans="1:65" s="2" customFormat="1" ht="16.5" customHeight="1">
      <c r="A131" s="26"/>
      <c r="B131" s="143"/>
      <c r="C131" s="144" t="s">
        <v>236</v>
      </c>
      <c r="D131" s="144" t="s">
        <v>151</v>
      </c>
      <c r="E131" s="145" t="s">
        <v>746</v>
      </c>
      <c r="F131" s="146" t="s">
        <v>747</v>
      </c>
      <c r="G131" s="147" t="s">
        <v>259</v>
      </c>
      <c r="H131" s="148">
        <v>2</v>
      </c>
      <c r="I131" s="149"/>
      <c r="J131" s="149">
        <f t="shared" si="0"/>
        <v>0</v>
      </c>
      <c r="K131" s="150"/>
      <c r="L131" s="27"/>
      <c r="M131" s="151" t="s">
        <v>1</v>
      </c>
      <c r="N131" s="152" t="s">
        <v>37</v>
      </c>
      <c r="O131" s="153">
        <v>0</v>
      </c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155</v>
      </c>
      <c r="AT131" s="155" t="s">
        <v>151</v>
      </c>
      <c r="AU131" s="155" t="s">
        <v>87</v>
      </c>
      <c r="AY131" s="14" t="s">
        <v>148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87</v>
      </c>
      <c r="BK131" s="156">
        <f t="shared" si="9"/>
        <v>0</v>
      </c>
      <c r="BL131" s="14" t="s">
        <v>155</v>
      </c>
      <c r="BM131" s="155" t="s">
        <v>256</v>
      </c>
    </row>
    <row r="132" spans="1:65" s="2" customFormat="1" ht="16.5" customHeight="1">
      <c r="A132" s="26"/>
      <c r="B132" s="143"/>
      <c r="C132" s="144" t="s">
        <v>202</v>
      </c>
      <c r="D132" s="144" t="s">
        <v>151</v>
      </c>
      <c r="E132" s="145" t="s">
        <v>748</v>
      </c>
      <c r="F132" s="146" t="s">
        <v>749</v>
      </c>
      <c r="G132" s="147" t="s">
        <v>259</v>
      </c>
      <c r="H132" s="148">
        <v>5</v>
      </c>
      <c r="I132" s="149"/>
      <c r="J132" s="149">
        <f t="shared" si="0"/>
        <v>0</v>
      </c>
      <c r="K132" s="150"/>
      <c r="L132" s="27"/>
      <c r="M132" s="151" t="s">
        <v>1</v>
      </c>
      <c r="N132" s="152" t="s">
        <v>37</v>
      </c>
      <c r="O132" s="153">
        <v>0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155</v>
      </c>
      <c r="AT132" s="155" t="s">
        <v>151</v>
      </c>
      <c r="AU132" s="155" t="s">
        <v>87</v>
      </c>
      <c r="AY132" s="14" t="s">
        <v>148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87</v>
      </c>
      <c r="BK132" s="156">
        <f t="shared" si="9"/>
        <v>0</v>
      </c>
      <c r="BL132" s="14" t="s">
        <v>155</v>
      </c>
      <c r="BM132" s="155" t="s">
        <v>181</v>
      </c>
    </row>
    <row r="133" spans="1:65" s="2" customFormat="1" ht="16.5" customHeight="1">
      <c r="A133" s="26"/>
      <c r="B133" s="143"/>
      <c r="C133" s="144" t="s">
        <v>229</v>
      </c>
      <c r="D133" s="144" t="s">
        <v>151</v>
      </c>
      <c r="E133" s="145" t="s">
        <v>750</v>
      </c>
      <c r="F133" s="146" t="s">
        <v>751</v>
      </c>
      <c r="G133" s="147" t="s">
        <v>259</v>
      </c>
      <c r="H133" s="148">
        <v>3</v>
      </c>
      <c r="I133" s="149"/>
      <c r="J133" s="149">
        <f t="shared" si="0"/>
        <v>0</v>
      </c>
      <c r="K133" s="150"/>
      <c r="L133" s="27"/>
      <c r="M133" s="151" t="s">
        <v>1</v>
      </c>
      <c r="N133" s="152" t="s">
        <v>37</v>
      </c>
      <c r="O133" s="153">
        <v>0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155</v>
      </c>
      <c r="AT133" s="155" t="s">
        <v>151</v>
      </c>
      <c r="AU133" s="155" t="s">
        <v>87</v>
      </c>
      <c r="AY133" s="14" t="s">
        <v>148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87</v>
      </c>
      <c r="BK133" s="156">
        <f t="shared" si="9"/>
        <v>0</v>
      </c>
      <c r="BL133" s="14" t="s">
        <v>155</v>
      </c>
      <c r="BM133" s="155" t="s">
        <v>392</v>
      </c>
    </row>
    <row r="134" spans="1:65" s="2" customFormat="1" ht="16.5" customHeight="1">
      <c r="A134" s="26"/>
      <c r="B134" s="143"/>
      <c r="C134" s="144" t="s">
        <v>204</v>
      </c>
      <c r="D134" s="144" t="s">
        <v>151</v>
      </c>
      <c r="E134" s="145" t="s">
        <v>752</v>
      </c>
      <c r="F134" s="146" t="s">
        <v>753</v>
      </c>
      <c r="G134" s="147" t="s">
        <v>259</v>
      </c>
      <c r="H134" s="148">
        <v>3</v>
      </c>
      <c r="I134" s="149"/>
      <c r="J134" s="149">
        <f t="shared" si="0"/>
        <v>0</v>
      </c>
      <c r="K134" s="150"/>
      <c r="L134" s="27"/>
      <c r="M134" s="151" t="s">
        <v>1</v>
      </c>
      <c r="N134" s="152" t="s">
        <v>37</v>
      </c>
      <c r="O134" s="153">
        <v>0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155</v>
      </c>
      <c r="AT134" s="155" t="s">
        <v>151</v>
      </c>
      <c r="AU134" s="155" t="s">
        <v>87</v>
      </c>
      <c r="AY134" s="14" t="s">
        <v>148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87</v>
      </c>
      <c r="BK134" s="156">
        <f t="shared" si="9"/>
        <v>0</v>
      </c>
      <c r="BL134" s="14" t="s">
        <v>155</v>
      </c>
      <c r="BM134" s="155" t="s">
        <v>7</v>
      </c>
    </row>
    <row r="135" spans="1:65" s="2" customFormat="1" ht="16.5" customHeight="1">
      <c r="A135" s="26"/>
      <c r="B135" s="143"/>
      <c r="C135" s="144" t="s">
        <v>193</v>
      </c>
      <c r="D135" s="144" t="s">
        <v>151</v>
      </c>
      <c r="E135" s="145" t="s">
        <v>754</v>
      </c>
      <c r="F135" s="146" t="s">
        <v>755</v>
      </c>
      <c r="G135" s="147" t="s">
        <v>259</v>
      </c>
      <c r="H135" s="148">
        <v>2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37</v>
      </c>
      <c r="O135" s="153">
        <v>0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155</v>
      </c>
      <c r="AT135" s="155" t="s">
        <v>151</v>
      </c>
      <c r="AU135" s="155" t="s">
        <v>87</v>
      </c>
      <c r="AY135" s="14" t="s">
        <v>148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87</v>
      </c>
      <c r="BK135" s="156">
        <f t="shared" si="9"/>
        <v>0</v>
      </c>
      <c r="BL135" s="14" t="s">
        <v>155</v>
      </c>
      <c r="BM135" s="155" t="s">
        <v>168</v>
      </c>
    </row>
    <row r="136" spans="1:65" s="2" customFormat="1" ht="16.5" customHeight="1">
      <c r="A136" s="26"/>
      <c r="B136" s="143"/>
      <c r="C136" s="144" t="s">
        <v>198</v>
      </c>
      <c r="D136" s="144" t="s">
        <v>151</v>
      </c>
      <c r="E136" s="145" t="s">
        <v>756</v>
      </c>
      <c r="F136" s="146" t="s">
        <v>757</v>
      </c>
      <c r="G136" s="147" t="s">
        <v>259</v>
      </c>
      <c r="H136" s="148">
        <v>4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37</v>
      </c>
      <c r="O136" s="153">
        <v>0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155</v>
      </c>
      <c r="AT136" s="155" t="s">
        <v>151</v>
      </c>
      <c r="AU136" s="155" t="s">
        <v>87</v>
      </c>
      <c r="AY136" s="14" t="s">
        <v>148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87</v>
      </c>
      <c r="BK136" s="156">
        <f t="shared" si="9"/>
        <v>0</v>
      </c>
      <c r="BL136" s="14" t="s">
        <v>155</v>
      </c>
      <c r="BM136" s="155" t="s">
        <v>401</v>
      </c>
    </row>
    <row r="137" spans="1:65" s="2" customFormat="1" ht="16.5" customHeight="1">
      <c r="A137" s="26"/>
      <c r="B137" s="143"/>
      <c r="C137" s="144" t="s">
        <v>251</v>
      </c>
      <c r="D137" s="144" t="s">
        <v>151</v>
      </c>
      <c r="E137" s="145" t="s">
        <v>758</v>
      </c>
      <c r="F137" s="146" t="s">
        <v>759</v>
      </c>
      <c r="G137" s="147" t="s">
        <v>259</v>
      </c>
      <c r="H137" s="148">
        <v>1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37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155</v>
      </c>
      <c r="AT137" s="155" t="s">
        <v>151</v>
      </c>
      <c r="AU137" s="155" t="s">
        <v>87</v>
      </c>
      <c r="AY137" s="14" t="s">
        <v>148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87</v>
      </c>
      <c r="BK137" s="156">
        <f t="shared" si="9"/>
        <v>0</v>
      </c>
      <c r="BL137" s="14" t="s">
        <v>155</v>
      </c>
      <c r="BM137" s="155" t="s">
        <v>411</v>
      </c>
    </row>
    <row r="138" spans="1:65" s="2" customFormat="1" ht="16.5" customHeight="1">
      <c r="A138" s="26"/>
      <c r="B138" s="143"/>
      <c r="C138" s="144" t="s">
        <v>256</v>
      </c>
      <c r="D138" s="144" t="s">
        <v>151</v>
      </c>
      <c r="E138" s="145" t="s">
        <v>760</v>
      </c>
      <c r="F138" s="146" t="s">
        <v>761</v>
      </c>
      <c r="G138" s="147" t="s">
        <v>259</v>
      </c>
      <c r="H138" s="148">
        <v>4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37</v>
      </c>
      <c r="O138" s="153">
        <v>0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155</v>
      </c>
      <c r="AT138" s="155" t="s">
        <v>151</v>
      </c>
      <c r="AU138" s="155" t="s">
        <v>87</v>
      </c>
      <c r="AY138" s="14" t="s">
        <v>148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87</v>
      </c>
      <c r="BK138" s="156">
        <f t="shared" si="9"/>
        <v>0</v>
      </c>
      <c r="BL138" s="14" t="s">
        <v>155</v>
      </c>
      <c r="BM138" s="155" t="s">
        <v>419</v>
      </c>
    </row>
    <row r="139" spans="1:65" s="2" customFormat="1" ht="24" customHeight="1">
      <c r="A139" s="26"/>
      <c r="B139" s="143"/>
      <c r="C139" s="144" t="s">
        <v>263</v>
      </c>
      <c r="D139" s="144" t="s">
        <v>151</v>
      </c>
      <c r="E139" s="145" t="s">
        <v>762</v>
      </c>
      <c r="F139" s="146" t="s">
        <v>763</v>
      </c>
      <c r="G139" s="147" t="s">
        <v>259</v>
      </c>
      <c r="H139" s="148">
        <v>1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37</v>
      </c>
      <c r="O139" s="153">
        <v>0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155</v>
      </c>
      <c r="AT139" s="155" t="s">
        <v>151</v>
      </c>
      <c r="AU139" s="155" t="s">
        <v>87</v>
      </c>
      <c r="AY139" s="14" t="s">
        <v>148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87</v>
      </c>
      <c r="BK139" s="156">
        <f t="shared" si="9"/>
        <v>0</v>
      </c>
      <c r="BL139" s="14" t="s">
        <v>155</v>
      </c>
      <c r="BM139" s="155" t="s">
        <v>188</v>
      </c>
    </row>
    <row r="140" spans="1:65" s="2" customFormat="1" ht="16.5" customHeight="1">
      <c r="A140" s="26"/>
      <c r="B140" s="143"/>
      <c r="C140" s="144" t="s">
        <v>181</v>
      </c>
      <c r="D140" s="144" t="s">
        <v>151</v>
      </c>
      <c r="E140" s="145" t="s">
        <v>764</v>
      </c>
      <c r="F140" s="146" t="s">
        <v>765</v>
      </c>
      <c r="G140" s="147" t="s">
        <v>259</v>
      </c>
      <c r="H140" s="148">
        <v>1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37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155</v>
      </c>
      <c r="AT140" s="155" t="s">
        <v>151</v>
      </c>
      <c r="AU140" s="155" t="s">
        <v>87</v>
      </c>
      <c r="AY140" s="14" t="s">
        <v>148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87</v>
      </c>
      <c r="BK140" s="156">
        <f t="shared" si="9"/>
        <v>0</v>
      </c>
      <c r="BL140" s="14" t="s">
        <v>155</v>
      </c>
      <c r="BM140" s="155" t="s">
        <v>278</v>
      </c>
    </row>
    <row r="141" spans="1:65" s="2" customFormat="1" ht="24" customHeight="1">
      <c r="A141" s="26"/>
      <c r="B141" s="143"/>
      <c r="C141" s="144" t="s">
        <v>390</v>
      </c>
      <c r="D141" s="144" t="s">
        <v>151</v>
      </c>
      <c r="E141" s="145" t="s">
        <v>766</v>
      </c>
      <c r="F141" s="146" t="s">
        <v>767</v>
      </c>
      <c r="G141" s="147" t="s">
        <v>259</v>
      </c>
      <c r="H141" s="148">
        <v>1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37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155</v>
      </c>
      <c r="AT141" s="155" t="s">
        <v>151</v>
      </c>
      <c r="AU141" s="155" t="s">
        <v>87</v>
      </c>
      <c r="AY141" s="14" t="s">
        <v>148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87</v>
      </c>
      <c r="BK141" s="156">
        <f t="shared" si="9"/>
        <v>0</v>
      </c>
      <c r="BL141" s="14" t="s">
        <v>155</v>
      </c>
      <c r="BM141" s="155" t="s">
        <v>335</v>
      </c>
    </row>
    <row r="142" spans="1:65" s="2" customFormat="1" ht="16.5" customHeight="1">
      <c r="A142" s="26"/>
      <c r="B142" s="143"/>
      <c r="C142" s="144" t="s">
        <v>392</v>
      </c>
      <c r="D142" s="144" t="s">
        <v>151</v>
      </c>
      <c r="E142" s="145" t="s">
        <v>768</v>
      </c>
      <c r="F142" s="146" t="s">
        <v>769</v>
      </c>
      <c r="G142" s="147" t="s">
        <v>259</v>
      </c>
      <c r="H142" s="148">
        <v>6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37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155</v>
      </c>
      <c r="AT142" s="155" t="s">
        <v>151</v>
      </c>
      <c r="AU142" s="155" t="s">
        <v>87</v>
      </c>
      <c r="AY142" s="14" t="s">
        <v>148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87</v>
      </c>
      <c r="BK142" s="156">
        <f t="shared" si="9"/>
        <v>0</v>
      </c>
      <c r="BL142" s="14" t="s">
        <v>155</v>
      </c>
      <c r="BM142" s="155" t="s">
        <v>327</v>
      </c>
    </row>
    <row r="143" spans="1:65" s="2" customFormat="1" ht="16.5" customHeight="1">
      <c r="A143" s="26"/>
      <c r="B143" s="143"/>
      <c r="C143" s="144" t="s">
        <v>394</v>
      </c>
      <c r="D143" s="144" t="s">
        <v>151</v>
      </c>
      <c r="E143" s="145" t="s">
        <v>770</v>
      </c>
      <c r="F143" s="146" t="s">
        <v>771</v>
      </c>
      <c r="G143" s="147" t="s">
        <v>259</v>
      </c>
      <c r="H143" s="148">
        <v>4</v>
      </c>
      <c r="I143" s="149"/>
      <c r="J143" s="149">
        <f t="shared" si="0"/>
        <v>0</v>
      </c>
      <c r="K143" s="150"/>
      <c r="L143" s="27"/>
      <c r="M143" s="151" t="s">
        <v>1</v>
      </c>
      <c r="N143" s="152" t="s">
        <v>37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155</v>
      </c>
      <c r="AT143" s="155" t="s">
        <v>151</v>
      </c>
      <c r="AU143" s="155" t="s">
        <v>87</v>
      </c>
      <c r="AY143" s="14" t="s">
        <v>148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87</v>
      </c>
      <c r="BK143" s="156">
        <f t="shared" si="9"/>
        <v>0</v>
      </c>
      <c r="BL143" s="14" t="s">
        <v>155</v>
      </c>
      <c r="BM143" s="155" t="s">
        <v>347</v>
      </c>
    </row>
    <row r="144" spans="1:65" s="2" customFormat="1" ht="16.5" customHeight="1">
      <c r="A144" s="26"/>
      <c r="B144" s="143"/>
      <c r="C144" s="144" t="s">
        <v>7</v>
      </c>
      <c r="D144" s="144" t="s">
        <v>151</v>
      </c>
      <c r="E144" s="145" t="s">
        <v>772</v>
      </c>
      <c r="F144" s="146" t="s">
        <v>773</v>
      </c>
      <c r="G144" s="147" t="s">
        <v>259</v>
      </c>
      <c r="H144" s="148">
        <v>1</v>
      </c>
      <c r="I144" s="149"/>
      <c r="J144" s="149">
        <f t="shared" si="0"/>
        <v>0</v>
      </c>
      <c r="K144" s="150"/>
      <c r="L144" s="27"/>
      <c r="M144" s="151" t="s">
        <v>1</v>
      </c>
      <c r="N144" s="152" t="s">
        <v>37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155</v>
      </c>
      <c r="AT144" s="155" t="s">
        <v>151</v>
      </c>
      <c r="AU144" s="155" t="s">
        <v>87</v>
      </c>
      <c r="AY144" s="14" t="s">
        <v>148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87</v>
      </c>
      <c r="BK144" s="156">
        <f t="shared" si="9"/>
        <v>0</v>
      </c>
      <c r="BL144" s="14" t="s">
        <v>155</v>
      </c>
      <c r="BM144" s="155" t="s">
        <v>216</v>
      </c>
    </row>
    <row r="145" spans="1:65" s="2" customFormat="1" ht="16.5" customHeight="1">
      <c r="A145" s="26"/>
      <c r="B145" s="143"/>
      <c r="C145" s="144" t="s">
        <v>164</v>
      </c>
      <c r="D145" s="144" t="s">
        <v>151</v>
      </c>
      <c r="E145" s="145" t="s">
        <v>774</v>
      </c>
      <c r="F145" s="146" t="s">
        <v>775</v>
      </c>
      <c r="G145" s="147" t="s">
        <v>259</v>
      </c>
      <c r="H145" s="148">
        <v>4</v>
      </c>
      <c r="I145" s="149"/>
      <c r="J145" s="149">
        <f t="shared" si="0"/>
        <v>0</v>
      </c>
      <c r="K145" s="150"/>
      <c r="L145" s="27"/>
      <c r="M145" s="151" t="s">
        <v>1</v>
      </c>
      <c r="N145" s="152" t="s">
        <v>37</v>
      </c>
      <c r="O145" s="153">
        <v>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155</v>
      </c>
      <c r="AT145" s="155" t="s">
        <v>151</v>
      </c>
      <c r="AU145" s="155" t="s">
        <v>87</v>
      </c>
      <c r="AY145" s="14" t="s">
        <v>148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87</v>
      </c>
      <c r="BK145" s="156">
        <f t="shared" si="9"/>
        <v>0</v>
      </c>
      <c r="BL145" s="14" t="s">
        <v>155</v>
      </c>
      <c r="BM145" s="155" t="s">
        <v>536</v>
      </c>
    </row>
    <row r="146" spans="1:65" s="2" customFormat="1" ht="24" customHeight="1">
      <c r="A146" s="26"/>
      <c r="B146" s="143"/>
      <c r="C146" s="144" t="s">
        <v>390</v>
      </c>
      <c r="D146" s="144" t="s">
        <v>151</v>
      </c>
      <c r="E146" s="145" t="s">
        <v>776</v>
      </c>
      <c r="F146" s="146" t="s">
        <v>777</v>
      </c>
      <c r="G146" s="147" t="s">
        <v>259</v>
      </c>
      <c r="H146" s="148">
        <v>4</v>
      </c>
      <c r="I146" s="149"/>
      <c r="J146" s="149">
        <f t="shared" si="0"/>
        <v>0</v>
      </c>
      <c r="K146" s="150"/>
      <c r="L146" s="27"/>
      <c r="M146" s="151" t="s">
        <v>1</v>
      </c>
      <c r="N146" s="152" t="s">
        <v>37</v>
      </c>
      <c r="O146" s="153">
        <v>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155</v>
      </c>
      <c r="AT146" s="155" t="s">
        <v>151</v>
      </c>
      <c r="AU146" s="155" t="s">
        <v>87</v>
      </c>
      <c r="AY146" s="14" t="s">
        <v>148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87</v>
      </c>
      <c r="BK146" s="156">
        <f t="shared" si="9"/>
        <v>0</v>
      </c>
      <c r="BL146" s="14" t="s">
        <v>155</v>
      </c>
      <c r="BM146" s="155" t="s">
        <v>538</v>
      </c>
    </row>
    <row r="147" spans="1:65" s="2" customFormat="1" ht="24" customHeight="1">
      <c r="A147" s="26"/>
      <c r="B147" s="143"/>
      <c r="C147" s="144" t="s">
        <v>392</v>
      </c>
      <c r="D147" s="144" t="s">
        <v>151</v>
      </c>
      <c r="E147" s="145" t="s">
        <v>778</v>
      </c>
      <c r="F147" s="146" t="s">
        <v>779</v>
      </c>
      <c r="G147" s="147" t="s">
        <v>259</v>
      </c>
      <c r="H147" s="148">
        <v>1</v>
      </c>
      <c r="I147" s="149"/>
      <c r="J147" s="149">
        <f t="shared" si="0"/>
        <v>0</v>
      </c>
      <c r="K147" s="150"/>
      <c r="L147" s="27"/>
      <c r="M147" s="151" t="s">
        <v>1</v>
      </c>
      <c r="N147" s="152" t="s">
        <v>37</v>
      </c>
      <c r="O147" s="153">
        <v>0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155</v>
      </c>
      <c r="AT147" s="155" t="s">
        <v>151</v>
      </c>
      <c r="AU147" s="155" t="s">
        <v>87</v>
      </c>
      <c r="AY147" s="14" t="s">
        <v>148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87</v>
      </c>
      <c r="BK147" s="156">
        <f t="shared" si="9"/>
        <v>0</v>
      </c>
      <c r="BL147" s="14" t="s">
        <v>155</v>
      </c>
      <c r="BM147" s="155" t="s">
        <v>540</v>
      </c>
    </row>
    <row r="148" spans="1:65" s="2" customFormat="1" ht="16.5" customHeight="1">
      <c r="A148" s="26"/>
      <c r="B148" s="143"/>
      <c r="C148" s="144" t="s">
        <v>394</v>
      </c>
      <c r="D148" s="144" t="s">
        <v>151</v>
      </c>
      <c r="E148" s="145" t="s">
        <v>780</v>
      </c>
      <c r="F148" s="146" t="s">
        <v>781</v>
      </c>
      <c r="G148" s="147" t="s">
        <v>259</v>
      </c>
      <c r="H148" s="148">
        <v>4</v>
      </c>
      <c r="I148" s="149"/>
      <c r="J148" s="149">
        <f t="shared" si="0"/>
        <v>0</v>
      </c>
      <c r="K148" s="150"/>
      <c r="L148" s="27"/>
      <c r="M148" s="151" t="s">
        <v>1</v>
      </c>
      <c r="N148" s="152" t="s">
        <v>37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155</v>
      </c>
      <c r="AT148" s="155" t="s">
        <v>151</v>
      </c>
      <c r="AU148" s="155" t="s">
        <v>87</v>
      </c>
      <c r="AY148" s="14" t="s">
        <v>148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87</v>
      </c>
      <c r="BK148" s="156">
        <f t="shared" si="9"/>
        <v>0</v>
      </c>
      <c r="BL148" s="14" t="s">
        <v>155</v>
      </c>
      <c r="BM148" s="155" t="s">
        <v>271</v>
      </c>
    </row>
    <row r="149" spans="1:65" s="2" customFormat="1" ht="16.5" customHeight="1">
      <c r="A149" s="26"/>
      <c r="B149" s="143"/>
      <c r="C149" s="144" t="s">
        <v>7</v>
      </c>
      <c r="D149" s="144" t="s">
        <v>151</v>
      </c>
      <c r="E149" s="145" t="s">
        <v>782</v>
      </c>
      <c r="F149" s="146" t="s">
        <v>783</v>
      </c>
      <c r="G149" s="147" t="s">
        <v>259</v>
      </c>
      <c r="H149" s="148">
        <v>4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37</v>
      </c>
      <c r="O149" s="153">
        <v>0</v>
      </c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155</v>
      </c>
      <c r="AT149" s="155" t="s">
        <v>151</v>
      </c>
      <c r="AU149" s="155" t="s">
        <v>87</v>
      </c>
      <c r="AY149" s="14" t="s">
        <v>148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87</v>
      </c>
      <c r="BK149" s="156">
        <f t="shared" si="9"/>
        <v>0</v>
      </c>
      <c r="BL149" s="14" t="s">
        <v>155</v>
      </c>
      <c r="BM149" s="155" t="s">
        <v>280</v>
      </c>
    </row>
    <row r="150" spans="1:65" s="2" customFormat="1" ht="16.5" customHeight="1">
      <c r="A150" s="26"/>
      <c r="B150" s="143"/>
      <c r="C150" s="144" t="s">
        <v>164</v>
      </c>
      <c r="D150" s="144" t="s">
        <v>151</v>
      </c>
      <c r="E150" s="145" t="s">
        <v>784</v>
      </c>
      <c r="F150" s="146" t="s">
        <v>785</v>
      </c>
      <c r="G150" s="147" t="s">
        <v>259</v>
      </c>
      <c r="H150" s="148">
        <v>2</v>
      </c>
      <c r="I150" s="149"/>
      <c r="J150" s="149">
        <f t="shared" si="0"/>
        <v>0</v>
      </c>
      <c r="K150" s="150"/>
      <c r="L150" s="27"/>
      <c r="M150" s="151" t="s">
        <v>1</v>
      </c>
      <c r="N150" s="152" t="s">
        <v>37</v>
      </c>
      <c r="O150" s="153">
        <v>0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155</v>
      </c>
      <c r="AT150" s="155" t="s">
        <v>151</v>
      </c>
      <c r="AU150" s="155" t="s">
        <v>87</v>
      </c>
      <c r="AY150" s="14" t="s">
        <v>148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4" t="s">
        <v>87</v>
      </c>
      <c r="BK150" s="156">
        <f t="shared" si="9"/>
        <v>0</v>
      </c>
      <c r="BL150" s="14" t="s">
        <v>155</v>
      </c>
      <c r="BM150" s="155" t="s">
        <v>302</v>
      </c>
    </row>
    <row r="151" spans="1:65" s="2" customFormat="1" ht="16.5" customHeight="1">
      <c r="A151" s="26"/>
      <c r="B151" s="143"/>
      <c r="C151" s="144" t="s">
        <v>168</v>
      </c>
      <c r="D151" s="144" t="s">
        <v>151</v>
      </c>
      <c r="E151" s="145" t="s">
        <v>786</v>
      </c>
      <c r="F151" s="146" t="s">
        <v>787</v>
      </c>
      <c r="G151" s="147" t="s">
        <v>259</v>
      </c>
      <c r="H151" s="148">
        <v>4</v>
      </c>
      <c r="I151" s="149"/>
      <c r="J151" s="149">
        <f t="shared" si="0"/>
        <v>0</v>
      </c>
      <c r="K151" s="150"/>
      <c r="L151" s="27"/>
      <c r="M151" s="151" t="s">
        <v>1</v>
      </c>
      <c r="N151" s="152" t="s">
        <v>37</v>
      </c>
      <c r="O151" s="153">
        <v>0</v>
      </c>
      <c r="P151" s="153">
        <f t="shared" si="1"/>
        <v>0</v>
      </c>
      <c r="Q151" s="153">
        <v>0</v>
      </c>
      <c r="R151" s="153">
        <f t="shared" si="2"/>
        <v>0</v>
      </c>
      <c r="S151" s="153">
        <v>0</v>
      </c>
      <c r="T151" s="154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155</v>
      </c>
      <c r="AT151" s="155" t="s">
        <v>151</v>
      </c>
      <c r="AU151" s="155" t="s">
        <v>87</v>
      </c>
      <c r="AY151" s="14" t="s">
        <v>148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87</v>
      </c>
      <c r="BK151" s="156">
        <f t="shared" si="9"/>
        <v>0</v>
      </c>
      <c r="BL151" s="14" t="s">
        <v>155</v>
      </c>
      <c r="BM151" s="155" t="s">
        <v>287</v>
      </c>
    </row>
    <row r="152" spans="1:65" s="2" customFormat="1" ht="16.5" customHeight="1">
      <c r="A152" s="26"/>
      <c r="B152" s="143"/>
      <c r="C152" s="144" t="s">
        <v>399</v>
      </c>
      <c r="D152" s="144" t="s">
        <v>151</v>
      </c>
      <c r="E152" s="145" t="s">
        <v>788</v>
      </c>
      <c r="F152" s="146" t="s">
        <v>789</v>
      </c>
      <c r="G152" s="147" t="s">
        <v>259</v>
      </c>
      <c r="H152" s="148">
        <v>4</v>
      </c>
      <c r="I152" s="149"/>
      <c r="J152" s="149">
        <f t="shared" si="0"/>
        <v>0</v>
      </c>
      <c r="K152" s="150"/>
      <c r="L152" s="27"/>
      <c r="M152" s="151" t="s">
        <v>1</v>
      </c>
      <c r="N152" s="152" t="s">
        <v>37</v>
      </c>
      <c r="O152" s="153">
        <v>0</v>
      </c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155</v>
      </c>
      <c r="AT152" s="155" t="s">
        <v>151</v>
      </c>
      <c r="AU152" s="155" t="s">
        <v>87</v>
      </c>
      <c r="AY152" s="14" t="s">
        <v>148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4" t="s">
        <v>87</v>
      </c>
      <c r="BK152" s="156">
        <f t="shared" si="9"/>
        <v>0</v>
      </c>
      <c r="BL152" s="14" t="s">
        <v>155</v>
      </c>
      <c r="BM152" s="155" t="s">
        <v>150</v>
      </c>
    </row>
    <row r="153" spans="1:65" s="2" customFormat="1" ht="16.5" customHeight="1">
      <c r="A153" s="26"/>
      <c r="B153" s="143"/>
      <c r="C153" s="144" t="s">
        <v>401</v>
      </c>
      <c r="D153" s="144" t="s">
        <v>151</v>
      </c>
      <c r="E153" s="145" t="s">
        <v>790</v>
      </c>
      <c r="F153" s="146" t="s">
        <v>791</v>
      </c>
      <c r="G153" s="147" t="s">
        <v>259</v>
      </c>
      <c r="H153" s="148">
        <v>4</v>
      </c>
      <c r="I153" s="149"/>
      <c r="J153" s="149">
        <f t="shared" si="0"/>
        <v>0</v>
      </c>
      <c r="K153" s="150"/>
      <c r="L153" s="27"/>
      <c r="M153" s="151" t="s">
        <v>1</v>
      </c>
      <c r="N153" s="152" t="s">
        <v>37</v>
      </c>
      <c r="O153" s="153">
        <v>0</v>
      </c>
      <c r="P153" s="153">
        <f t="shared" si="1"/>
        <v>0</v>
      </c>
      <c r="Q153" s="153">
        <v>0</v>
      </c>
      <c r="R153" s="153">
        <f t="shared" si="2"/>
        <v>0</v>
      </c>
      <c r="S153" s="153">
        <v>0</v>
      </c>
      <c r="T153" s="154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155</v>
      </c>
      <c r="AT153" s="155" t="s">
        <v>151</v>
      </c>
      <c r="AU153" s="155" t="s">
        <v>87</v>
      </c>
      <c r="AY153" s="14" t="s">
        <v>148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4" t="s">
        <v>87</v>
      </c>
      <c r="BK153" s="156">
        <f t="shared" si="9"/>
        <v>0</v>
      </c>
      <c r="BL153" s="14" t="s">
        <v>155</v>
      </c>
      <c r="BM153" s="155" t="s">
        <v>172</v>
      </c>
    </row>
    <row r="154" spans="1:65" s="2" customFormat="1" ht="24" customHeight="1">
      <c r="A154" s="26"/>
      <c r="B154" s="143"/>
      <c r="C154" s="144" t="s">
        <v>407</v>
      </c>
      <c r="D154" s="144" t="s">
        <v>151</v>
      </c>
      <c r="E154" s="145" t="s">
        <v>792</v>
      </c>
      <c r="F154" s="146" t="s">
        <v>793</v>
      </c>
      <c r="G154" s="147" t="s">
        <v>259</v>
      </c>
      <c r="H154" s="148">
        <v>4</v>
      </c>
      <c r="I154" s="149"/>
      <c r="J154" s="149">
        <f t="shared" si="0"/>
        <v>0</v>
      </c>
      <c r="K154" s="150"/>
      <c r="L154" s="27"/>
      <c r="M154" s="151" t="s">
        <v>1</v>
      </c>
      <c r="N154" s="152" t="s">
        <v>37</v>
      </c>
      <c r="O154" s="153">
        <v>0</v>
      </c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155</v>
      </c>
      <c r="AT154" s="155" t="s">
        <v>151</v>
      </c>
      <c r="AU154" s="155" t="s">
        <v>87</v>
      </c>
      <c r="AY154" s="14" t="s">
        <v>148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4" t="s">
        <v>87</v>
      </c>
      <c r="BK154" s="156">
        <f t="shared" si="9"/>
        <v>0</v>
      </c>
      <c r="BL154" s="14" t="s">
        <v>155</v>
      </c>
      <c r="BM154" s="155" t="s">
        <v>794</v>
      </c>
    </row>
    <row r="155" spans="1:65" s="2" customFormat="1" ht="16.5" customHeight="1">
      <c r="A155" s="26"/>
      <c r="B155" s="143"/>
      <c r="C155" s="144" t="s">
        <v>411</v>
      </c>
      <c r="D155" s="144" t="s">
        <v>151</v>
      </c>
      <c r="E155" s="145" t="s">
        <v>795</v>
      </c>
      <c r="F155" s="146" t="s">
        <v>796</v>
      </c>
      <c r="G155" s="147" t="s">
        <v>259</v>
      </c>
      <c r="H155" s="148">
        <v>10</v>
      </c>
      <c r="I155" s="149"/>
      <c r="J155" s="149">
        <f t="shared" si="0"/>
        <v>0</v>
      </c>
      <c r="K155" s="150"/>
      <c r="L155" s="27"/>
      <c r="M155" s="151" t="s">
        <v>1</v>
      </c>
      <c r="N155" s="152" t="s">
        <v>37</v>
      </c>
      <c r="O155" s="153">
        <v>0</v>
      </c>
      <c r="P155" s="153">
        <f t="shared" si="1"/>
        <v>0</v>
      </c>
      <c r="Q155" s="153">
        <v>0</v>
      </c>
      <c r="R155" s="153">
        <f t="shared" si="2"/>
        <v>0</v>
      </c>
      <c r="S155" s="153">
        <v>0</v>
      </c>
      <c r="T155" s="154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155</v>
      </c>
      <c r="AT155" s="155" t="s">
        <v>151</v>
      </c>
      <c r="AU155" s="155" t="s">
        <v>87</v>
      </c>
      <c r="AY155" s="14" t="s">
        <v>148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4" t="s">
        <v>87</v>
      </c>
      <c r="BK155" s="156">
        <f t="shared" si="9"/>
        <v>0</v>
      </c>
      <c r="BL155" s="14" t="s">
        <v>155</v>
      </c>
      <c r="BM155" s="155" t="s">
        <v>797</v>
      </c>
    </row>
    <row r="156" spans="1:65" s="2" customFormat="1" ht="16.5" customHeight="1">
      <c r="A156" s="26"/>
      <c r="B156" s="143"/>
      <c r="C156" s="144" t="s">
        <v>415</v>
      </c>
      <c r="D156" s="144" t="s">
        <v>151</v>
      </c>
      <c r="E156" s="145" t="s">
        <v>798</v>
      </c>
      <c r="F156" s="146" t="s">
        <v>799</v>
      </c>
      <c r="G156" s="147" t="s">
        <v>259</v>
      </c>
      <c r="H156" s="148">
        <v>70</v>
      </c>
      <c r="I156" s="149"/>
      <c r="J156" s="149">
        <f t="shared" si="0"/>
        <v>0</v>
      </c>
      <c r="K156" s="150"/>
      <c r="L156" s="27"/>
      <c r="M156" s="151" t="s">
        <v>1</v>
      </c>
      <c r="N156" s="152" t="s">
        <v>37</v>
      </c>
      <c r="O156" s="153">
        <v>0</v>
      </c>
      <c r="P156" s="153">
        <f t="shared" si="1"/>
        <v>0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155</v>
      </c>
      <c r="AT156" s="155" t="s">
        <v>151</v>
      </c>
      <c r="AU156" s="155" t="s">
        <v>87</v>
      </c>
      <c r="AY156" s="14" t="s">
        <v>148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4" t="s">
        <v>87</v>
      </c>
      <c r="BK156" s="156">
        <f t="shared" si="9"/>
        <v>0</v>
      </c>
      <c r="BL156" s="14" t="s">
        <v>155</v>
      </c>
      <c r="BM156" s="155" t="s">
        <v>466</v>
      </c>
    </row>
    <row r="157" spans="1:65" s="2" customFormat="1" ht="16.5" customHeight="1">
      <c r="A157" s="26"/>
      <c r="B157" s="143"/>
      <c r="C157" s="144" t="s">
        <v>419</v>
      </c>
      <c r="D157" s="144" t="s">
        <v>151</v>
      </c>
      <c r="E157" s="145" t="s">
        <v>800</v>
      </c>
      <c r="F157" s="146" t="s">
        <v>801</v>
      </c>
      <c r="G157" s="147" t="s">
        <v>259</v>
      </c>
      <c r="H157" s="148">
        <v>7</v>
      </c>
      <c r="I157" s="149"/>
      <c r="J157" s="149">
        <f t="shared" si="0"/>
        <v>0</v>
      </c>
      <c r="K157" s="150"/>
      <c r="L157" s="27"/>
      <c r="M157" s="151" t="s">
        <v>1</v>
      </c>
      <c r="N157" s="152" t="s">
        <v>37</v>
      </c>
      <c r="O157" s="153">
        <v>0</v>
      </c>
      <c r="P157" s="153">
        <f t="shared" si="1"/>
        <v>0</v>
      </c>
      <c r="Q157" s="153">
        <v>0</v>
      </c>
      <c r="R157" s="153">
        <f t="shared" si="2"/>
        <v>0</v>
      </c>
      <c r="S157" s="153">
        <v>0</v>
      </c>
      <c r="T157" s="154">
        <f t="shared" si="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155</v>
      </c>
      <c r="AT157" s="155" t="s">
        <v>151</v>
      </c>
      <c r="AU157" s="155" t="s">
        <v>87</v>
      </c>
      <c r="AY157" s="14" t="s">
        <v>148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4" t="s">
        <v>87</v>
      </c>
      <c r="BK157" s="156">
        <f t="shared" si="9"/>
        <v>0</v>
      </c>
      <c r="BL157" s="14" t="s">
        <v>155</v>
      </c>
      <c r="BM157" s="155" t="s">
        <v>802</v>
      </c>
    </row>
    <row r="158" spans="1:65" s="2" customFormat="1" ht="16.5" customHeight="1">
      <c r="A158" s="26"/>
      <c r="B158" s="143"/>
      <c r="C158" s="144" t="s">
        <v>423</v>
      </c>
      <c r="D158" s="144" t="s">
        <v>151</v>
      </c>
      <c r="E158" s="145" t="s">
        <v>803</v>
      </c>
      <c r="F158" s="146" t="s">
        <v>804</v>
      </c>
      <c r="G158" s="147" t="s">
        <v>259</v>
      </c>
      <c r="H158" s="148">
        <v>20</v>
      </c>
      <c r="I158" s="149"/>
      <c r="J158" s="149">
        <f t="shared" si="0"/>
        <v>0</v>
      </c>
      <c r="K158" s="150"/>
      <c r="L158" s="27"/>
      <c r="M158" s="151" t="s">
        <v>1</v>
      </c>
      <c r="N158" s="152" t="s">
        <v>37</v>
      </c>
      <c r="O158" s="153">
        <v>0</v>
      </c>
      <c r="P158" s="153">
        <f t="shared" si="1"/>
        <v>0</v>
      </c>
      <c r="Q158" s="153">
        <v>0</v>
      </c>
      <c r="R158" s="153">
        <f t="shared" si="2"/>
        <v>0</v>
      </c>
      <c r="S158" s="153">
        <v>0</v>
      </c>
      <c r="T158" s="154">
        <f t="shared" si="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155</v>
      </c>
      <c r="AT158" s="155" t="s">
        <v>151</v>
      </c>
      <c r="AU158" s="155" t="s">
        <v>87</v>
      </c>
      <c r="AY158" s="14" t="s">
        <v>148</v>
      </c>
      <c r="BE158" s="156">
        <f t="shared" si="4"/>
        <v>0</v>
      </c>
      <c r="BF158" s="156">
        <f t="shared" si="5"/>
        <v>0</v>
      </c>
      <c r="BG158" s="156">
        <f t="shared" si="6"/>
        <v>0</v>
      </c>
      <c r="BH158" s="156">
        <f t="shared" si="7"/>
        <v>0</v>
      </c>
      <c r="BI158" s="156">
        <f t="shared" si="8"/>
        <v>0</v>
      </c>
      <c r="BJ158" s="14" t="s">
        <v>87</v>
      </c>
      <c r="BK158" s="156">
        <f t="shared" si="9"/>
        <v>0</v>
      </c>
      <c r="BL158" s="14" t="s">
        <v>155</v>
      </c>
      <c r="BM158" s="155" t="s">
        <v>805</v>
      </c>
    </row>
    <row r="159" spans="1:65" s="2" customFormat="1" ht="16.5" customHeight="1">
      <c r="A159" s="26"/>
      <c r="B159" s="143"/>
      <c r="C159" s="144" t="s">
        <v>188</v>
      </c>
      <c r="D159" s="144" t="s">
        <v>151</v>
      </c>
      <c r="E159" s="145" t="s">
        <v>806</v>
      </c>
      <c r="F159" s="146" t="s">
        <v>807</v>
      </c>
      <c r="G159" s="147" t="s">
        <v>259</v>
      </c>
      <c r="H159" s="148">
        <v>20</v>
      </c>
      <c r="I159" s="149"/>
      <c r="J159" s="149">
        <f t="shared" si="0"/>
        <v>0</v>
      </c>
      <c r="K159" s="150"/>
      <c r="L159" s="27"/>
      <c r="M159" s="151" t="s">
        <v>1</v>
      </c>
      <c r="N159" s="152" t="s">
        <v>37</v>
      </c>
      <c r="O159" s="153">
        <v>0</v>
      </c>
      <c r="P159" s="153">
        <f t="shared" si="1"/>
        <v>0</v>
      </c>
      <c r="Q159" s="153">
        <v>0</v>
      </c>
      <c r="R159" s="153">
        <f t="shared" si="2"/>
        <v>0</v>
      </c>
      <c r="S159" s="153">
        <v>0</v>
      </c>
      <c r="T159" s="154">
        <f t="shared" si="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155</v>
      </c>
      <c r="AT159" s="155" t="s">
        <v>151</v>
      </c>
      <c r="AU159" s="155" t="s">
        <v>87</v>
      </c>
      <c r="AY159" s="14" t="s">
        <v>148</v>
      </c>
      <c r="BE159" s="156">
        <f t="shared" si="4"/>
        <v>0</v>
      </c>
      <c r="BF159" s="156">
        <f t="shared" si="5"/>
        <v>0</v>
      </c>
      <c r="BG159" s="156">
        <f t="shared" si="6"/>
        <v>0</v>
      </c>
      <c r="BH159" s="156">
        <f t="shared" si="7"/>
        <v>0</v>
      </c>
      <c r="BI159" s="156">
        <f t="shared" si="8"/>
        <v>0</v>
      </c>
      <c r="BJ159" s="14" t="s">
        <v>87</v>
      </c>
      <c r="BK159" s="156">
        <f t="shared" si="9"/>
        <v>0</v>
      </c>
      <c r="BL159" s="14" t="s">
        <v>155</v>
      </c>
      <c r="BM159" s="155" t="s">
        <v>468</v>
      </c>
    </row>
    <row r="160" spans="1:65" s="2" customFormat="1" ht="16.5" customHeight="1">
      <c r="A160" s="26"/>
      <c r="B160" s="143"/>
      <c r="C160" s="144" t="s">
        <v>323</v>
      </c>
      <c r="D160" s="144" t="s">
        <v>151</v>
      </c>
      <c r="E160" s="145" t="s">
        <v>808</v>
      </c>
      <c r="F160" s="146" t="s">
        <v>809</v>
      </c>
      <c r="G160" s="147" t="s">
        <v>259</v>
      </c>
      <c r="H160" s="148">
        <v>10</v>
      </c>
      <c r="I160" s="149"/>
      <c r="J160" s="149">
        <f t="shared" si="0"/>
        <v>0</v>
      </c>
      <c r="K160" s="150"/>
      <c r="L160" s="27"/>
      <c r="M160" s="151" t="s">
        <v>1</v>
      </c>
      <c r="N160" s="152" t="s">
        <v>37</v>
      </c>
      <c r="O160" s="153">
        <v>0</v>
      </c>
      <c r="P160" s="153">
        <f t="shared" si="1"/>
        <v>0</v>
      </c>
      <c r="Q160" s="153">
        <v>0</v>
      </c>
      <c r="R160" s="153">
        <f t="shared" si="2"/>
        <v>0</v>
      </c>
      <c r="S160" s="153">
        <v>0</v>
      </c>
      <c r="T160" s="154">
        <f t="shared" si="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155</v>
      </c>
      <c r="AT160" s="155" t="s">
        <v>151</v>
      </c>
      <c r="AU160" s="155" t="s">
        <v>87</v>
      </c>
      <c r="AY160" s="14" t="s">
        <v>148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4" t="s">
        <v>87</v>
      </c>
      <c r="BK160" s="156">
        <f t="shared" si="9"/>
        <v>0</v>
      </c>
      <c r="BL160" s="14" t="s">
        <v>155</v>
      </c>
      <c r="BM160" s="155" t="s">
        <v>475</v>
      </c>
    </row>
    <row r="161" spans="1:65" s="2" customFormat="1" ht="16.5" customHeight="1">
      <c r="A161" s="26"/>
      <c r="B161" s="143"/>
      <c r="C161" s="144" t="s">
        <v>278</v>
      </c>
      <c r="D161" s="144" t="s">
        <v>151</v>
      </c>
      <c r="E161" s="145" t="s">
        <v>810</v>
      </c>
      <c r="F161" s="146" t="s">
        <v>811</v>
      </c>
      <c r="G161" s="147" t="s">
        <v>259</v>
      </c>
      <c r="H161" s="148">
        <v>1</v>
      </c>
      <c r="I161" s="149"/>
      <c r="J161" s="149">
        <f t="shared" si="0"/>
        <v>0</v>
      </c>
      <c r="K161" s="150"/>
      <c r="L161" s="27"/>
      <c r="M161" s="151" t="s">
        <v>1</v>
      </c>
      <c r="N161" s="152" t="s">
        <v>37</v>
      </c>
      <c r="O161" s="153">
        <v>0</v>
      </c>
      <c r="P161" s="153">
        <f t="shared" si="1"/>
        <v>0</v>
      </c>
      <c r="Q161" s="153">
        <v>0</v>
      </c>
      <c r="R161" s="153">
        <f t="shared" si="2"/>
        <v>0</v>
      </c>
      <c r="S161" s="153">
        <v>0</v>
      </c>
      <c r="T161" s="154">
        <f t="shared" si="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155</v>
      </c>
      <c r="AT161" s="155" t="s">
        <v>151</v>
      </c>
      <c r="AU161" s="155" t="s">
        <v>87</v>
      </c>
      <c r="AY161" s="14" t="s">
        <v>148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4" t="s">
        <v>87</v>
      </c>
      <c r="BK161" s="156">
        <f t="shared" si="9"/>
        <v>0</v>
      </c>
      <c r="BL161" s="14" t="s">
        <v>155</v>
      </c>
      <c r="BM161" s="155" t="s">
        <v>479</v>
      </c>
    </row>
    <row r="162" spans="1:65" s="2" customFormat="1" ht="24" customHeight="1">
      <c r="A162" s="26"/>
      <c r="B162" s="143"/>
      <c r="C162" s="144" t="s">
        <v>319</v>
      </c>
      <c r="D162" s="144" t="s">
        <v>151</v>
      </c>
      <c r="E162" s="145" t="s">
        <v>812</v>
      </c>
      <c r="F162" s="146" t="s">
        <v>813</v>
      </c>
      <c r="G162" s="147" t="s">
        <v>259</v>
      </c>
      <c r="H162" s="148">
        <v>1</v>
      </c>
      <c r="I162" s="149"/>
      <c r="J162" s="149">
        <f t="shared" si="0"/>
        <v>0</v>
      </c>
      <c r="K162" s="150"/>
      <c r="L162" s="27"/>
      <c r="M162" s="151" t="s">
        <v>1</v>
      </c>
      <c r="N162" s="152" t="s">
        <v>37</v>
      </c>
      <c r="O162" s="153">
        <v>0</v>
      </c>
      <c r="P162" s="153">
        <f t="shared" si="1"/>
        <v>0</v>
      </c>
      <c r="Q162" s="153">
        <v>0</v>
      </c>
      <c r="R162" s="153">
        <f t="shared" si="2"/>
        <v>0</v>
      </c>
      <c r="S162" s="153">
        <v>0</v>
      </c>
      <c r="T162" s="154">
        <f t="shared" si="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155</v>
      </c>
      <c r="AT162" s="155" t="s">
        <v>151</v>
      </c>
      <c r="AU162" s="155" t="s">
        <v>87</v>
      </c>
      <c r="AY162" s="14" t="s">
        <v>148</v>
      </c>
      <c r="BE162" s="156">
        <f t="shared" si="4"/>
        <v>0</v>
      </c>
      <c r="BF162" s="156">
        <f t="shared" si="5"/>
        <v>0</v>
      </c>
      <c r="BG162" s="156">
        <f t="shared" si="6"/>
        <v>0</v>
      </c>
      <c r="BH162" s="156">
        <f t="shared" si="7"/>
        <v>0</v>
      </c>
      <c r="BI162" s="156">
        <f t="shared" si="8"/>
        <v>0</v>
      </c>
      <c r="BJ162" s="14" t="s">
        <v>87</v>
      </c>
      <c r="BK162" s="156">
        <f t="shared" si="9"/>
        <v>0</v>
      </c>
      <c r="BL162" s="14" t="s">
        <v>155</v>
      </c>
      <c r="BM162" s="155" t="s">
        <v>483</v>
      </c>
    </row>
    <row r="163" spans="1:65" s="2" customFormat="1" ht="16.5" customHeight="1">
      <c r="A163" s="26"/>
      <c r="B163" s="143"/>
      <c r="C163" s="144" t="s">
        <v>335</v>
      </c>
      <c r="D163" s="144" t="s">
        <v>151</v>
      </c>
      <c r="E163" s="145" t="s">
        <v>814</v>
      </c>
      <c r="F163" s="146" t="s">
        <v>815</v>
      </c>
      <c r="G163" s="147" t="s">
        <v>259</v>
      </c>
      <c r="H163" s="148">
        <v>1</v>
      </c>
      <c r="I163" s="149"/>
      <c r="J163" s="149">
        <f t="shared" si="0"/>
        <v>0</v>
      </c>
      <c r="K163" s="150"/>
      <c r="L163" s="27"/>
      <c r="M163" s="151" t="s">
        <v>1</v>
      </c>
      <c r="N163" s="152" t="s">
        <v>37</v>
      </c>
      <c r="O163" s="153">
        <v>0</v>
      </c>
      <c r="P163" s="153">
        <f t="shared" si="1"/>
        <v>0</v>
      </c>
      <c r="Q163" s="153">
        <v>0</v>
      </c>
      <c r="R163" s="153">
        <f t="shared" si="2"/>
        <v>0</v>
      </c>
      <c r="S163" s="153">
        <v>0</v>
      </c>
      <c r="T163" s="154">
        <f t="shared" si="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155</v>
      </c>
      <c r="AT163" s="155" t="s">
        <v>151</v>
      </c>
      <c r="AU163" s="155" t="s">
        <v>87</v>
      </c>
      <c r="AY163" s="14" t="s">
        <v>148</v>
      </c>
      <c r="BE163" s="156">
        <f t="shared" si="4"/>
        <v>0</v>
      </c>
      <c r="BF163" s="156">
        <f t="shared" si="5"/>
        <v>0</v>
      </c>
      <c r="BG163" s="156">
        <f t="shared" si="6"/>
        <v>0</v>
      </c>
      <c r="BH163" s="156">
        <f t="shared" si="7"/>
        <v>0</v>
      </c>
      <c r="BI163" s="156">
        <f t="shared" si="8"/>
        <v>0</v>
      </c>
      <c r="BJ163" s="14" t="s">
        <v>87</v>
      </c>
      <c r="BK163" s="156">
        <f t="shared" si="9"/>
        <v>0</v>
      </c>
      <c r="BL163" s="14" t="s">
        <v>155</v>
      </c>
      <c r="BM163" s="155" t="s">
        <v>487</v>
      </c>
    </row>
    <row r="164" spans="1:65" s="2" customFormat="1" ht="16.5" customHeight="1">
      <c r="A164" s="26"/>
      <c r="B164" s="143"/>
      <c r="C164" s="144" t="s">
        <v>331</v>
      </c>
      <c r="D164" s="144" t="s">
        <v>151</v>
      </c>
      <c r="E164" s="145" t="s">
        <v>816</v>
      </c>
      <c r="F164" s="146" t="s">
        <v>817</v>
      </c>
      <c r="G164" s="147" t="s">
        <v>259</v>
      </c>
      <c r="H164" s="148">
        <v>1</v>
      </c>
      <c r="I164" s="149"/>
      <c r="J164" s="149">
        <f t="shared" si="0"/>
        <v>0</v>
      </c>
      <c r="K164" s="150"/>
      <c r="L164" s="27"/>
      <c r="M164" s="151" t="s">
        <v>1</v>
      </c>
      <c r="N164" s="152" t="s">
        <v>37</v>
      </c>
      <c r="O164" s="153">
        <v>0</v>
      </c>
      <c r="P164" s="153">
        <f t="shared" si="1"/>
        <v>0</v>
      </c>
      <c r="Q164" s="153">
        <v>0</v>
      </c>
      <c r="R164" s="153">
        <f t="shared" si="2"/>
        <v>0</v>
      </c>
      <c r="S164" s="153">
        <v>0</v>
      </c>
      <c r="T164" s="154">
        <f t="shared" si="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155</v>
      </c>
      <c r="AT164" s="155" t="s">
        <v>151</v>
      </c>
      <c r="AU164" s="155" t="s">
        <v>87</v>
      </c>
      <c r="AY164" s="14" t="s">
        <v>148</v>
      </c>
      <c r="BE164" s="156">
        <f t="shared" si="4"/>
        <v>0</v>
      </c>
      <c r="BF164" s="156">
        <f t="shared" si="5"/>
        <v>0</v>
      </c>
      <c r="BG164" s="156">
        <f t="shared" si="6"/>
        <v>0</v>
      </c>
      <c r="BH164" s="156">
        <f t="shared" si="7"/>
        <v>0</v>
      </c>
      <c r="BI164" s="156">
        <f t="shared" si="8"/>
        <v>0</v>
      </c>
      <c r="BJ164" s="14" t="s">
        <v>87</v>
      </c>
      <c r="BK164" s="156">
        <f t="shared" si="9"/>
        <v>0</v>
      </c>
      <c r="BL164" s="14" t="s">
        <v>155</v>
      </c>
      <c r="BM164" s="155" t="s">
        <v>818</v>
      </c>
    </row>
    <row r="165" spans="1:65" s="2" customFormat="1" ht="16.5" customHeight="1">
      <c r="A165" s="26"/>
      <c r="B165" s="143"/>
      <c r="C165" s="144" t="s">
        <v>327</v>
      </c>
      <c r="D165" s="144" t="s">
        <v>151</v>
      </c>
      <c r="E165" s="145" t="s">
        <v>819</v>
      </c>
      <c r="F165" s="146" t="s">
        <v>820</v>
      </c>
      <c r="G165" s="147" t="s">
        <v>513</v>
      </c>
      <c r="H165" s="148">
        <v>1</v>
      </c>
      <c r="I165" s="149"/>
      <c r="J165" s="149">
        <f t="shared" si="0"/>
        <v>0</v>
      </c>
      <c r="K165" s="150"/>
      <c r="L165" s="27"/>
      <c r="M165" s="151" t="s">
        <v>1</v>
      </c>
      <c r="N165" s="152" t="s">
        <v>37</v>
      </c>
      <c r="O165" s="153">
        <v>0</v>
      </c>
      <c r="P165" s="153">
        <f t="shared" si="1"/>
        <v>0</v>
      </c>
      <c r="Q165" s="153">
        <v>0</v>
      </c>
      <c r="R165" s="153">
        <f t="shared" si="2"/>
        <v>0</v>
      </c>
      <c r="S165" s="153">
        <v>0</v>
      </c>
      <c r="T165" s="154">
        <f t="shared" si="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155</v>
      </c>
      <c r="AT165" s="155" t="s">
        <v>151</v>
      </c>
      <c r="AU165" s="155" t="s">
        <v>87</v>
      </c>
      <c r="AY165" s="14" t="s">
        <v>148</v>
      </c>
      <c r="BE165" s="156">
        <f t="shared" si="4"/>
        <v>0</v>
      </c>
      <c r="BF165" s="156">
        <f t="shared" si="5"/>
        <v>0</v>
      </c>
      <c r="BG165" s="156">
        <f t="shared" si="6"/>
        <v>0</v>
      </c>
      <c r="BH165" s="156">
        <f t="shared" si="7"/>
        <v>0</v>
      </c>
      <c r="BI165" s="156">
        <f t="shared" si="8"/>
        <v>0</v>
      </c>
      <c r="BJ165" s="14" t="s">
        <v>87</v>
      </c>
      <c r="BK165" s="156">
        <f t="shared" si="9"/>
        <v>0</v>
      </c>
      <c r="BL165" s="14" t="s">
        <v>155</v>
      </c>
      <c r="BM165" s="155" t="s">
        <v>821</v>
      </c>
    </row>
    <row r="166" spans="1:65" s="12" customFormat="1" ht="26" customHeight="1">
      <c r="B166" s="131"/>
      <c r="D166" s="132" t="s">
        <v>70</v>
      </c>
      <c r="E166" s="133" t="s">
        <v>603</v>
      </c>
      <c r="F166" s="133" t="s">
        <v>822</v>
      </c>
      <c r="J166" s="134">
        <f>BK166</f>
        <v>0</v>
      </c>
      <c r="L166" s="131"/>
      <c r="M166" s="135"/>
      <c r="N166" s="136"/>
      <c r="O166" s="136"/>
      <c r="P166" s="137">
        <f>P167+SUM(P168:P171)</f>
        <v>0</v>
      </c>
      <c r="Q166" s="136"/>
      <c r="R166" s="137">
        <f>R167+SUM(R168:R171)</f>
        <v>0</v>
      </c>
      <c r="S166" s="136"/>
      <c r="T166" s="138">
        <f>T167+SUM(T168:T171)</f>
        <v>0</v>
      </c>
      <c r="AR166" s="132" t="s">
        <v>79</v>
      </c>
      <c r="AT166" s="139" t="s">
        <v>70</v>
      </c>
      <c r="AU166" s="139" t="s">
        <v>71</v>
      </c>
      <c r="AY166" s="132" t="s">
        <v>148</v>
      </c>
      <c r="BK166" s="140">
        <f>BK167+SUM(BK168:BK171)</f>
        <v>0</v>
      </c>
    </row>
    <row r="167" spans="1:65" s="2" customFormat="1" ht="16.5" customHeight="1">
      <c r="A167" s="26"/>
      <c r="B167" s="143"/>
      <c r="C167" s="144" t="s">
        <v>79</v>
      </c>
      <c r="D167" s="144" t="s">
        <v>151</v>
      </c>
      <c r="E167" s="145" t="s">
        <v>823</v>
      </c>
      <c r="F167" s="146" t="s">
        <v>824</v>
      </c>
      <c r="G167" s="147" t="s">
        <v>259</v>
      </c>
      <c r="H167" s="148">
        <v>1</v>
      </c>
      <c r="I167" s="149"/>
      <c r="J167" s="149">
        <f>ROUND(I167*H167,2)</f>
        <v>0</v>
      </c>
      <c r="K167" s="150"/>
      <c r="L167" s="27"/>
      <c r="M167" s="151" t="s">
        <v>1</v>
      </c>
      <c r="N167" s="152" t="s">
        <v>37</v>
      </c>
      <c r="O167" s="153">
        <v>0</v>
      </c>
      <c r="P167" s="153">
        <f>O167*H167</f>
        <v>0</v>
      </c>
      <c r="Q167" s="153">
        <v>0</v>
      </c>
      <c r="R167" s="153">
        <f>Q167*H167</f>
        <v>0</v>
      </c>
      <c r="S167" s="153">
        <v>0</v>
      </c>
      <c r="T167" s="154">
        <f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155</v>
      </c>
      <c r="AT167" s="155" t="s">
        <v>151</v>
      </c>
      <c r="AU167" s="155" t="s">
        <v>79</v>
      </c>
      <c r="AY167" s="14" t="s">
        <v>148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4" t="s">
        <v>87</v>
      </c>
      <c r="BK167" s="156">
        <f>ROUND(I167*H167,2)</f>
        <v>0</v>
      </c>
      <c r="BL167" s="14" t="s">
        <v>155</v>
      </c>
      <c r="BM167" s="155" t="s">
        <v>825</v>
      </c>
    </row>
    <row r="168" spans="1:65" s="2" customFormat="1" ht="16.5" customHeight="1">
      <c r="A168" s="26"/>
      <c r="B168" s="143"/>
      <c r="C168" s="144" t="s">
        <v>87</v>
      </c>
      <c r="D168" s="144" t="s">
        <v>151</v>
      </c>
      <c r="E168" s="145" t="s">
        <v>826</v>
      </c>
      <c r="F168" s="146" t="s">
        <v>827</v>
      </c>
      <c r="G168" s="147" t="s">
        <v>259</v>
      </c>
      <c r="H168" s="148">
        <v>1</v>
      </c>
      <c r="I168" s="149"/>
      <c r="J168" s="149">
        <f>ROUND(I168*H168,2)</f>
        <v>0</v>
      </c>
      <c r="K168" s="150"/>
      <c r="L168" s="27"/>
      <c r="M168" s="151" t="s">
        <v>1</v>
      </c>
      <c r="N168" s="152" t="s">
        <v>37</v>
      </c>
      <c r="O168" s="153">
        <v>0</v>
      </c>
      <c r="P168" s="153">
        <f>O168*H168</f>
        <v>0</v>
      </c>
      <c r="Q168" s="153">
        <v>0</v>
      </c>
      <c r="R168" s="153">
        <f>Q168*H168</f>
        <v>0</v>
      </c>
      <c r="S168" s="153">
        <v>0</v>
      </c>
      <c r="T168" s="154">
        <f>S168*H168</f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155</v>
      </c>
      <c r="AT168" s="155" t="s">
        <v>151</v>
      </c>
      <c r="AU168" s="155" t="s">
        <v>79</v>
      </c>
      <c r="AY168" s="14" t="s">
        <v>148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4" t="s">
        <v>87</v>
      </c>
      <c r="BK168" s="156">
        <f>ROUND(I168*H168,2)</f>
        <v>0</v>
      </c>
      <c r="BL168" s="14" t="s">
        <v>155</v>
      </c>
      <c r="BM168" s="155" t="s">
        <v>828</v>
      </c>
    </row>
    <row r="169" spans="1:65" s="2" customFormat="1" ht="16.5" customHeight="1">
      <c r="A169" s="26"/>
      <c r="B169" s="143"/>
      <c r="C169" s="144" t="s">
        <v>208</v>
      </c>
      <c r="D169" s="144" t="s">
        <v>151</v>
      </c>
      <c r="E169" s="145" t="s">
        <v>829</v>
      </c>
      <c r="F169" s="146" t="s">
        <v>830</v>
      </c>
      <c r="G169" s="147" t="s">
        <v>259</v>
      </c>
      <c r="H169" s="148">
        <v>1</v>
      </c>
      <c r="I169" s="149"/>
      <c r="J169" s="149">
        <f>ROUND(I169*H169,2)</f>
        <v>0</v>
      </c>
      <c r="K169" s="150"/>
      <c r="L169" s="27"/>
      <c r="M169" s="151" t="s">
        <v>1</v>
      </c>
      <c r="N169" s="152" t="s">
        <v>37</v>
      </c>
      <c r="O169" s="153">
        <v>0</v>
      </c>
      <c r="P169" s="153">
        <f>O169*H169</f>
        <v>0</v>
      </c>
      <c r="Q169" s="153">
        <v>0</v>
      </c>
      <c r="R169" s="153">
        <f>Q169*H169</f>
        <v>0</v>
      </c>
      <c r="S169" s="153">
        <v>0</v>
      </c>
      <c r="T169" s="154">
        <f>S169*H169</f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155</v>
      </c>
      <c r="AT169" s="155" t="s">
        <v>151</v>
      </c>
      <c r="AU169" s="155" t="s">
        <v>79</v>
      </c>
      <c r="AY169" s="14" t="s">
        <v>148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4" t="s">
        <v>87</v>
      </c>
      <c r="BK169" s="156">
        <f>ROUND(I169*H169,2)</f>
        <v>0</v>
      </c>
      <c r="BL169" s="14" t="s">
        <v>155</v>
      </c>
      <c r="BM169" s="155" t="s">
        <v>831</v>
      </c>
    </row>
    <row r="170" spans="1:65" s="2" customFormat="1" ht="16.5" customHeight="1">
      <c r="A170" s="26"/>
      <c r="B170" s="143"/>
      <c r="C170" s="144" t="s">
        <v>155</v>
      </c>
      <c r="D170" s="144" t="s">
        <v>151</v>
      </c>
      <c r="E170" s="145" t="s">
        <v>832</v>
      </c>
      <c r="F170" s="146" t="s">
        <v>833</v>
      </c>
      <c r="G170" s="147" t="s">
        <v>259</v>
      </c>
      <c r="H170" s="148">
        <v>4</v>
      </c>
      <c r="I170" s="149"/>
      <c r="J170" s="149">
        <f>ROUND(I170*H170,2)</f>
        <v>0</v>
      </c>
      <c r="K170" s="150"/>
      <c r="L170" s="27"/>
      <c r="M170" s="151" t="s">
        <v>1</v>
      </c>
      <c r="N170" s="152" t="s">
        <v>37</v>
      </c>
      <c r="O170" s="153">
        <v>0</v>
      </c>
      <c r="P170" s="153">
        <f>O170*H170</f>
        <v>0</v>
      </c>
      <c r="Q170" s="153">
        <v>0</v>
      </c>
      <c r="R170" s="153">
        <f>Q170*H170</f>
        <v>0</v>
      </c>
      <c r="S170" s="153">
        <v>0</v>
      </c>
      <c r="T170" s="154">
        <f>S170*H170</f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155</v>
      </c>
      <c r="AT170" s="155" t="s">
        <v>151</v>
      </c>
      <c r="AU170" s="155" t="s">
        <v>79</v>
      </c>
      <c r="AY170" s="14" t="s">
        <v>148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4" t="s">
        <v>87</v>
      </c>
      <c r="BK170" s="156">
        <f>ROUND(I170*H170,2)</f>
        <v>0</v>
      </c>
      <c r="BL170" s="14" t="s">
        <v>155</v>
      </c>
      <c r="BM170" s="155" t="s">
        <v>834</v>
      </c>
    </row>
    <row r="171" spans="1:65" s="12" customFormat="1" ht="22.75" customHeight="1">
      <c r="B171" s="131"/>
      <c r="D171" s="132" t="s">
        <v>70</v>
      </c>
      <c r="E171" s="141" t="s">
        <v>835</v>
      </c>
      <c r="F171" s="141" t="s">
        <v>836</v>
      </c>
      <c r="J171" s="142">
        <f>BK171</f>
        <v>0</v>
      </c>
      <c r="L171" s="131"/>
      <c r="M171" s="135"/>
      <c r="N171" s="136"/>
      <c r="O171" s="136"/>
      <c r="P171" s="137">
        <f>SUM(P172:P193)</f>
        <v>0</v>
      </c>
      <c r="Q171" s="136"/>
      <c r="R171" s="137">
        <f>SUM(R172:R193)</f>
        <v>0</v>
      </c>
      <c r="S171" s="136"/>
      <c r="T171" s="138">
        <f>SUM(T172:T193)</f>
        <v>0</v>
      </c>
      <c r="AR171" s="132" t="s">
        <v>79</v>
      </c>
      <c r="AT171" s="139" t="s">
        <v>70</v>
      </c>
      <c r="AU171" s="139" t="s">
        <v>79</v>
      </c>
      <c r="AY171" s="132" t="s">
        <v>148</v>
      </c>
      <c r="BK171" s="140">
        <f>SUM(BK172:BK193)</f>
        <v>0</v>
      </c>
    </row>
    <row r="172" spans="1:65" s="2" customFormat="1" ht="16.5" customHeight="1">
      <c r="A172" s="26"/>
      <c r="B172" s="143"/>
      <c r="C172" s="144" t="s">
        <v>227</v>
      </c>
      <c r="D172" s="144" t="s">
        <v>151</v>
      </c>
      <c r="E172" s="145" t="s">
        <v>837</v>
      </c>
      <c r="F172" s="146" t="s">
        <v>838</v>
      </c>
      <c r="G172" s="147" t="s">
        <v>254</v>
      </c>
      <c r="H172" s="148">
        <v>100</v>
      </c>
      <c r="I172" s="149"/>
      <c r="J172" s="149">
        <f t="shared" ref="J172:J193" si="10">ROUND(I172*H172,2)</f>
        <v>0</v>
      </c>
      <c r="K172" s="150"/>
      <c r="L172" s="27"/>
      <c r="M172" s="151" t="s">
        <v>1</v>
      </c>
      <c r="N172" s="152" t="s">
        <v>37</v>
      </c>
      <c r="O172" s="153">
        <v>0</v>
      </c>
      <c r="P172" s="153">
        <f t="shared" ref="P172:P193" si="11">O172*H172</f>
        <v>0</v>
      </c>
      <c r="Q172" s="153">
        <v>0</v>
      </c>
      <c r="R172" s="153">
        <f t="shared" ref="R172:R193" si="12">Q172*H172</f>
        <v>0</v>
      </c>
      <c r="S172" s="153">
        <v>0</v>
      </c>
      <c r="T172" s="154">
        <f t="shared" ref="T172:T193" si="13">S172*H172</f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155</v>
      </c>
      <c r="AT172" s="155" t="s">
        <v>151</v>
      </c>
      <c r="AU172" s="155" t="s">
        <v>87</v>
      </c>
      <c r="AY172" s="14" t="s">
        <v>148</v>
      </c>
      <c r="BE172" s="156">
        <f t="shared" ref="BE172:BE193" si="14">IF(N172="základná",J172,0)</f>
        <v>0</v>
      </c>
      <c r="BF172" s="156">
        <f t="shared" ref="BF172:BF193" si="15">IF(N172="znížená",J172,0)</f>
        <v>0</v>
      </c>
      <c r="BG172" s="156">
        <f t="shared" ref="BG172:BG193" si="16">IF(N172="zákl. prenesená",J172,0)</f>
        <v>0</v>
      </c>
      <c r="BH172" s="156">
        <f t="shared" ref="BH172:BH193" si="17">IF(N172="zníž. prenesená",J172,0)</f>
        <v>0</v>
      </c>
      <c r="BI172" s="156">
        <f t="shared" ref="BI172:BI193" si="18">IF(N172="nulová",J172,0)</f>
        <v>0</v>
      </c>
      <c r="BJ172" s="14" t="s">
        <v>87</v>
      </c>
      <c r="BK172" s="156">
        <f t="shared" ref="BK172:BK193" si="19">ROUND(I172*H172,2)</f>
        <v>0</v>
      </c>
      <c r="BL172" s="14" t="s">
        <v>155</v>
      </c>
      <c r="BM172" s="155" t="s">
        <v>839</v>
      </c>
    </row>
    <row r="173" spans="1:65" s="2" customFormat="1" ht="16.5" customHeight="1">
      <c r="A173" s="26"/>
      <c r="B173" s="143"/>
      <c r="C173" s="144" t="s">
        <v>246</v>
      </c>
      <c r="D173" s="144" t="s">
        <v>151</v>
      </c>
      <c r="E173" s="145" t="s">
        <v>840</v>
      </c>
      <c r="F173" s="146" t="s">
        <v>841</v>
      </c>
      <c r="G173" s="147" t="s">
        <v>254</v>
      </c>
      <c r="H173" s="148">
        <v>20</v>
      </c>
      <c r="I173" s="149"/>
      <c r="J173" s="149">
        <f t="shared" si="10"/>
        <v>0</v>
      </c>
      <c r="K173" s="150"/>
      <c r="L173" s="27"/>
      <c r="M173" s="151" t="s">
        <v>1</v>
      </c>
      <c r="N173" s="152" t="s">
        <v>37</v>
      </c>
      <c r="O173" s="153">
        <v>0</v>
      </c>
      <c r="P173" s="153">
        <f t="shared" si="11"/>
        <v>0</v>
      </c>
      <c r="Q173" s="153">
        <v>0</v>
      </c>
      <c r="R173" s="153">
        <f t="shared" si="12"/>
        <v>0</v>
      </c>
      <c r="S173" s="153">
        <v>0</v>
      </c>
      <c r="T173" s="154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155</v>
      </c>
      <c r="AT173" s="155" t="s">
        <v>151</v>
      </c>
      <c r="AU173" s="155" t="s">
        <v>87</v>
      </c>
      <c r="AY173" s="14" t="s">
        <v>148</v>
      </c>
      <c r="BE173" s="156">
        <f t="shared" si="14"/>
        <v>0</v>
      </c>
      <c r="BF173" s="156">
        <f t="shared" si="15"/>
        <v>0</v>
      </c>
      <c r="BG173" s="156">
        <f t="shared" si="16"/>
        <v>0</v>
      </c>
      <c r="BH173" s="156">
        <f t="shared" si="17"/>
        <v>0</v>
      </c>
      <c r="BI173" s="156">
        <f t="shared" si="18"/>
        <v>0</v>
      </c>
      <c r="BJ173" s="14" t="s">
        <v>87</v>
      </c>
      <c r="BK173" s="156">
        <f t="shared" si="19"/>
        <v>0</v>
      </c>
      <c r="BL173" s="14" t="s">
        <v>155</v>
      </c>
      <c r="BM173" s="155" t="s">
        <v>842</v>
      </c>
    </row>
    <row r="174" spans="1:65" s="2" customFormat="1" ht="16.5" customHeight="1">
      <c r="A174" s="26"/>
      <c r="B174" s="143"/>
      <c r="C174" s="144" t="s">
        <v>236</v>
      </c>
      <c r="D174" s="144" t="s">
        <v>151</v>
      </c>
      <c r="E174" s="145" t="s">
        <v>843</v>
      </c>
      <c r="F174" s="146" t="s">
        <v>844</v>
      </c>
      <c r="G174" s="147" t="s">
        <v>254</v>
      </c>
      <c r="H174" s="148">
        <v>250</v>
      </c>
      <c r="I174" s="149"/>
      <c r="J174" s="149">
        <f t="shared" si="10"/>
        <v>0</v>
      </c>
      <c r="K174" s="150"/>
      <c r="L174" s="27"/>
      <c r="M174" s="151" t="s">
        <v>1</v>
      </c>
      <c r="N174" s="152" t="s">
        <v>37</v>
      </c>
      <c r="O174" s="153">
        <v>0</v>
      </c>
      <c r="P174" s="153">
        <f t="shared" si="11"/>
        <v>0</v>
      </c>
      <c r="Q174" s="153">
        <v>0</v>
      </c>
      <c r="R174" s="153">
        <f t="shared" si="12"/>
        <v>0</v>
      </c>
      <c r="S174" s="153">
        <v>0</v>
      </c>
      <c r="T174" s="154">
        <f t="shared" si="1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155</v>
      </c>
      <c r="AT174" s="155" t="s">
        <v>151</v>
      </c>
      <c r="AU174" s="155" t="s">
        <v>87</v>
      </c>
      <c r="AY174" s="14" t="s">
        <v>148</v>
      </c>
      <c r="BE174" s="156">
        <f t="shared" si="14"/>
        <v>0</v>
      </c>
      <c r="BF174" s="156">
        <f t="shared" si="15"/>
        <v>0</v>
      </c>
      <c r="BG174" s="156">
        <f t="shared" si="16"/>
        <v>0</v>
      </c>
      <c r="BH174" s="156">
        <f t="shared" si="17"/>
        <v>0</v>
      </c>
      <c r="BI174" s="156">
        <f t="shared" si="18"/>
        <v>0</v>
      </c>
      <c r="BJ174" s="14" t="s">
        <v>87</v>
      </c>
      <c r="BK174" s="156">
        <f t="shared" si="19"/>
        <v>0</v>
      </c>
      <c r="BL174" s="14" t="s">
        <v>155</v>
      </c>
      <c r="BM174" s="155" t="s">
        <v>845</v>
      </c>
    </row>
    <row r="175" spans="1:65" s="2" customFormat="1" ht="16.5" customHeight="1">
      <c r="A175" s="26"/>
      <c r="B175" s="143"/>
      <c r="C175" s="144" t="s">
        <v>202</v>
      </c>
      <c r="D175" s="144" t="s">
        <v>151</v>
      </c>
      <c r="E175" s="145" t="s">
        <v>846</v>
      </c>
      <c r="F175" s="146" t="s">
        <v>847</v>
      </c>
      <c r="G175" s="147" t="s">
        <v>254</v>
      </c>
      <c r="H175" s="148">
        <v>10</v>
      </c>
      <c r="I175" s="149"/>
      <c r="J175" s="149">
        <f t="shared" si="10"/>
        <v>0</v>
      </c>
      <c r="K175" s="150"/>
      <c r="L175" s="27"/>
      <c r="M175" s="151" t="s">
        <v>1</v>
      </c>
      <c r="N175" s="152" t="s">
        <v>37</v>
      </c>
      <c r="O175" s="153">
        <v>0</v>
      </c>
      <c r="P175" s="153">
        <f t="shared" si="11"/>
        <v>0</v>
      </c>
      <c r="Q175" s="153">
        <v>0</v>
      </c>
      <c r="R175" s="153">
        <f t="shared" si="12"/>
        <v>0</v>
      </c>
      <c r="S175" s="153">
        <v>0</v>
      </c>
      <c r="T175" s="154">
        <f t="shared" si="1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155</v>
      </c>
      <c r="AT175" s="155" t="s">
        <v>151</v>
      </c>
      <c r="AU175" s="155" t="s">
        <v>87</v>
      </c>
      <c r="AY175" s="14" t="s">
        <v>148</v>
      </c>
      <c r="BE175" s="156">
        <f t="shared" si="14"/>
        <v>0</v>
      </c>
      <c r="BF175" s="156">
        <f t="shared" si="15"/>
        <v>0</v>
      </c>
      <c r="BG175" s="156">
        <f t="shared" si="16"/>
        <v>0</v>
      </c>
      <c r="BH175" s="156">
        <f t="shared" si="17"/>
        <v>0</v>
      </c>
      <c r="BI175" s="156">
        <f t="shared" si="18"/>
        <v>0</v>
      </c>
      <c r="BJ175" s="14" t="s">
        <v>87</v>
      </c>
      <c r="BK175" s="156">
        <f t="shared" si="19"/>
        <v>0</v>
      </c>
      <c r="BL175" s="14" t="s">
        <v>155</v>
      </c>
      <c r="BM175" s="155" t="s">
        <v>848</v>
      </c>
    </row>
    <row r="176" spans="1:65" s="2" customFormat="1" ht="16.5" customHeight="1">
      <c r="A176" s="26"/>
      <c r="B176" s="143"/>
      <c r="C176" s="144" t="s">
        <v>229</v>
      </c>
      <c r="D176" s="144" t="s">
        <v>151</v>
      </c>
      <c r="E176" s="145" t="s">
        <v>849</v>
      </c>
      <c r="F176" s="146" t="s">
        <v>850</v>
      </c>
      <c r="G176" s="147" t="s">
        <v>254</v>
      </c>
      <c r="H176" s="148">
        <v>120</v>
      </c>
      <c r="I176" s="149"/>
      <c r="J176" s="149">
        <f t="shared" si="10"/>
        <v>0</v>
      </c>
      <c r="K176" s="150"/>
      <c r="L176" s="27"/>
      <c r="M176" s="151" t="s">
        <v>1</v>
      </c>
      <c r="N176" s="152" t="s">
        <v>37</v>
      </c>
      <c r="O176" s="153">
        <v>0</v>
      </c>
      <c r="P176" s="153">
        <f t="shared" si="11"/>
        <v>0</v>
      </c>
      <c r="Q176" s="153">
        <v>0</v>
      </c>
      <c r="R176" s="153">
        <f t="shared" si="12"/>
        <v>0</v>
      </c>
      <c r="S176" s="153">
        <v>0</v>
      </c>
      <c r="T176" s="154">
        <f t="shared" si="1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155</v>
      </c>
      <c r="AT176" s="155" t="s">
        <v>151</v>
      </c>
      <c r="AU176" s="155" t="s">
        <v>87</v>
      </c>
      <c r="AY176" s="14" t="s">
        <v>148</v>
      </c>
      <c r="BE176" s="156">
        <f t="shared" si="14"/>
        <v>0</v>
      </c>
      <c r="BF176" s="156">
        <f t="shared" si="15"/>
        <v>0</v>
      </c>
      <c r="BG176" s="156">
        <f t="shared" si="16"/>
        <v>0</v>
      </c>
      <c r="BH176" s="156">
        <f t="shared" si="17"/>
        <v>0</v>
      </c>
      <c r="BI176" s="156">
        <f t="shared" si="18"/>
        <v>0</v>
      </c>
      <c r="BJ176" s="14" t="s">
        <v>87</v>
      </c>
      <c r="BK176" s="156">
        <f t="shared" si="19"/>
        <v>0</v>
      </c>
      <c r="BL176" s="14" t="s">
        <v>155</v>
      </c>
      <c r="BM176" s="155" t="s">
        <v>851</v>
      </c>
    </row>
    <row r="177" spans="1:65" s="2" customFormat="1" ht="16.5" customHeight="1">
      <c r="A177" s="26"/>
      <c r="B177" s="143"/>
      <c r="C177" s="144" t="s">
        <v>204</v>
      </c>
      <c r="D177" s="144" t="s">
        <v>151</v>
      </c>
      <c r="E177" s="145" t="s">
        <v>852</v>
      </c>
      <c r="F177" s="146" t="s">
        <v>853</v>
      </c>
      <c r="G177" s="147" t="s">
        <v>254</v>
      </c>
      <c r="H177" s="148">
        <v>5</v>
      </c>
      <c r="I177" s="149"/>
      <c r="J177" s="149">
        <f t="shared" si="10"/>
        <v>0</v>
      </c>
      <c r="K177" s="150"/>
      <c r="L177" s="27"/>
      <c r="M177" s="151" t="s">
        <v>1</v>
      </c>
      <c r="N177" s="152" t="s">
        <v>37</v>
      </c>
      <c r="O177" s="153">
        <v>0</v>
      </c>
      <c r="P177" s="153">
        <f t="shared" si="11"/>
        <v>0</v>
      </c>
      <c r="Q177" s="153">
        <v>0</v>
      </c>
      <c r="R177" s="153">
        <f t="shared" si="12"/>
        <v>0</v>
      </c>
      <c r="S177" s="153">
        <v>0</v>
      </c>
      <c r="T177" s="154">
        <f t="shared" si="1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155</v>
      </c>
      <c r="AT177" s="155" t="s">
        <v>151</v>
      </c>
      <c r="AU177" s="155" t="s">
        <v>87</v>
      </c>
      <c r="AY177" s="14" t="s">
        <v>148</v>
      </c>
      <c r="BE177" s="156">
        <f t="shared" si="14"/>
        <v>0</v>
      </c>
      <c r="BF177" s="156">
        <f t="shared" si="15"/>
        <v>0</v>
      </c>
      <c r="BG177" s="156">
        <f t="shared" si="16"/>
        <v>0</v>
      </c>
      <c r="BH177" s="156">
        <f t="shared" si="17"/>
        <v>0</v>
      </c>
      <c r="BI177" s="156">
        <f t="shared" si="18"/>
        <v>0</v>
      </c>
      <c r="BJ177" s="14" t="s">
        <v>87</v>
      </c>
      <c r="BK177" s="156">
        <f t="shared" si="19"/>
        <v>0</v>
      </c>
      <c r="BL177" s="14" t="s">
        <v>155</v>
      </c>
      <c r="BM177" s="155" t="s">
        <v>854</v>
      </c>
    </row>
    <row r="178" spans="1:65" s="2" customFormat="1" ht="16.5" customHeight="1">
      <c r="A178" s="26"/>
      <c r="B178" s="143"/>
      <c r="C178" s="144" t="s">
        <v>193</v>
      </c>
      <c r="D178" s="144" t="s">
        <v>151</v>
      </c>
      <c r="E178" s="145" t="s">
        <v>855</v>
      </c>
      <c r="F178" s="146" t="s">
        <v>856</v>
      </c>
      <c r="G178" s="147" t="s">
        <v>254</v>
      </c>
      <c r="H178" s="148">
        <v>30</v>
      </c>
      <c r="I178" s="149"/>
      <c r="J178" s="149">
        <f t="shared" si="10"/>
        <v>0</v>
      </c>
      <c r="K178" s="150"/>
      <c r="L178" s="27"/>
      <c r="M178" s="151" t="s">
        <v>1</v>
      </c>
      <c r="N178" s="152" t="s">
        <v>37</v>
      </c>
      <c r="O178" s="153">
        <v>0</v>
      </c>
      <c r="P178" s="153">
        <f t="shared" si="11"/>
        <v>0</v>
      </c>
      <c r="Q178" s="153">
        <v>0</v>
      </c>
      <c r="R178" s="153">
        <f t="shared" si="12"/>
        <v>0</v>
      </c>
      <c r="S178" s="153">
        <v>0</v>
      </c>
      <c r="T178" s="154">
        <f t="shared" si="1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155</v>
      </c>
      <c r="AT178" s="155" t="s">
        <v>151</v>
      </c>
      <c r="AU178" s="155" t="s">
        <v>87</v>
      </c>
      <c r="AY178" s="14" t="s">
        <v>148</v>
      </c>
      <c r="BE178" s="156">
        <f t="shared" si="14"/>
        <v>0</v>
      </c>
      <c r="BF178" s="156">
        <f t="shared" si="15"/>
        <v>0</v>
      </c>
      <c r="BG178" s="156">
        <f t="shared" si="16"/>
        <v>0</v>
      </c>
      <c r="BH178" s="156">
        <f t="shared" si="17"/>
        <v>0</v>
      </c>
      <c r="BI178" s="156">
        <f t="shared" si="18"/>
        <v>0</v>
      </c>
      <c r="BJ178" s="14" t="s">
        <v>87</v>
      </c>
      <c r="BK178" s="156">
        <f t="shared" si="19"/>
        <v>0</v>
      </c>
      <c r="BL178" s="14" t="s">
        <v>155</v>
      </c>
      <c r="BM178" s="155" t="s">
        <v>857</v>
      </c>
    </row>
    <row r="179" spans="1:65" s="2" customFormat="1" ht="16.5" customHeight="1">
      <c r="A179" s="26"/>
      <c r="B179" s="143"/>
      <c r="C179" s="144" t="s">
        <v>198</v>
      </c>
      <c r="D179" s="144" t="s">
        <v>151</v>
      </c>
      <c r="E179" s="145" t="s">
        <v>858</v>
      </c>
      <c r="F179" s="146" t="s">
        <v>859</v>
      </c>
      <c r="G179" s="147" t="s">
        <v>254</v>
      </c>
      <c r="H179" s="148">
        <v>30</v>
      </c>
      <c r="I179" s="149"/>
      <c r="J179" s="149">
        <f t="shared" si="10"/>
        <v>0</v>
      </c>
      <c r="K179" s="150"/>
      <c r="L179" s="27"/>
      <c r="M179" s="151" t="s">
        <v>1</v>
      </c>
      <c r="N179" s="152" t="s">
        <v>37</v>
      </c>
      <c r="O179" s="153">
        <v>0</v>
      </c>
      <c r="P179" s="153">
        <f t="shared" si="11"/>
        <v>0</v>
      </c>
      <c r="Q179" s="153">
        <v>0</v>
      </c>
      <c r="R179" s="153">
        <f t="shared" si="12"/>
        <v>0</v>
      </c>
      <c r="S179" s="153">
        <v>0</v>
      </c>
      <c r="T179" s="154">
        <f t="shared" si="1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155</v>
      </c>
      <c r="AT179" s="155" t="s">
        <v>151</v>
      </c>
      <c r="AU179" s="155" t="s">
        <v>87</v>
      </c>
      <c r="AY179" s="14" t="s">
        <v>148</v>
      </c>
      <c r="BE179" s="156">
        <f t="shared" si="14"/>
        <v>0</v>
      </c>
      <c r="BF179" s="156">
        <f t="shared" si="15"/>
        <v>0</v>
      </c>
      <c r="BG179" s="156">
        <f t="shared" si="16"/>
        <v>0</v>
      </c>
      <c r="BH179" s="156">
        <f t="shared" si="17"/>
        <v>0</v>
      </c>
      <c r="BI179" s="156">
        <f t="shared" si="18"/>
        <v>0</v>
      </c>
      <c r="BJ179" s="14" t="s">
        <v>87</v>
      </c>
      <c r="BK179" s="156">
        <f t="shared" si="19"/>
        <v>0</v>
      </c>
      <c r="BL179" s="14" t="s">
        <v>155</v>
      </c>
      <c r="BM179" s="155" t="s">
        <v>860</v>
      </c>
    </row>
    <row r="180" spans="1:65" s="2" customFormat="1" ht="24" customHeight="1">
      <c r="A180" s="26"/>
      <c r="B180" s="143"/>
      <c r="C180" s="144" t="s">
        <v>251</v>
      </c>
      <c r="D180" s="144" t="s">
        <v>151</v>
      </c>
      <c r="E180" s="145" t="s">
        <v>861</v>
      </c>
      <c r="F180" s="146" t="s">
        <v>862</v>
      </c>
      <c r="G180" s="147" t="s">
        <v>254</v>
      </c>
      <c r="H180" s="148">
        <v>20</v>
      </c>
      <c r="I180" s="149"/>
      <c r="J180" s="149">
        <f t="shared" si="10"/>
        <v>0</v>
      </c>
      <c r="K180" s="150"/>
      <c r="L180" s="27"/>
      <c r="M180" s="151" t="s">
        <v>1</v>
      </c>
      <c r="N180" s="152" t="s">
        <v>37</v>
      </c>
      <c r="O180" s="153">
        <v>0</v>
      </c>
      <c r="P180" s="153">
        <f t="shared" si="11"/>
        <v>0</v>
      </c>
      <c r="Q180" s="153">
        <v>0</v>
      </c>
      <c r="R180" s="153">
        <f t="shared" si="12"/>
        <v>0</v>
      </c>
      <c r="S180" s="153">
        <v>0</v>
      </c>
      <c r="T180" s="154">
        <f t="shared" si="1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155</v>
      </c>
      <c r="AT180" s="155" t="s">
        <v>151</v>
      </c>
      <c r="AU180" s="155" t="s">
        <v>87</v>
      </c>
      <c r="AY180" s="14" t="s">
        <v>148</v>
      </c>
      <c r="BE180" s="156">
        <f t="shared" si="14"/>
        <v>0</v>
      </c>
      <c r="BF180" s="156">
        <f t="shared" si="15"/>
        <v>0</v>
      </c>
      <c r="BG180" s="156">
        <f t="shared" si="16"/>
        <v>0</v>
      </c>
      <c r="BH180" s="156">
        <f t="shared" si="17"/>
        <v>0</v>
      </c>
      <c r="BI180" s="156">
        <f t="shared" si="18"/>
        <v>0</v>
      </c>
      <c r="BJ180" s="14" t="s">
        <v>87</v>
      </c>
      <c r="BK180" s="156">
        <f t="shared" si="19"/>
        <v>0</v>
      </c>
      <c r="BL180" s="14" t="s">
        <v>155</v>
      </c>
      <c r="BM180" s="155" t="s">
        <v>863</v>
      </c>
    </row>
    <row r="181" spans="1:65" s="2" customFormat="1" ht="24" customHeight="1">
      <c r="A181" s="26"/>
      <c r="B181" s="143"/>
      <c r="C181" s="144" t="s">
        <v>256</v>
      </c>
      <c r="D181" s="144" t="s">
        <v>151</v>
      </c>
      <c r="E181" s="145" t="s">
        <v>864</v>
      </c>
      <c r="F181" s="146" t="s">
        <v>865</v>
      </c>
      <c r="G181" s="147" t="s">
        <v>254</v>
      </c>
      <c r="H181" s="148">
        <v>20</v>
      </c>
      <c r="I181" s="149"/>
      <c r="J181" s="149">
        <f t="shared" si="10"/>
        <v>0</v>
      </c>
      <c r="K181" s="150"/>
      <c r="L181" s="27"/>
      <c r="M181" s="151" t="s">
        <v>1</v>
      </c>
      <c r="N181" s="152" t="s">
        <v>37</v>
      </c>
      <c r="O181" s="153">
        <v>0</v>
      </c>
      <c r="P181" s="153">
        <f t="shared" si="11"/>
        <v>0</v>
      </c>
      <c r="Q181" s="153">
        <v>0</v>
      </c>
      <c r="R181" s="153">
        <f t="shared" si="12"/>
        <v>0</v>
      </c>
      <c r="S181" s="153">
        <v>0</v>
      </c>
      <c r="T181" s="154">
        <f t="shared" si="1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155</v>
      </c>
      <c r="AT181" s="155" t="s">
        <v>151</v>
      </c>
      <c r="AU181" s="155" t="s">
        <v>87</v>
      </c>
      <c r="AY181" s="14" t="s">
        <v>148</v>
      </c>
      <c r="BE181" s="156">
        <f t="shared" si="14"/>
        <v>0</v>
      </c>
      <c r="BF181" s="156">
        <f t="shared" si="15"/>
        <v>0</v>
      </c>
      <c r="BG181" s="156">
        <f t="shared" si="16"/>
        <v>0</v>
      </c>
      <c r="BH181" s="156">
        <f t="shared" si="17"/>
        <v>0</v>
      </c>
      <c r="BI181" s="156">
        <f t="shared" si="18"/>
        <v>0</v>
      </c>
      <c r="BJ181" s="14" t="s">
        <v>87</v>
      </c>
      <c r="BK181" s="156">
        <f t="shared" si="19"/>
        <v>0</v>
      </c>
      <c r="BL181" s="14" t="s">
        <v>155</v>
      </c>
      <c r="BM181" s="155" t="s">
        <v>866</v>
      </c>
    </row>
    <row r="182" spans="1:65" s="2" customFormat="1" ht="24" customHeight="1">
      <c r="A182" s="26"/>
      <c r="B182" s="143"/>
      <c r="C182" s="144" t="s">
        <v>263</v>
      </c>
      <c r="D182" s="144" t="s">
        <v>151</v>
      </c>
      <c r="E182" s="145" t="s">
        <v>867</v>
      </c>
      <c r="F182" s="146" t="s">
        <v>868</v>
      </c>
      <c r="G182" s="147" t="s">
        <v>254</v>
      </c>
      <c r="H182" s="148">
        <v>15</v>
      </c>
      <c r="I182" s="149"/>
      <c r="J182" s="149">
        <f t="shared" si="10"/>
        <v>0</v>
      </c>
      <c r="K182" s="150"/>
      <c r="L182" s="27"/>
      <c r="M182" s="151" t="s">
        <v>1</v>
      </c>
      <c r="N182" s="152" t="s">
        <v>37</v>
      </c>
      <c r="O182" s="153">
        <v>0</v>
      </c>
      <c r="P182" s="153">
        <f t="shared" si="11"/>
        <v>0</v>
      </c>
      <c r="Q182" s="153">
        <v>0</v>
      </c>
      <c r="R182" s="153">
        <f t="shared" si="12"/>
        <v>0</v>
      </c>
      <c r="S182" s="153">
        <v>0</v>
      </c>
      <c r="T182" s="154">
        <f t="shared" si="1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155</v>
      </c>
      <c r="AT182" s="155" t="s">
        <v>151</v>
      </c>
      <c r="AU182" s="155" t="s">
        <v>87</v>
      </c>
      <c r="AY182" s="14" t="s">
        <v>148</v>
      </c>
      <c r="BE182" s="156">
        <f t="shared" si="14"/>
        <v>0</v>
      </c>
      <c r="BF182" s="156">
        <f t="shared" si="15"/>
        <v>0</v>
      </c>
      <c r="BG182" s="156">
        <f t="shared" si="16"/>
        <v>0</v>
      </c>
      <c r="BH182" s="156">
        <f t="shared" si="17"/>
        <v>0</v>
      </c>
      <c r="BI182" s="156">
        <f t="shared" si="18"/>
        <v>0</v>
      </c>
      <c r="BJ182" s="14" t="s">
        <v>87</v>
      </c>
      <c r="BK182" s="156">
        <f t="shared" si="19"/>
        <v>0</v>
      </c>
      <c r="BL182" s="14" t="s">
        <v>155</v>
      </c>
      <c r="BM182" s="155" t="s">
        <v>869</v>
      </c>
    </row>
    <row r="183" spans="1:65" s="2" customFormat="1" ht="16.5" customHeight="1">
      <c r="A183" s="26"/>
      <c r="B183" s="143"/>
      <c r="C183" s="144" t="s">
        <v>181</v>
      </c>
      <c r="D183" s="144" t="s">
        <v>151</v>
      </c>
      <c r="E183" s="145" t="s">
        <v>870</v>
      </c>
      <c r="F183" s="146" t="s">
        <v>871</v>
      </c>
      <c r="G183" s="147" t="s">
        <v>254</v>
      </c>
      <c r="H183" s="148">
        <v>15</v>
      </c>
      <c r="I183" s="149"/>
      <c r="J183" s="149">
        <f t="shared" si="10"/>
        <v>0</v>
      </c>
      <c r="K183" s="150"/>
      <c r="L183" s="27"/>
      <c r="M183" s="151" t="s">
        <v>1</v>
      </c>
      <c r="N183" s="152" t="s">
        <v>37</v>
      </c>
      <c r="O183" s="153">
        <v>0</v>
      </c>
      <c r="P183" s="153">
        <f t="shared" si="11"/>
        <v>0</v>
      </c>
      <c r="Q183" s="153">
        <v>0</v>
      </c>
      <c r="R183" s="153">
        <f t="shared" si="12"/>
        <v>0</v>
      </c>
      <c r="S183" s="153">
        <v>0</v>
      </c>
      <c r="T183" s="154">
        <f t="shared" si="1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155</v>
      </c>
      <c r="AT183" s="155" t="s">
        <v>151</v>
      </c>
      <c r="AU183" s="155" t="s">
        <v>87</v>
      </c>
      <c r="AY183" s="14" t="s">
        <v>148</v>
      </c>
      <c r="BE183" s="156">
        <f t="shared" si="14"/>
        <v>0</v>
      </c>
      <c r="BF183" s="156">
        <f t="shared" si="15"/>
        <v>0</v>
      </c>
      <c r="BG183" s="156">
        <f t="shared" si="16"/>
        <v>0</v>
      </c>
      <c r="BH183" s="156">
        <f t="shared" si="17"/>
        <v>0</v>
      </c>
      <c r="BI183" s="156">
        <f t="shared" si="18"/>
        <v>0</v>
      </c>
      <c r="BJ183" s="14" t="s">
        <v>87</v>
      </c>
      <c r="BK183" s="156">
        <f t="shared" si="19"/>
        <v>0</v>
      </c>
      <c r="BL183" s="14" t="s">
        <v>155</v>
      </c>
      <c r="BM183" s="155" t="s">
        <v>872</v>
      </c>
    </row>
    <row r="184" spans="1:65" s="2" customFormat="1" ht="24" customHeight="1">
      <c r="A184" s="26"/>
      <c r="B184" s="143"/>
      <c r="C184" s="144" t="s">
        <v>390</v>
      </c>
      <c r="D184" s="144" t="s">
        <v>151</v>
      </c>
      <c r="E184" s="145" t="s">
        <v>873</v>
      </c>
      <c r="F184" s="146" t="s">
        <v>874</v>
      </c>
      <c r="G184" s="147" t="s">
        <v>513</v>
      </c>
      <c r="H184" s="148">
        <v>1</v>
      </c>
      <c r="I184" s="149"/>
      <c r="J184" s="149">
        <f t="shared" si="10"/>
        <v>0</v>
      </c>
      <c r="K184" s="150"/>
      <c r="L184" s="27"/>
      <c r="M184" s="151" t="s">
        <v>1</v>
      </c>
      <c r="N184" s="152" t="s">
        <v>37</v>
      </c>
      <c r="O184" s="153">
        <v>0</v>
      </c>
      <c r="P184" s="153">
        <f t="shared" si="11"/>
        <v>0</v>
      </c>
      <c r="Q184" s="153">
        <v>0</v>
      </c>
      <c r="R184" s="153">
        <f t="shared" si="12"/>
        <v>0</v>
      </c>
      <c r="S184" s="153">
        <v>0</v>
      </c>
      <c r="T184" s="154">
        <f t="shared" si="1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155</v>
      </c>
      <c r="AT184" s="155" t="s">
        <v>151</v>
      </c>
      <c r="AU184" s="155" t="s">
        <v>87</v>
      </c>
      <c r="AY184" s="14" t="s">
        <v>148</v>
      </c>
      <c r="BE184" s="156">
        <f t="shared" si="14"/>
        <v>0</v>
      </c>
      <c r="BF184" s="156">
        <f t="shared" si="15"/>
        <v>0</v>
      </c>
      <c r="BG184" s="156">
        <f t="shared" si="16"/>
        <v>0</v>
      </c>
      <c r="BH184" s="156">
        <f t="shared" si="17"/>
        <v>0</v>
      </c>
      <c r="BI184" s="156">
        <f t="shared" si="18"/>
        <v>0</v>
      </c>
      <c r="BJ184" s="14" t="s">
        <v>87</v>
      </c>
      <c r="BK184" s="156">
        <f t="shared" si="19"/>
        <v>0</v>
      </c>
      <c r="BL184" s="14" t="s">
        <v>155</v>
      </c>
      <c r="BM184" s="155" t="s">
        <v>875</v>
      </c>
    </row>
    <row r="185" spans="1:65" s="2" customFormat="1" ht="16.5" customHeight="1">
      <c r="A185" s="26"/>
      <c r="B185" s="143"/>
      <c r="C185" s="144" t="s">
        <v>392</v>
      </c>
      <c r="D185" s="144" t="s">
        <v>151</v>
      </c>
      <c r="E185" s="145" t="s">
        <v>876</v>
      </c>
      <c r="F185" s="146" t="s">
        <v>515</v>
      </c>
      <c r="G185" s="147" t="s">
        <v>441</v>
      </c>
      <c r="H185" s="148">
        <v>50</v>
      </c>
      <c r="I185" s="149"/>
      <c r="J185" s="149">
        <f t="shared" si="10"/>
        <v>0</v>
      </c>
      <c r="K185" s="150"/>
      <c r="L185" s="27"/>
      <c r="M185" s="151" t="s">
        <v>1</v>
      </c>
      <c r="N185" s="152" t="s">
        <v>37</v>
      </c>
      <c r="O185" s="153">
        <v>0</v>
      </c>
      <c r="P185" s="153">
        <f t="shared" si="11"/>
        <v>0</v>
      </c>
      <c r="Q185" s="153">
        <v>0</v>
      </c>
      <c r="R185" s="153">
        <f t="shared" si="12"/>
        <v>0</v>
      </c>
      <c r="S185" s="153">
        <v>0</v>
      </c>
      <c r="T185" s="154">
        <f t="shared" si="1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155</v>
      </c>
      <c r="AT185" s="155" t="s">
        <v>151</v>
      </c>
      <c r="AU185" s="155" t="s">
        <v>87</v>
      </c>
      <c r="AY185" s="14" t="s">
        <v>148</v>
      </c>
      <c r="BE185" s="156">
        <f t="shared" si="14"/>
        <v>0</v>
      </c>
      <c r="BF185" s="156">
        <f t="shared" si="15"/>
        <v>0</v>
      </c>
      <c r="BG185" s="156">
        <f t="shared" si="16"/>
        <v>0</v>
      </c>
      <c r="BH185" s="156">
        <f t="shared" si="17"/>
        <v>0</v>
      </c>
      <c r="BI185" s="156">
        <f t="shared" si="18"/>
        <v>0</v>
      </c>
      <c r="BJ185" s="14" t="s">
        <v>87</v>
      </c>
      <c r="BK185" s="156">
        <f t="shared" si="19"/>
        <v>0</v>
      </c>
      <c r="BL185" s="14" t="s">
        <v>155</v>
      </c>
      <c r="BM185" s="155" t="s">
        <v>877</v>
      </c>
    </row>
    <row r="186" spans="1:65" s="2" customFormat="1" ht="16.5" customHeight="1">
      <c r="A186" s="26"/>
      <c r="B186" s="143"/>
      <c r="C186" s="144" t="s">
        <v>394</v>
      </c>
      <c r="D186" s="144" t="s">
        <v>151</v>
      </c>
      <c r="E186" s="145" t="s">
        <v>878</v>
      </c>
      <c r="F186" s="146" t="s">
        <v>517</v>
      </c>
      <c r="G186" s="147" t="s">
        <v>513</v>
      </c>
      <c r="H186" s="148">
        <v>20</v>
      </c>
      <c r="I186" s="149"/>
      <c r="J186" s="149">
        <f t="shared" si="10"/>
        <v>0</v>
      </c>
      <c r="K186" s="150"/>
      <c r="L186" s="27"/>
      <c r="M186" s="151" t="s">
        <v>1</v>
      </c>
      <c r="N186" s="152" t="s">
        <v>37</v>
      </c>
      <c r="O186" s="153">
        <v>0</v>
      </c>
      <c r="P186" s="153">
        <f t="shared" si="11"/>
        <v>0</v>
      </c>
      <c r="Q186" s="153">
        <v>0</v>
      </c>
      <c r="R186" s="153">
        <f t="shared" si="12"/>
        <v>0</v>
      </c>
      <c r="S186" s="153">
        <v>0</v>
      </c>
      <c r="T186" s="154">
        <f t="shared" si="1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155</v>
      </c>
      <c r="AT186" s="155" t="s">
        <v>151</v>
      </c>
      <c r="AU186" s="155" t="s">
        <v>87</v>
      </c>
      <c r="AY186" s="14" t="s">
        <v>148</v>
      </c>
      <c r="BE186" s="156">
        <f t="shared" si="14"/>
        <v>0</v>
      </c>
      <c r="BF186" s="156">
        <f t="shared" si="15"/>
        <v>0</v>
      </c>
      <c r="BG186" s="156">
        <f t="shared" si="16"/>
        <v>0</v>
      </c>
      <c r="BH186" s="156">
        <f t="shared" si="17"/>
        <v>0</v>
      </c>
      <c r="BI186" s="156">
        <f t="shared" si="18"/>
        <v>0</v>
      </c>
      <c r="BJ186" s="14" t="s">
        <v>87</v>
      </c>
      <c r="BK186" s="156">
        <f t="shared" si="19"/>
        <v>0</v>
      </c>
      <c r="BL186" s="14" t="s">
        <v>155</v>
      </c>
      <c r="BM186" s="155" t="s">
        <v>879</v>
      </c>
    </row>
    <row r="187" spans="1:65" s="2" customFormat="1" ht="16.5" customHeight="1">
      <c r="A187" s="26"/>
      <c r="B187" s="143"/>
      <c r="C187" s="144" t="s">
        <v>7</v>
      </c>
      <c r="D187" s="144" t="s">
        <v>151</v>
      </c>
      <c r="E187" s="145" t="s">
        <v>880</v>
      </c>
      <c r="F187" s="146" t="s">
        <v>881</v>
      </c>
      <c r="G187" s="147" t="s">
        <v>441</v>
      </c>
      <c r="H187" s="148">
        <v>10</v>
      </c>
      <c r="I187" s="149"/>
      <c r="J187" s="149">
        <f t="shared" si="10"/>
        <v>0</v>
      </c>
      <c r="K187" s="150"/>
      <c r="L187" s="27"/>
      <c r="M187" s="151" t="s">
        <v>1</v>
      </c>
      <c r="N187" s="152" t="s">
        <v>37</v>
      </c>
      <c r="O187" s="153">
        <v>0</v>
      </c>
      <c r="P187" s="153">
        <f t="shared" si="11"/>
        <v>0</v>
      </c>
      <c r="Q187" s="153">
        <v>0</v>
      </c>
      <c r="R187" s="153">
        <f t="shared" si="12"/>
        <v>0</v>
      </c>
      <c r="S187" s="153">
        <v>0</v>
      </c>
      <c r="T187" s="154">
        <f t="shared" si="1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155</v>
      </c>
      <c r="AT187" s="155" t="s">
        <v>151</v>
      </c>
      <c r="AU187" s="155" t="s">
        <v>87</v>
      </c>
      <c r="AY187" s="14" t="s">
        <v>148</v>
      </c>
      <c r="BE187" s="156">
        <f t="shared" si="14"/>
        <v>0</v>
      </c>
      <c r="BF187" s="156">
        <f t="shared" si="15"/>
        <v>0</v>
      </c>
      <c r="BG187" s="156">
        <f t="shared" si="16"/>
        <v>0</v>
      </c>
      <c r="BH187" s="156">
        <f t="shared" si="17"/>
        <v>0</v>
      </c>
      <c r="BI187" s="156">
        <f t="shared" si="18"/>
        <v>0</v>
      </c>
      <c r="BJ187" s="14" t="s">
        <v>87</v>
      </c>
      <c r="BK187" s="156">
        <f t="shared" si="19"/>
        <v>0</v>
      </c>
      <c r="BL187" s="14" t="s">
        <v>155</v>
      </c>
      <c r="BM187" s="155" t="s">
        <v>882</v>
      </c>
    </row>
    <row r="188" spans="1:65" s="2" customFormat="1" ht="16.5" customHeight="1">
      <c r="A188" s="26"/>
      <c r="B188" s="143"/>
      <c r="C188" s="144" t="s">
        <v>164</v>
      </c>
      <c r="D188" s="144" t="s">
        <v>151</v>
      </c>
      <c r="E188" s="145" t="s">
        <v>883</v>
      </c>
      <c r="F188" s="146" t="s">
        <v>884</v>
      </c>
      <c r="G188" s="147" t="s">
        <v>441</v>
      </c>
      <c r="H188" s="148">
        <v>10</v>
      </c>
      <c r="I188" s="149"/>
      <c r="J188" s="149">
        <f t="shared" si="10"/>
        <v>0</v>
      </c>
      <c r="K188" s="150"/>
      <c r="L188" s="27"/>
      <c r="M188" s="151" t="s">
        <v>1</v>
      </c>
      <c r="N188" s="152" t="s">
        <v>37</v>
      </c>
      <c r="O188" s="153">
        <v>0</v>
      </c>
      <c r="P188" s="153">
        <f t="shared" si="11"/>
        <v>0</v>
      </c>
      <c r="Q188" s="153">
        <v>0</v>
      </c>
      <c r="R188" s="153">
        <f t="shared" si="12"/>
        <v>0</v>
      </c>
      <c r="S188" s="153">
        <v>0</v>
      </c>
      <c r="T188" s="154">
        <f t="shared" si="1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155</v>
      </c>
      <c r="AT188" s="155" t="s">
        <v>151</v>
      </c>
      <c r="AU188" s="155" t="s">
        <v>87</v>
      </c>
      <c r="AY188" s="14" t="s">
        <v>148</v>
      </c>
      <c r="BE188" s="156">
        <f t="shared" si="14"/>
        <v>0</v>
      </c>
      <c r="BF188" s="156">
        <f t="shared" si="15"/>
        <v>0</v>
      </c>
      <c r="BG188" s="156">
        <f t="shared" si="16"/>
        <v>0</v>
      </c>
      <c r="BH188" s="156">
        <f t="shared" si="17"/>
        <v>0</v>
      </c>
      <c r="BI188" s="156">
        <f t="shared" si="18"/>
        <v>0</v>
      </c>
      <c r="BJ188" s="14" t="s">
        <v>87</v>
      </c>
      <c r="BK188" s="156">
        <f t="shared" si="19"/>
        <v>0</v>
      </c>
      <c r="BL188" s="14" t="s">
        <v>155</v>
      </c>
      <c r="BM188" s="155" t="s">
        <v>885</v>
      </c>
    </row>
    <row r="189" spans="1:65" s="2" customFormat="1" ht="16.5" customHeight="1">
      <c r="A189" s="26"/>
      <c r="B189" s="143"/>
      <c r="C189" s="144" t="s">
        <v>168</v>
      </c>
      <c r="D189" s="144" t="s">
        <v>151</v>
      </c>
      <c r="E189" s="145" t="s">
        <v>886</v>
      </c>
      <c r="F189" s="146" t="s">
        <v>887</v>
      </c>
      <c r="G189" s="147" t="s">
        <v>259</v>
      </c>
      <c r="H189" s="148">
        <v>20</v>
      </c>
      <c r="I189" s="149"/>
      <c r="J189" s="149">
        <f t="shared" si="10"/>
        <v>0</v>
      </c>
      <c r="K189" s="150"/>
      <c r="L189" s="27"/>
      <c r="M189" s="151" t="s">
        <v>1</v>
      </c>
      <c r="N189" s="152" t="s">
        <v>37</v>
      </c>
      <c r="O189" s="153">
        <v>0</v>
      </c>
      <c r="P189" s="153">
        <f t="shared" si="11"/>
        <v>0</v>
      </c>
      <c r="Q189" s="153">
        <v>0</v>
      </c>
      <c r="R189" s="153">
        <f t="shared" si="12"/>
        <v>0</v>
      </c>
      <c r="S189" s="153">
        <v>0</v>
      </c>
      <c r="T189" s="154">
        <f t="shared" si="1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155</v>
      </c>
      <c r="AT189" s="155" t="s">
        <v>151</v>
      </c>
      <c r="AU189" s="155" t="s">
        <v>87</v>
      </c>
      <c r="AY189" s="14" t="s">
        <v>148</v>
      </c>
      <c r="BE189" s="156">
        <f t="shared" si="14"/>
        <v>0</v>
      </c>
      <c r="BF189" s="156">
        <f t="shared" si="15"/>
        <v>0</v>
      </c>
      <c r="BG189" s="156">
        <f t="shared" si="16"/>
        <v>0</v>
      </c>
      <c r="BH189" s="156">
        <f t="shared" si="17"/>
        <v>0</v>
      </c>
      <c r="BI189" s="156">
        <f t="shared" si="18"/>
        <v>0</v>
      </c>
      <c r="BJ189" s="14" t="s">
        <v>87</v>
      </c>
      <c r="BK189" s="156">
        <f t="shared" si="19"/>
        <v>0</v>
      </c>
      <c r="BL189" s="14" t="s">
        <v>155</v>
      </c>
      <c r="BM189" s="155" t="s">
        <v>888</v>
      </c>
    </row>
    <row r="190" spans="1:65" s="2" customFormat="1" ht="16.5" customHeight="1">
      <c r="A190" s="26"/>
      <c r="B190" s="143"/>
      <c r="C190" s="144" t="s">
        <v>399</v>
      </c>
      <c r="D190" s="144" t="s">
        <v>151</v>
      </c>
      <c r="E190" s="145" t="s">
        <v>889</v>
      </c>
      <c r="F190" s="146" t="s">
        <v>890</v>
      </c>
      <c r="G190" s="147" t="s">
        <v>254</v>
      </c>
      <c r="H190" s="148">
        <v>20</v>
      </c>
      <c r="I190" s="149"/>
      <c r="J190" s="149">
        <f t="shared" si="10"/>
        <v>0</v>
      </c>
      <c r="K190" s="150"/>
      <c r="L190" s="27"/>
      <c r="M190" s="151" t="s">
        <v>1</v>
      </c>
      <c r="N190" s="152" t="s">
        <v>37</v>
      </c>
      <c r="O190" s="153">
        <v>0</v>
      </c>
      <c r="P190" s="153">
        <f t="shared" si="11"/>
        <v>0</v>
      </c>
      <c r="Q190" s="153">
        <v>0</v>
      </c>
      <c r="R190" s="153">
        <f t="shared" si="12"/>
        <v>0</v>
      </c>
      <c r="S190" s="153">
        <v>0</v>
      </c>
      <c r="T190" s="154">
        <f t="shared" si="1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155</v>
      </c>
      <c r="AT190" s="155" t="s">
        <v>151</v>
      </c>
      <c r="AU190" s="155" t="s">
        <v>87</v>
      </c>
      <c r="AY190" s="14" t="s">
        <v>148</v>
      </c>
      <c r="BE190" s="156">
        <f t="shared" si="14"/>
        <v>0</v>
      </c>
      <c r="BF190" s="156">
        <f t="shared" si="15"/>
        <v>0</v>
      </c>
      <c r="BG190" s="156">
        <f t="shared" si="16"/>
        <v>0</v>
      </c>
      <c r="BH190" s="156">
        <f t="shared" si="17"/>
        <v>0</v>
      </c>
      <c r="BI190" s="156">
        <f t="shared" si="18"/>
        <v>0</v>
      </c>
      <c r="BJ190" s="14" t="s">
        <v>87</v>
      </c>
      <c r="BK190" s="156">
        <f t="shared" si="19"/>
        <v>0</v>
      </c>
      <c r="BL190" s="14" t="s">
        <v>155</v>
      </c>
      <c r="BM190" s="155" t="s">
        <v>471</v>
      </c>
    </row>
    <row r="191" spans="1:65" s="2" customFormat="1" ht="16.5" customHeight="1">
      <c r="A191" s="26"/>
      <c r="B191" s="143"/>
      <c r="C191" s="144" t="s">
        <v>401</v>
      </c>
      <c r="D191" s="144" t="s">
        <v>151</v>
      </c>
      <c r="E191" s="145" t="s">
        <v>891</v>
      </c>
      <c r="F191" s="146" t="s">
        <v>892</v>
      </c>
      <c r="G191" s="147" t="s">
        <v>441</v>
      </c>
      <c r="H191" s="148">
        <v>1</v>
      </c>
      <c r="I191" s="149"/>
      <c r="J191" s="149">
        <f t="shared" si="10"/>
        <v>0</v>
      </c>
      <c r="K191" s="150"/>
      <c r="L191" s="27"/>
      <c r="M191" s="151" t="s">
        <v>1</v>
      </c>
      <c r="N191" s="152" t="s">
        <v>37</v>
      </c>
      <c r="O191" s="153">
        <v>0</v>
      </c>
      <c r="P191" s="153">
        <f t="shared" si="11"/>
        <v>0</v>
      </c>
      <c r="Q191" s="153">
        <v>0</v>
      </c>
      <c r="R191" s="153">
        <f t="shared" si="12"/>
        <v>0</v>
      </c>
      <c r="S191" s="153">
        <v>0</v>
      </c>
      <c r="T191" s="154">
        <f t="shared" si="1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155</v>
      </c>
      <c r="AT191" s="155" t="s">
        <v>151</v>
      </c>
      <c r="AU191" s="155" t="s">
        <v>87</v>
      </c>
      <c r="AY191" s="14" t="s">
        <v>148</v>
      </c>
      <c r="BE191" s="156">
        <f t="shared" si="14"/>
        <v>0</v>
      </c>
      <c r="BF191" s="156">
        <f t="shared" si="15"/>
        <v>0</v>
      </c>
      <c r="BG191" s="156">
        <f t="shared" si="16"/>
        <v>0</v>
      </c>
      <c r="BH191" s="156">
        <f t="shared" si="17"/>
        <v>0</v>
      </c>
      <c r="BI191" s="156">
        <f t="shared" si="18"/>
        <v>0</v>
      </c>
      <c r="BJ191" s="14" t="s">
        <v>87</v>
      </c>
      <c r="BK191" s="156">
        <f t="shared" si="19"/>
        <v>0</v>
      </c>
      <c r="BL191" s="14" t="s">
        <v>155</v>
      </c>
      <c r="BM191" s="155" t="s">
        <v>893</v>
      </c>
    </row>
    <row r="192" spans="1:65" s="2" customFormat="1" ht="16.5" customHeight="1">
      <c r="A192" s="26"/>
      <c r="B192" s="143"/>
      <c r="C192" s="144" t="s">
        <v>407</v>
      </c>
      <c r="D192" s="144" t="s">
        <v>151</v>
      </c>
      <c r="E192" s="145" t="s">
        <v>894</v>
      </c>
      <c r="F192" s="146" t="s">
        <v>895</v>
      </c>
      <c r="G192" s="147" t="s">
        <v>441</v>
      </c>
      <c r="H192" s="148">
        <v>1</v>
      </c>
      <c r="I192" s="149"/>
      <c r="J192" s="149">
        <f t="shared" si="10"/>
        <v>0</v>
      </c>
      <c r="K192" s="150"/>
      <c r="L192" s="27"/>
      <c r="M192" s="151" t="s">
        <v>1</v>
      </c>
      <c r="N192" s="152" t="s">
        <v>37</v>
      </c>
      <c r="O192" s="153">
        <v>0</v>
      </c>
      <c r="P192" s="153">
        <f t="shared" si="11"/>
        <v>0</v>
      </c>
      <c r="Q192" s="153">
        <v>0</v>
      </c>
      <c r="R192" s="153">
        <f t="shared" si="12"/>
        <v>0</v>
      </c>
      <c r="S192" s="153">
        <v>0</v>
      </c>
      <c r="T192" s="154">
        <f t="shared" si="1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155</v>
      </c>
      <c r="AT192" s="155" t="s">
        <v>151</v>
      </c>
      <c r="AU192" s="155" t="s">
        <v>87</v>
      </c>
      <c r="AY192" s="14" t="s">
        <v>148</v>
      </c>
      <c r="BE192" s="156">
        <f t="shared" si="14"/>
        <v>0</v>
      </c>
      <c r="BF192" s="156">
        <f t="shared" si="15"/>
        <v>0</v>
      </c>
      <c r="BG192" s="156">
        <f t="shared" si="16"/>
        <v>0</v>
      </c>
      <c r="BH192" s="156">
        <f t="shared" si="17"/>
        <v>0</v>
      </c>
      <c r="BI192" s="156">
        <f t="shared" si="18"/>
        <v>0</v>
      </c>
      <c r="BJ192" s="14" t="s">
        <v>87</v>
      </c>
      <c r="BK192" s="156">
        <f t="shared" si="19"/>
        <v>0</v>
      </c>
      <c r="BL192" s="14" t="s">
        <v>155</v>
      </c>
      <c r="BM192" s="155" t="s">
        <v>896</v>
      </c>
    </row>
    <row r="193" spans="1:65" s="2" customFormat="1" ht="16.5" customHeight="1">
      <c r="A193" s="26"/>
      <c r="B193" s="143"/>
      <c r="C193" s="144" t="s">
        <v>411</v>
      </c>
      <c r="D193" s="144" t="s">
        <v>151</v>
      </c>
      <c r="E193" s="145" t="s">
        <v>897</v>
      </c>
      <c r="F193" s="146" t="s">
        <v>898</v>
      </c>
      <c r="G193" s="147" t="s">
        <v>441</v>
      </c>
      <c r="H193" s="148">
        <v>1</v>
      </c>
      <c r="I193" s="149"/>
      <c r="J193" s="149">
        <f t="shared" si="10"/>
        <v>0</v>
      </c>
      <c r="K193" s="150"/>
      <c r="L193" s="27"/>
      <c r="M193" s="151" t="s">
        <v>1</v>
      </c>
      <c r="N193" s="152" t="s">
        <v>37</v>
      </c>
      <c r="O193" s="153">
        <v>0</v>
      </c>
      <c r="P193" s="153">
        <f t="shared" si="11"/>
        <v>0</v>
      </c>
      <c r="Q193" s="153">
        <v>0</v>
      </c>
      <c r="R193" s="153">
        <f t="shared" si="12"/>
        <v>0</v>
      </c>
      <c r="S193" s="153">
        <v>0</v>
      </c>
      <c r="T193" s="154">
        <f t="shared" si="1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155</v>
      </c>
      <c r="AT193" s="155" t="s">
        <v>151</v>
      </c>
      <c r="AU193" s="155" t="s">
        <v>87</v>
      </c>
      <c r="AY193" s="14" t="s">
        <v>148</v>
      </c>
      <c r="BE193" s="156">
        <f t="shared" si="14"/>
        <v>0</v>
      </c>
      <c r="BF193" s="156">
        <f t="shared" si="15"/>
        <v>0</v>
      </c>
      <c r="BG193" s="156">
        <f t="shared" si="16"/>
        <v>0</v>
      </c>
      <c r="BH193" s="156">
        <f t="shared" si="17"/>
        <v>0</v>
      </c>
      <c r="BI193" s="156">
        <f t="shared" si="18"/>
        <v>0</v>
      </c>
      <c r="BJ193" s="14" t="s">
        <v>87</v>
      </c>
      <c r="BK193" s="156">
        <f t="shared" si="19"/>
        <v>0</v>
      </c>
      <c r="BL193" s="14" t="s">
        <v>155</v>
      </c>
      <c r="BM193" s="155" t="s">
        <v>899</v>
      </c>
    </row>
    <row r="194" spans="1:65" s="12" customFormat="1" ht="26" customHeight="1">
      <c r="B194" s="131"/>
      <c r="D194" s="132" t="s">
        <v>70</v>
      </c>
      <c r="E194" s="133" t="s">
        <v>900</v>
      </c>
      <c r="F194" s="133" t="s">
        <v>901</v>
      </c>
      <c r="J194" s="134">
        <f>BK194</f>
        <v>0</v>
      </c>
      <c r="L194" s="131"/>
      <c r="M194" s="135"/>
      <c r="N194" s="136"/>
      <c r="O194" s="136"/>
      <c r="P194" s="137">
        <f>SUM(P195:P201)</f>
        <v>0</v>
      </c>
      <c r="Q194" s="136"/>
      <c r="R194" s="137">
        <f>SUM(R195:R201)</f>
        <v>0</v>
      </c>
      <c r="S194" s="136"/>
      <c r="T194" s="138">
        <f>SUM(T195:T201)</f>
        <v>0</v>
      </c>
      <c r="AR194" s="132" t="s">
        <v>79</v>
      </c>
      <c r="AT194" s="139" t="s">
        <v>70</v>
      </c>
      <c r="AU194" s="139" t="s">
        <v>71</v>
      </c>
      <c r="AY194" s="132" t="s">
        <v>148</v>
      </c>
      <c r="BK194" s="140">
        <f>SUM(BK195:BK201)</f>
        <v>0</v>
      </c>
    </row>
    <row r="195" spans="1:65" s="2" customFormat="1" ht="16.5" customHeight="1">
      <c r="A195" s="26"/>
      <c r="B195" s="143"/>
      <c r="C195" s="144" t="s">
        <v>419</v>
      </c>
      <c r="D195" s="144" t="s">
        <v>151</v>
      </c>
      <c r="E195" s="145" t="s">
        <v>902</v>
      </c>
      <c r="F195" s="146" t="s">
        <v>903</v>
      </c>
      <c r="G195" s="147" t="s">
        <v>1</v>
      </c>
      <c r="H195" s="148">
        <v>0.01</v>
      </c>
      <c r="I195" s="149"/>
      <c r="J195" s="149">
        <f t="shared" ref="J195:J201" si="20">ROUND(I195*H195,2)</f>
        <v>0</v>
      </c>
      <c r="K195" s="150"/>
      <c r="L195" s="27"/>
      <c r="M195" s="151" t="s">
        <v>1</v>
      </c>
      <c r="N195" s="152" t="s">
        <v>37</v>
      </c>
      <c r="O195" s="153">
        <v>0</v>
      </c>
      <c r="P195" s="153">
        <f t="shared" ref="P195:P201" si="21">O195*H195</f>
        <v>0</v>
      </c>
      <c r="Q195" s="153">
        <v>0</v>
      </c>
      <c r="R195" s="153">
        <f t="shared" ref="R195:R201" si="22">Q195*H195</f>
        <v>0</v>
      </c>
      <c r="S195" s="153">
        <v>0</v>
      </c>
      <c r="T195" s="154">
        <f t="shared" ref="T195:T201" si="23">S195*H195</f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155</v>
      </c>
      <c r="AT195" s="155" t="s">
        <v>151</v>
      </c>
      <c r="AU195" s="155" t="s">
        <v>79</v>
      </c>
      <c r="AY195" s="14" t="s">
        <v>148</v>
      </c>
      <c r="BE195" s="156">
        <f t="shared" ref="BE195:BE201" si="24">IF(N195="základná",J195,0)</f>
        <v>0</v>
      </c>
      <c r="BF195" s="156">
        <f t="shared" ref="BF195:BF201" si="25">IF(N195="znížená",J195,0)</f>
        <v>0</v>
      </c>
      <c r="BG195" s="156">
        <f t="shared" ref="BG195:BG201" si="26">IF(N195="zákl. prenesená",J195,0)</f>
        <v>0</v>
      </c>
      <c r="BH195" s="156">
        <f t="shared" ref="BH195:BH201" si="27">IF(N195="zníž. prenesená",J195,0)</f>
        <v>0</v>
      </c>
      <c r="BI195" s="156">
        <f t="shared" ref="BI195:BI201" si="28">IF(N195="nulová",J195,0)</f>
        <v>0</v>
      </c>
      <c r="BJ195" s="14" t="s">
        <v>87</v>
      </c>
      <c r="BK195" s="156">
        <f t="shared" ref="BK195:BK201" si="29">ROUND(I195*H195,2)</f>
        <v>0</v>
      </c>
      <c r="BL195" s="14" t="s">
        <v>155</v>
      </c>
      <c r="BM195" s="155" t="s">
        <v>904</v>
      </c>
    </row>
    <row r="196" spans="1:65" s="2" customFormat="1" ht="24" customHeight="1">
      <c r="A196" s="26"/>
      <c r="B196" s="143"/>
      <c r="C196" s="144" t="s">
        <v>423</v>
      </c>
      <c r="D196" s="144" t="s">
        <v>151</v>
      </c>
      <c r="E196" s="145" t="s">
        <v>905</v>
      </c>
      <c r="F196" s="146" t="s">
        <v>906</v>
      </c>
      <c r="G196" s="147" t="s">
        <v>1</v>
      </c>
      <c r="H196" s="148">
        <v>100</v>
      </c>
      <c r="I196" s="149"/>
      <c r="J196" s="149">
        <f t="shared" si="20"/>
        <v>0</v>
      </c>
      <c r="K196" s="150"/>
      <c r="L196" s="27"/>
      <c r="M196" s="151" t="s">
        <v>1</v>
      </c>
      <c r="N196" s="152" t="s">
        <v>37</v>
      </c>
      <c r="O196" s="153">
        <v>0</v>
      </c>
      <c r="P196" s="153">
        <f t="shared" si="21"/>
        <v>0</v>
      </c>
      <c r="Q196" s="153">
        <v>0</v>
      </c>
      <c r="R196" s="153">
        <f t="shared" si="22"/>
        <v>0</v>
      </c>
      <c r="S196" s="153">
        <v>0</v>
      </c>
      <c r="T196" s="154">
        <f t="shared" si="2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155</v>
      </c>
      <c r="AT196" s="155" t="s">
        <v>151</v>
      </c>
      <c r="AU196" s="155" t="s">
        <v>79</v>
      </c>
      <c r="AY196" s="14" t="s">
        <v>148</v>
      </c>
      <c r="BE196" s="156">
        <f t="shared" si="24"/>
        <v>0</v>
      </c>
      <c r="BF196" s="156">
        <f t="shared" si="25"/>
        <v>0</v>
      </c>
      <c r="BG196" s="156">
        <f t="shared" si="26"/>
        <v>0</v>
      </c>
      <c r="BH196" s="156">
        <f t="shared" si="27"/>
        <v>0</v>
      </c>
      <c r="BI196" s="156">
        <f t="shared" si="28"/>
        <v>0</v>
      </c>
      <c r="BJ196" s="14" t="s">
        <v>87</v>
      </c>
      <c r="BK196" s="156">
        <f t="shared" si="29"/>
        <v>0</v>
      </c>
      <c r="BL196" s="14" t="s">
        <v>155</v>
      </c>
      <c r="BM196" s="155" t="s">
        <v>907</v>
      </c>
    </row>
    <row r="197" spans="1:65" s="2" customFormat="1" ht="16.5" customHeight="1">
      <c r="A197" s="26"/>
      <c r="B197" s="143"/>
      <c r="C197" s="144" t="s">
        <v>188</v>
      </c>
      <c r="D197" s="144" t="s">
        <v>151</v>
      </c>
      <c r="E197" s="145" t="s">
        <v>908</v>
      </c>
      <c r="F197" s="146" t="s">
        <v>909</v>
      </c>
      <c r="G197" s="147" t="s">
        <v>254</v>
      </c>
      <c r="H197" s="148">
        <v>120</v>
      </c>
      <c r="I197" s="149"/>
      <c r="J197" s="149">
        <f t="shared" si="20"/>
        <v>0</v>
      </c>
      <c r="K197" s="150"/>
      <c r="L197" s="27"/>
      <c r="M197" s="151" t="s">
        <v>1</v>
      </c>
      <c r="N197" s="152" t="s">
        <v>37</v>
      </c>
      <c r="O197" s="153">
        <v>0</v>
      </c>
      <c r="P197" s="153">
        <f t="shared" si="21"/>
        <v>0</v>
      </c>
      <c r="Q197" s="153">
        <v>0</v>
      </c>
      <c r="R197" s="153">
        <f t="shared" si="22"/>
        <v>0</v>
      </c>
      <c r="S197" s="153">
        <v>0</v>
      </c>
      <c r="T197" s="154">
        <f t="shared" si="2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155</v>
      </c>
      <c r="AT197" s="155" t="s">
        <v>151</v>
      </c>
      <c r="AU197" s="155" t="s">
        <v>79</v>
      </c>
      <c r="AY197" s="14" t="s">
        <v>148</v>
      </c>
      <c r="BE197" s="156">
        <f t="shared" si="24"/>
        <v>0</v>
      </c>
      <c r="BF197" s="156">
        <f t="shared" si="25"/>
        <v>0</v>
      </c>
      <c r="BG197" s="156">
        <f t="shared" si="26"/>
        <v>0</v>
      </c>
      <c r="BH197" s="156">
        <f t="shared" si="27"/>
        <v>0</v>
      </c>
      <c r="BI197" s="156">
        <f t="shared" si="28"/>
        <v>0</v>
      </c>
      <c r="BJ197" s="14" t="s">
        <v>87</v>
      </c>
      <c r="BK197" s="156">
        <f t="shared" si="29"/>
        <v>0</v>
      </c>
      <c r="BL197" s="14" t="s">
        <v>155</v>
      </c>
      <c r="BM197" s="155" t="s">
        <v>910</v>
      </c>
    </row>
    <row r="198" spans="1:65" s="2" customFormat="1" ht="16.5" customHeight="1">
      <c r="A198" s="26"/>
      <c r="B198" s="143"/>
      <c r="C198" s="144" t="s">
        <v>323</v>
      </c>
      <c r="D198" s="144" t="s">
        <v>151</v>
      </c>
      <c r="E198" s="145" t="s">
        <v>911</v>
      </c>
      <c r="F198" s="146" t="s">
        <v>912</v>
      </c>
      <c r="G198" s="147" t="s">
        <v>254</v>
      </c>
      <c r="H198" s="148">
        <v>100</v>
      </c>
      <c r="I198" s="149"/>
      <c r="J198" s="149">
        <f t="shared" si="20"/>
        <v>0</v>
      </c>
      <c r="K198" s="150"/>
      <c r="L198" s="27"/>
      <c r="M198" s="151" t="s">
        <v>1</v>
      </c>
      <c r="N198" s="152" t="s">
        <v>37</v>
      </c>
      <c r="O198" s="153">
        <v>0</v>
      </c>
      <c r="P198" s="153">
        <f t="shared" si="21"/>
        <v>0</v>
      </c>
      <c r="Q198" s="153">
        <v>0</v>
      </c>
      <c r="R198" s="153">
        <f t="shared" si="22"/>
        <v>0</v>
      </c>
      <c r="S198" s="153">
        <v>0</v>
      </c>
      <c r="T198" s="154">
        <f t="shared" si="2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155</v>
      </c>
      <c r="AT198" s="155" t="s">
        <v>151</v>
      </c>
      <c r="AU198" s="155" t="s">
        <v>79</v>
      </c>
      <c r="AY198" s="14" t="s">
        <v>148</v>
      </c>
      <c r="BE198" s="156">
        <f t="shared" si="24"/>
        <v>0</v>
      </c>
      <c r="BF198" s="156">
        <f t="shared" si="25"/>
        <v>0</v>
      </c>
      <c r="BG198" s="156">
        <f t="shared" si="26"/>
        <v>0</v>
      </c>
      <c r="BH198" s="156">
        <f t="shared" si="27"/>
        <v>0</v>
      </c>
      <c r="BI198" s="156">
        <f t="shared" si="28"/>
        <v>0</v>
      </c>
      <c r="BJ198" s="14" t="s">
        <v>87</v>
      </c>
      <c r="BK198" s="156">
        <f t="shared" si="29"/>
        <v>0</v>
      </c>
      <c r="BL198" s="14" t="s">
        <v>155</v>
      </c>
      <c r="BM198" s="155" t="s">
        <v>913</v>
      </c>
    </row>
    <row r="199" spans="1:65" s="2" customFormat="1" ht="16.5" customHeight="1">
      <c r="A199" s="26"/>
      <c r="B199" s="143"/>
      <c r="C199" s="144" t="s">
        <v>278</v>
      </c>
      <c r="D199" s="144" t="s">
        <v>151</v>
      </c>
      <c r="E199" s="145" t="s">
        <v>914</v>
      </c>
      <c r="F199" s="146" t="s">
        <v>915</v>
      </c>
      <c r="G199" s="147" t="s">
        <v>254</v>
      </c>
      <c r="H199" s="148">
        <v>100</v>
      </c>
      <c r="I199" s="149"/>
      <c r="J199" s="149">
        <f t="shared" si="20"/>
        <v>0</v>
      </c>
      <c r="K199" s="150"/>
      <c r="L199" s="27"/>
      <c r="M199" s="151" t="s">
        <v>1</v>
      </c>
      <c r="N199" s="152" t="s">
        <v>37</v>
      </c>
      <c r="O199" s="153">
        <v>0</v>
      </c>
      <c r="P199" s="153">
        <f t="shared" si="21"/>
        <v>0</v>
      </c>
      <c r="Q199" s="153">
        <v>0</v>
      </c>
      <c r="R199" s="153">
        <f t="shared" si="22"/>
        <v>0</v>
      </c>
      <c r="S199" s="153">
        <v>0</v>
      </c>
      <c r="T199" s="154">
        <f t="shared" si="2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155</v>
      </c>
      <c r="AT199" s="155" t="s">
        <v>151</v>
      </c>
      <c r="AU199" s="155" t="s">
        <v>79</v>
      </c>
      <c r="AY199" s="14" t="s">
        <v>148</v>
      </c>
      <c r="BE199" s="156">
        <f t="shared" si="24"/>
        <v>0</v>
      </c>
      <c r="BF199" s="156">
        <f t="shared" si="25"/>
        <v>0</v>
      </c>
      <c r="BG199" s="156">
        <f t="shared" si="26"/>
        <v>0</v>
      </c>
      <c r="BH199" s="156">
        <f t="shared" si="27"/>
        <v>0</v>
      </c>
      <c r="BI199" s="156">
        <f t="shared" si="28"/>
        <v>0</v>
      </c>
      <c r="BJ199" s="14" t="s">
        <v>87</v>
      </c>
      <c r="BK199" s="156">
        <f t="shared" si="29"/>
        <v>0</v>
      </c>
      <c r="BL199" s="14" t="s">
        <v>155</v>
      </c>
      <c r="BM199" s="155" t="s">
        <v>916</v>
      </c>
    </row>
    <row r="200" spans="1:65" s="2" customFormat="1" ht="24" customHeight="1">
      <c r="A200" s="26"/>
      <c r="B200" s="143"/>
      <c r="C200" s="144" t="s">
        <v>71</v>
      </c>
      <c r="D200" s="144" t="s">
        <v>151</v>
      </c>
      <c r="E200" s="145" t="s">
        <v>917</v>
      </c>
      <c r="F200" s="146" t="s">
        <v>918</v>
      </c>
      <c r="G200" s="147" t="s">
        <v>254</v>
      </c>
      <c r="H200" s="148">
        <v>110</v>
      </c>
      <c r="I200" s="149"/>
      <c r="J200" s="149">
        <f t="shared" si="20"/>
        <v>0</v>
      </c>
      <c r="K200" s="150"/>
      <c r="L200" s="27"/>
      <c r="M200" s="151" t="s">
        <v>1</v>
      </c>
      <c r="N200" s="152" t="s">
        <v>37</v>
      </c>
      <c r="O200" s="153">
        <v>0</v>
      </c>
      <c r="P200" s="153">
        <f t="shared" si="21"/>
        <v>0</v>
      </c>
      <c r="Q200" s="153">
        <v>0</v>
      </c>
      <c r="R200" s="153">
        <f t="shared" si="22"/>
        <v>0</v>
      </c>
      <c r="S200" s="153">
        <v>0</v>
      </c>
      <c r="T200" s="154">
        <f t="shared" si="2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5" t="s">
        <v>155</v>
      </c>
      <c r="AT200" s="155" t="s">
        <v>151</v>
      </c>
      <c r="AU200" s="155" t="s">
        <v>79</v>
      </c>
      <c r="AY200" s="14" t="s">
        <v>148</v>
      </c>
      <c r="BE200" s="156">
        <f t="shared" si="24"/>
        <v>0</v>
      </c>
      <c r="BF200" s="156">
        <f t="shared" si="25"/>
        <v>0</v>
      </c>
      <c r="BG200" s="156">
        <f t="shared" si="26"/>
        <v>0</v>
      </c>
      <c r="BH200" s="156">
        <f t="shared" si="27"/>
        <v>0</v>
      </c>
      <c r="BI200" s="156">
        <f t="shared" si="28"/>
        <v>0</v>
      </c>
      <c r="BJ200" s="14" t="s">
        <v>87</v>
      </c>
      <c r="BK200" s="156">
        <f t="shared" si="29"/>
        <v>0</v>
      </c>
      <c r="BL200" s="14" t="s">
        <v>155</v>
      </c>
      <c r="BM200" s="155" t="s">
        <v>919</v>
      </c>
    </row>
    <row r="201" spans="1:65" s="2" customFormat="1" ht="16.5" customHeight="1">
      <c r="A201" s="26"/>
      <c r="B201" s="143"/>
      <c r="C201" s="144" t="s">
        <v>71</v>
      </c>
      <c r="D201" s="144" t="s">
        <v>151</v>
      </c>
      <c r="E201" s="145" t="s">
        <v>920</v>
      </c>
      <c r="F201" s="146" t="s">
        <v>921</v>
      </c>
      <c r="G201" s="147" t="s">
        <v>196</v>
      </c>
      <c r="H201" s="148">
        <v>50</v>
      </c>
      <c r="I201" s="149"/>
      <c r="J201" s="149">
        <f t="shared" si="20"/>
        <v>0</v>
      </c>
      <c r="K201" s="150"/>
      <c r="L201" s="27"/>
      <c r="M201" s="151" t="s">
        <v>1</v>
      </c>
      <c r="N201" s="152" t="s">
        <v>37</v>
      </c>
      <c r="O201" s="153">
        <v>0</v>
      </c>
      <c r="P201" s="153">
        <f t="shared" si="21"/>
        <v>0</v>
      </c>
      <c r="Q201" s="153">
        <v>0</v>
      </c>
      <c r="R201" s="153">
        <f t="shared" si="22"/>
        <v>0</v>
      </c>
      <c r="S201" s="153">
        <v>0</v>
      </c>
      <c r="T201" s="154">
        <f t="shared" si="2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5" t="s">
        <v>155</v>
      </c>
      <c r="AT201" s="155" t="s">
        <v>151</v>
      </c>
      <c r="AU201" s="155" t="s">
        <v>79</v>
      </c>
      <c r="AY201" s="14" t="s">
        <v>148</v>
      </c>
      <c r="BE201" s="156">
        <f t="shared" si="24"/>
        <v>0</v>
      </c>
      <c r="BF201" s="156">
        <f t="shared" si="25"/>
        <v>0</v>
      </c>
      <c r="BG201" s="156">
        <f t="shared" si="26"/>
        <v>0</v>
      </c>
      <c r="BH201" s="156">
        <f t="shared" si="27"/>
        <v>0</v>
      </c>
      <c r="BI201" s="156">
        <f t="shared" si="28"/>
        <v>0</v>
      </c>
      <c r="BJ201" s="14" t="s">
        <v>87</v>
      </c>
      <c r="BK201" s="156">
        <f t="shared" si="29"/>
        <v>0</v>
      </c>
      <c r="BL201" s="14" t="s">
        <v>155</v>
      </c>
      <c r="BM201" s="155" t="s">
        <v>922</v>
      </c>
    </row>
    <row r="202" spans="1:65" s="12" customFormat="1" ht="26" customHeight="1">
      <c r="B202" s="131"/>
      <c r="D202" s="132" t="s">
        <v>70</v>
      </c>
      <c r="E202" s="133" t="s">
        <v>923</v>
      </c>
      <c r="F202" s="133" t="s">
        <v>924</v>
      </c>
      <c r="J202" s="134">
        <f>BK202</f>
        <v>0</v>
      </c>
      <c r="L202" s="131"/>
      <c r="M202" s="135"/>
      <c r="N202" s="136"/>
      <c r="O202" s="136"/>
      <c r="P202" s="137">
        <f>SUM(P203:P207)</f>
        <v>0</v>
      </c>
      <c r="Q202" s="136"/>
      <c r="R202" s="137">
        <f>SUM(R203:R207)</f>
        <v>0</v>
      </c>
      <c r="S202" s="136"/>
      <c r="T202" s="138">
        <f>SUM(T203:T207)</f>
        <v>0</v>
      </c>
      <c r="AR202" s="132" t="s">
        <v>79</v>
      </c>
      <c r="AT202" s="139" t="s">
        <v>70</v>
      </c>
      <c r="AU202" s="139" t="s">
        <v>71</v>
      </c>
      <c r="AY202" s="132" t="s">
        <v>148</v>
      </c>
      <c r="BK202" s="140">
        <f>SUM(BK203:BK207)</f>
        <v>0</v>
      </c>
    </row>
    <row r="203" spans="1:65" s="2" customFormat="1" ht="24" customHeight="1">
      <c r="A203" s="26"/>
      <c r="B203" s="143"/>
      <c r="C203" s="144" t="s">
        <v>71</v>
      </c>
      <c r="D203" s="144" t="s">
        <v>151</v>
      </c>
      <c r="E203" s="145" t="s">
        <v>925</v>
      </c>
      <c r="F203" s="146" t="s">
        <v>926</v>
      </c>
      <c r="G203" s="147" t="s">
        <v>927</v>
      </c>
      <c r="H203" s="148">
        <v>32</v>
      </c>
      <c r="I203" s="149"/>
      <c r="J203" s="149">
        <f>ROUND(I203*H203,2)</f>
        <v>0</v>
      </c>
      <c r="K203" s="150"/>
      <c r="L203" s="27"/>
      <c r="M203" s="151" t="s">
        <v>1</v>
      </c>
      <c r="N203" s="152" t="s">
        <v>37</v>
      </c>
      <c r="O203" s="153">
        <v>0</v>
      </c>
      <c r="P203" s="153">
        <f>O203*H203</f>
        <v>0</v>
      </c>
      <c r="Q203" s="153">
        <v>0</v>
      </c>
      <c r="R203" s="153">
        <f>Q203*H203</f>
        <v>0</v>
      </c>
      <c r="S203" s="153">
        <v>0</v>
      </c>
      <c r="T203" s="154">
        <f>S203*H203</f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5" t="s">
        <v>155</v>
      </c>
      <c r="AT203" s="155" t="s">
        <v>151</v>
      </c>
      <c r="AU203" s="155" t="s">
        <v>79</v>
      </c>
      <c r="AY203" s="14" t="s">
        <v>148</v>
      </c>
      <c r="BE203" s="156">
        <f>IF(N203="základná",J203,0)</f>
        <v>0</v>
      </c>
      <c r="BF203" s="156">
        <f>IF(N203="znížená",J203,0)</f>
        <v>0</v>
      </c>
      <c r="BG203" s="156">
        <f>IF(N203="zákl. prenesená",J203,0)</f>
        <v>0</v>
      </c>
      <c r="BH203" s="156">
        <f>IF(N203="zníž. prenesená",J203,0)</f>
        <v>0</v>
      </c>
      <c r="BI203" s="156">
        <f>IF(N203="nulová",J203,0)</f>
        <v>0</v>
      </c>
      <c r="BJ203" s="14" t="s">
        <v>87</v>
      </c>
      <c r="BK203" s="156">
        <f>ROUND(I203*H203,2)</f>
        <v>0</v>
      </c>
      <c r="BL203" s="14" t="s">
        <v>155</v>
      </c>
      <c r="BM203" s="155" t="s">
        <v>928</v>
      </c>
    </row>
    <row r="204" spans="1:65" s="2" customFormat="1" ht="24" customHeight="1">
      <c r="A204" s="26"/>
      <c r="B204" s="143"/>
      <c r="C204" s="144" t="s">
        <v>71</v>
      </c>
      <c r="D204" s="144" t="s">
        <v>151</v>
      </c>
      <c r="E204" s="145" t="s">
        <v>929</v>
      </c>
      <c r="F204" s="146" t="s">
        <v>930</v>
      </c>
      <c r="G204" s="147" t="s">
        <v>927</v>
      </c>
      <c r="H204" s="148">
        <v>72</v>
      </c>
      <c r="I204" s="149"/>
      <c r="J204" s="149">
        <f>ROUND(I204*H204,2)</f>
        <v>0</v>
      </c>
      <c r="K204" s="150"/>
      <c r="L204" s="27"/>
      <c r="M204" s="151" t="s">
        <v>1</v>
      </c>
      <c r="N204" s="152" t="s">
        <v>37</v>
      </c>
      <c r="O204" s="153">
        <v>0</v>
      </c>
      <c r="P204" s="153">
        <f>O204*H204</f>
        <v>0</v>
      </c>
      <c r="Q204" s="153">
        <v>0</v>
      </c>
      <c r="R204" s="153">
        <f>Q204*H204</f>
        <v>0</v>
      </c>
      <c r="S204" s="153">
        <v>0</v>
      </c>
      <c r="T204" s="154">
        <f>S204*H204</f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5" t="s">
        <v>155</v>
      </c>
      <c r="AT204" s="155" t="s">
        <v>151</v>
      </c>
      <c r="AU204" s="155" t="s">
        <v>79</v>
      </c>
      <c r="AY204" s="14" t="s">
        <v>148</v>
      </c>
      <c r="BE204" s="156">
        <f>IF(N204="základná",J204,0)</f>
        <v>0</v>
      </c>
      <c r="BF204" s="156">
        <f>IF(N204="znížená",J204,0)</f>
        <v>0</v>
      </c>
      <c r="BG204" s="156">
        <f>IF(N204="zákl. prenesená",J204,0)</f>
        <v>0</v>
      </c>
      <c r="BH204" s="156">
        <f>IF(N204="zníž. prenesená",J204,0)</f>
        <v>0</v>
      </c>
      <c r="BI204" s="156">
        <f>IF(N204="nulová",J204,0)</f>
        <v>0</v>
      </c>
      <c r="BJ204" s="14" t="s">
        <v>87</v>
      </c>
      <c r="BK204" s="156">
        <f>ROUND(I204*H204,2)</f>
        <v>0</v>
      </c>
      <c r="BL204" s="14" t="s">
        <v>155</v>
      </c>
      <c r="BM204" s="155" t="s">
        <v>931</v>
      </c>
    </row>
    <row r="205" spans="1:65" s="2" customFormat="1" ht="36" customHeight="1">
      <c r="A205" s="26"/>
      <c r="B205" s="143"/>
      <c r="C205" s="144" t="s">
        <v>71</v>
      </c>
      <c r="D205" s="144" t="s">
        <v>151</v>
      </c>
      <c r="E205" s="145" t="s">
        <v>932</v>
      </c>
      <c r="F205" s="146" t="s">
        <v>933</v>
      </c>
      <c r="G205" s="147" t="s">
        <v>927</v>
      </c>
      <c r="H205" s="148">
        <v>24</v>
      </c>
      <c r="I205" s="149"/>
      <c r="J205" s="149">
        <f>ROUND(I205*H205,2)</f>
        <v>0</v>
      </c>
      <c r="K205" s="150"/>
      <c r="L205" s="27"/>
      <c r="M205" s="151" t="s">
        <v>1</v>
      </c>
      <c r="N205" s="152" t="s">
        <v>37</v>
      </c>
      <c r="O205" s="153">
        <v>0</v>
      </c>
      <c r="P205" s="153">
        <f>O205*H205</f>
        <v>0</v>
      </c>
      <c r="Q205" s="153">
        <v>0</v>
      </c>
      <c r="R205" s="153">
        <f>Q205*H205</f>
        <v>0</v>
      </c>
      <c r="S205" s="153">
        <v>0</v>
      </c>
      <c r="T205" s="154">
        <f>S205*H205</f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5" t="s">
        <v>155</v>
      </c>
      <c r="AT205" s="155" t="s">
        <v>151</v>
      </c>
      <c r="AU205" s="155" t="s">
        <v>79</v>
      </c>
      <c r="AY205" s="14" t="s">
        <v>148</v>
      </c>
      <c r="BE205" s="156">
        <f>IF(N205="základná",J205,0)</f>
        <v>0</v>
      </c>
      <c r="BF205" s="156">
        <f>IF(N205="znížená",J205,0)</f>
        <v>0</v>
      </c>
      <c r="BG205" s="156">
        <f>IF(N205="zákl. prenesená",J205,0)</f>
        <v>0</v>
      </c>
      <c r="BH205" s="156">
        <f>IF(N205="zníž. prenesená",J205,0)</f>
        <v>0</v>
      </c>
      <c r="BI205" s="156">
        <f>IF(N205="nulová",J205,0)</f>
        <v>0</v>
      </c>
      <c r="BJ205" s="14" t="s">
        <v>87</v>
      </c>
      <c r="BK205" s="156">
        <f>ROUND(I205*H205,2)</f>
        <v>0</v>
      </c>
      <c r="BL205" s="14" t="s">
        <v>155</v>
      </c>
      <c r="BM205" s="155" t="s">
        <v>934</v>
      </c>
    </row>
    <row r="206" spans="1:65" s="2" customFormat="1" ht="16.5" customHeight="1">
      <c r="A206" s="26"/>
      <c r="B206" s="143"/>
      <c r="C206" s="144" t="s">
        <v>155</v>
      </c>
      <c r="D206" s="144" t="s">
        <v>151</v>
      </c>
      <c r="E206" s="145" t="s">
        <v>935</v>
      </c>
      <c r="F206" s="146" t="s">
        <v>936</v>
      </c>
      <c r="G206" s="147" t="s">
        <v>522</v>
      </c>
      <c r="H206" s="148">
        <v>1</v>
      </c>
      <c r="I206" s="149"/>
      <c r="J206" s="149">
        <f>ROUND(I206*H206,2)</f>
        <v>0</v>
      </c>
      <c r="K206" s="150"/>
      <c r="L206" s="27"/>
      <c r="M206" s="151" t="s">
        <v>1</v>
      </c>
      <c r="N206" s="152" t="s">
        <v>37</v>
      </c>
      <c r="O206" s="153">
        <v>0</v>
      </c>
      <c r="P206" s="153">
        <f>O206*H206</f>
        <v>0</v>
      </c>
      <c r="Q206" s="153">
        <v>0</v>
      </c>
      <c r="R206" s="153">
        <f>Q206*H206</f>
        <v>0</v>
      </c>
      <c r="S206" s="153">
        <v>0</v>
      </c>
      <c r="T206" s="154">
        <f>S206*H206</f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5" t="s">
        <v>155</v>
      </c>
      <c r="AT206" s="155" t="s">
        <v>151</v>
      </c>
      <c r="AU206" s="155" t="s">
        <v>79</v>
      </c>
      <c r="AY206" s="14" t="s">
        <v>148</v>
      </c>
      <c r="BE206" s="156">
        <f>IF(N206="základná",J206,0)</f>
        <v>0</v>
      </c>
      <c r="BF206" s="156">
        <f>IF(N206="znížená",J206,0)</f>
        <v>0</v>
      </c>
      <c r="BG206" s="156">
        <f>IF(N206="zákl. prenesená",J206,0)</f>
        <v>0</v>
      </c>
      <c r="BH206" s="156">
        <f>IF(N206="zníž. prenesená",J206,0)</f>
        <v>0</v>
      </c>
      <c r="BI206" s="156">
        <f>IF(N206="nulová",J206,0)</f>
        <v>0</v>
      </c>
      <c r="BJ206" s="14" t="s">
        <v>87</v>
      </c>
      <c r="BK206" s="156">
        <f>ROUND(I206*H206,2)</f>
        <v>0</v>
      </c>
      <c r="BL206" s="14" t="s">
        <v>155</v>
      </c>
      <c r="BM206" s="155" t="s">
        <v>937</v>
      </c>
    </row>
    <row r="207" spans="1:65" s="2" customFormat="1" ht="16.5" customHeight="1">
      <c r="A207" s="26"/>
      <c r="B207" s="143"/>
      <c r="C207" s="144" t="s">
        <v>71</v>
      </c>
      <c r="D207" s="144" t="s">
        <v>151</v>
      </c>
      <c r="E207" s="145" t="s">
        <v>938</v>
      </c>
      <c r="F207" s="146" t="s">
        <v>939</v>
      </c>
      <c r="G207" s="147" t="s">
        <v>522</v>
      </c>
      <c r="H207" s="148">
        <v>1</v>
      </c>
      <c r="I207" s="149"/>
      <c r="J207" s="149">
        <f>ROUND(I207*H207,2)</f>
        <v>0</v>
      </c>
      <c r="K207" s="150"/>
      <c r="L207" s="27"/>
      <c r="M207" s="171" t="s">
        <v>1</v>
      </c>
      <c r="N207" s="172" t="s">
        <v>37</v>
      </c>
      <c r="O207" s="173">
        <v>0</v>
      </c>
      <c r="P207" s="173">
        <f>O207*H207</f>
        <v>0</v>
      </c>
      <c r="Q207" s="173">
        <v>0</v>
      </c>
      <c r="R207" s="173">
        <f>Q207*H207</f>
        <v>0</v>
      </c>
      <c r="S207" s="173">
        <v>0</v>
      </c>
      <c r="T207" s="174">
        <f>S207*H207</f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5" t="s">
        <v>155</v>
      </c>
      <c r="AT207" s="155" t="s">
        <v>151</v>
      </c>
      <c r="AU207" s="155" t="s">
        <v>79</v>
      </c>
      <c r="AY207" s="14" t="s">
        <v>148</v>
      </c>
      <c r="BE207" s="156">
        <f>IF(N207="základná",J207,0)</f>
        <v>0</v>
      </c>
      <c r="BF207" s="156">
        <f>IF(N207="znížená",J207,0)</f>
        <v>0</v>
      </c>
      <c r="BG207" s="156">
        <f>IF(N207="zákl. prenesená",J207,0)</f>
        <v>0</v>
      </c>
      <c r="BH207" s="156">
        <f>IF(N207="zníž. prenesená",J207,0)</f>
        <v>0</v>
      </c>
      <c r="BI207" s="156">
        <f>IF(N207="nulová",J207,0)</f>
        <v>0</v>
      </c>
      <c r="BJ207" s="14" t="s">
        <v>87</v>
      </c>
      <c r="BK207" s="156">
        <f>ROUND(I207*H207,2)</f>
        <v>0</v>
      </c>
      <c r="BL207" s="14" t="s">
        <v>155</v>
      </c>
      <c r="BM207" s="155" t="s">
        <v>940</v>
      </c>
    </row>
    <row r="208" spans="1:65" s="2" customFormat="1" ht="7" customHeight="1">
      <c r="A208" s="26"/>
      <c r="B208" s="41"/>
      <c r="C208" s="42"/>
      <c r="D208" s="42"/>
      <c r="E208" s="42"/>
      <c r="F208" s="42"/>
      <c r="G208" s="42"/>
      <c r="H208" s="42"/>
      <c r="I208" s="42"/>
      <c r="J208" s="42"/>
      <c r="K208" s="42"/>
      <c r="L208" s="27"/>
      <c r="M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</row>
  </sheetData>
  <autoFilter ref="C121:K207" xr:uid="{00000000-0009-0000-0000-000009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M156"/>
  <sheetViews>
    <sheetView showGridLines="0" topLeftCell="A104" workbookViewId="0">
      <selection activeCell="J114" sqref="J114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92"/>
    </row>
    <row r="2" spans="1:46" s="1" customFormat="1" ht="37" customHeight="1">
      <c r="L2" s="209" t="s">
        <v>5</v>
      </c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4" t="s">
        <v>112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5" customHeight="1">
      <c r="B4" s="17"/>
      <c r="D4" s="18" t="s">
        <v>113</v>
      </c>
      <c r="L4" s="17"/>
      <c r="M4" s="93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16" t="str">
        <f>'Rekapitulácia stavby'!K6</f>
        <v xml:space="preserve">SYSTÉM ZHODNOCOVANIA BRO V KRÁSNE NAD KYSUCOU </v>
      </c>
      <c r="F7" s="217"/>
      <c r="G7" s="217"/>
      <c r="H7" s="217"/>
      <c r="L7" s="17"/>
    </row>
    <row r="8" spans="1:46" s="2" customFormat="1" ht="12" customHeight="1">
      <c r="A8" s="26"/>
      <c r="B8" s="27"/>
      <c r="C8" s="26"/>
      <c r="D8" s="23" t="s">
        <v>114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8" t="s">
        <v>941</v>
      </c>
      <c r="F9" s="215"/>
      <c r="G9" s="215"/>
      <c r="H9" s="21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>
        <f>'Rekapitulácia stavby'!AN8</f>
        <v>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21</v>
      </c>
      <c r="F15" s="26"/>
      <c r="G15" s="26"/>
      <c r="H15" s="26"/>
      <c r="I15" s="23" t="s">
        <v>22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06" t="str">
        <f>'Rekapitulácia stavby'!E14</f>
        <v xml:space="preserve"> </v>
      </c>
      <c r="F18" s="206"/>
      <c r="G18" s="206"/>
      <c r="H18" s="206"/>
      <c r="I18" s="23" t="s">
        <v>22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20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22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20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26</v>
      </c>
      <c r="F24" s="26"/>
      <c r="G24" s="26"/>
      <c r="H24" s="26"/>
      <c r="I24" s="23" t="s">
        <v>22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02" customHeight="1">
      <c r="A27" s="94"/>
      <c r="B27" s="95"/>
      <c r="C27" s="94"/>
      <c r="D27" s="94"/>
      <c r="E27" s="210" t="s">
        <v>116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7" t="s">
        <v>31</v>
      </c>
      <c r="E30" s="26"/>
      <c r="F30" s="26"/>
      <c r="G30" s="26"/>
      <c r="H30" s="26"/>
      <c r="I30" s="26"/>
      <c r="J30" s="65">
        <f>ROUND(J120,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33</v>
      </c>
      <c r="G32" s="26"/>
      <c r="H32" s="26"/>
      <c r="I32" s="30" t="s">
        <v>32</v>
      </c>
      <c r="J32" s="30" t="s">
        <v>34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8" t="s">
        <v>35</v>
      </c>
      <c r="E33" s="23" t="s">
        <v>36</v>
      </c>
      <c r="F33" s="99">
        <f>ROUND((SUM(BE120:BE155)),  2)</f>
        <v>0</v>
      </c>
      <c r="G33" s="26"/>
      <c r="H33" s="26"/>
      <c r="I33" s="100">
        <v>0.2</v>
      </c>
      <c r="J33" s="99">
        <f>ROUND(((SUM(BE120:BE155))*I33),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37</v>
      </c>
      <c r="F34" s="99">
        <f>ROUND((SUM(BF120:BF155)),  2)</f>
        <v>0</v>
      </c>
      <c r="G34" s="26"/>
      <c r="H34" s="26"/>
      <c r="I34" s="100">
        <v>0.2</v>
      </c>
      <c r="J34" s="99">
        <f>ROUND(((SUM(BF120:BF155))*I34),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38</v>
      </c>
      <c r="F35" s="99">
        <f>ROUND((SUM(BG120:BG155)),  2)</f>
        <v>0</v>
      </c>
      <c r="G35" s="26"/>
      <c r="H35" s="26"/>
      <c r="I35" s="100">
        <v>0.2</v>
      </c>
      <c r="J35" s="9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39</v>
      </c>
      <c r="F36" s="99">
        <f>ROUND((SUM(BH120:BH155)),  2)</f>
        <v>0</v>
      </c>
      <c r="G36" s="26"/>
      <c r="H36" s="26"/>
      <c r="I36" s="100">
        <v>0.2</v>
      </c>
      <c r="J36" s="99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40</v>
      </c>
      <c r="F37" s="99">
        <f>ROUND((SUM(BI120:BI155)),  2)</f>
        <v>0</v>
      </c>
      <c r="G37" s="26"/>
      <c r="H37" s="26"/>
      <c r="I37" s="100">
        <v>0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101"/>
      <c r="D39" s="102" t="s">
        <v>41</v>
      </c>
      <c r="E39" s="54"/>
      <c r="F39" s="54"/>
      <c r="G39" s="103" t="s">
        <v>42</v>
      </c>
      <c r="H39" s="104" t="s">
        <v>43</v>
      </c>
      <c r="I39" s="54"/>
      <c r="J39" s="105">
        <f>SUM(J30:J37)</f>
        <v>0</v>
      </c>
      <c r="K39" s="10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46</v>
      </c>
      <c r="E61" s="29"/>
      <c r="F61" s="107" t="s">
        <v>47</v>
      </c>
      <c r="G61" s="39" t="s">
        <v>46</v>
      </c>
      <c r="H61" s="29"/>
      <c r="I61" s="29"/>
      <c r="J61" s="108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46</v>
      </c>
      <c r="E76" s="29"/>
      <c r="F76" s="107" t="s">
        <v>47</v>
      </c>
      <c r="G76" s="39" t="s">
        <v>46</v>
      </c>
      <c r="H76" s="29"/>
      <c r="I76" s="29"/>
      <c r="J76" s="108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117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5.5" customHeight="1">
      <c r="A85" s="26"/>
      <c r="B85" s="27"/>
      <c r="C85" s="26"/>
      <c r="D85" s="26"/>
      <c r="E85" s="216" t="str">
        <f>E7</f>
        <v xml:space="preserve">SYSTÉM ZHODNOCOVANIA BRO V KRÁSNE NAD KYSUCOU </v>
      </c>
      <c r="F85" s="217"/>
      <c r="G85" s="217"/>
      <c r="H85" s="21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114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8" t="str">
        <f>E9</f>
        <v>PS 02 - Meranie a regulácia</v>
      </c>
      <c r="F87" s="215"/>
      <c r="G87" s="215"/>
      <c r="H87" s="21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Krásno na Kysucou p.č. 515/72, 515/73</v>
      </c>
      <c r="G89" s="26"/>
      <c r="H89" s="26"/>
      <c r="I89" s="23" t="s">
        <v>18</v>
      </c>
      <c r="J89" s="49">
        <f>IF(J12="","",J12)</f>
        <v>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5" customHeight="1">
      <c r="A91" s="26"/>
      <c r="B91" s="27"/>
      <c r="C91" s="23" t="s">
        <v>19</v>
      </c>
      <c r="D91" s="26"/>
      <c r="E91" s="26"/>
      <c r="F91" s="21" t="str">
        <f>E15</f>
        <v>Mesto Krásno nad Kysucou</v>
      </c>
      <c r="G91" s="26"/>
      <c r="H91" s="26"/>
      <c r="I91" s="23" t="s">
        <v>25</v>
      </c>
      <c r="J91" s="24" t="str">
        <f>E21</f>
        <v>HESCON s.r.o.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>HESCON s.r.o.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9" t="s">
        <v>118</v>
      </c>
      <c r="D94" s="101"/>
      <c r="E94" s="101"/>
      <c r="F94" s="101"/>
      <c r="G94" s="101"/>
      <c r="H94" s="101"/>
      <c r="I94" s="101"/>
      <c r="J94" s="110" t="s">
        <v>119</v>
      </c>
      <c r="K94" s="101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11" t="s">
        <v>120</v>
      </c>
      <c r="D96" s="26"/>
      <c r="E96" s="26"/>
      <c r="F96" s="26"/>
      <c r="G96" s="26"/>
      <c r="H96" s="26"/>
      <c r="I96" s="26"/>
      <c r="J96" s="65">
        <f>J120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121</v>
      </c>
    </row>
    <row r="97" spans="1:31" s="9" customFormat="1" ht="25" customHeight="1">
      <c r="B97" s="112"/>
      <c r="D97" s="113" t="s">
        <v>942</v>
      </c>
      <c r="E97" s="114"/>
      <c r="F97" s="114"/>
      <c r="G97" s="114"/>
      <c r="H97" s="114"/>
      <c r="I97" s="114"/>
      <c r="J97" s="115">
        <f>J121</f>
        <v>0</v>
      </c>
      <c r="L97" s="112"/>
    </row>
    <row r="98" spans="1:31" s="10" customFormat="1" ht="20" customHeight="1">
      <c r="B98" s="116"/>
      <c r="D98" s="117" t="s">
        <v>943</v>
      </c>
      <c r="E98" s="118"/>
      <c r="F98" s="118"/>
      <c r="G98" s="118"/>
      <c r="H98" s="118"/>
      <c r="I98" s="118"/>
      <c r="J98" s="119">
        <f>J127</f>
        <v>0</v>
      </c>
      <c r="L98" s="116"/>
    </row>
    <row r="99" spans="1:31" s="10" customFormat="1" ht="20" customHeight="1">
      <c r="B99" s="116"/>
      <c r="D99" s="117" t="s">
        <v>944</v>
      </c>
      <c r="E99" s="118"/>
      <c r="F99" s="118"/>
      <c r="G99" s="118"/>
      <c r="H99" s="118"/>
      <c r="I99" s="118"/>
      <c r="J99" s="119">
        <f>J133</f>
        <v>0</v>
      </c>
      <c r="L99" s="116"/>
    </row>
    <row r="100" spans="1:31" s="9" customFormat="1" ht="25" customHeight="1">
      <c r="B100" s="112"/>
      <c r="D100" s="113" t="s">
        <v>731</v>
      </c>
      <c r="E100" s="114"/>
      <c r="F100" s="114"/>
      <c r="G100" s="114"/>
      <c r="H100" s="114"/>
      <c r="I100" s="114"/>
      <c r="J100" s="115">
        <f>J150</f>
        <v>0</v>
      </c>
      <c r="L100" s="112"/>
    </row>
    <row r="101" spans="1:31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7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31" s="2" customFormat="1" ht="7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25" customHeight="1">
      <c r="A107" s="26"/>
      <c r="B107" s="27"/>
      <c r="C107" s="18" t="s">
        <v>134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7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13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5.5" customHeight="1">
      <c r="A110" s="26"/>
      <c r="B110" s="27"/>
      <c r="C110" s="26"/>
      <c r="D110" s="26"/>
      <c r="E110" s="216" t="str">
        <f>E7</f>
        <v xml:space="preserve">SYSTÉM ZHODNOCOVANIA BRO V KRÁSNE NAD KYSUCOU </v>
      </c>
      <c r="F110" s="217"/>
      <c r="G110" s="217"/>
      <c r="H110" s="217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114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>
      <c r="A112" s="26"/>
      <c r="B112" s="27"/>
      <c r="C112" s="26"/>
      <c r="D112" s="26"/>
      <c r="E112" s="198" t="str">
        <f>E9</f>
        <v>PS 02 - Meranie a regulácia</v>
      </c>
      <c r="F112" s="215"/>
      <c r="G112" s="215"/>
      <c r="H112" s="215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7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16</v>
      </c>
      <c r="D114" s="26"/>
      <c r="E114" s="26"/>
      <c r="F114" s="21" t="str">
        <f>F12</f>
        <v>Krásno na Kysucou p.č. 515/72, 515/73</v>
      </c>
      <c r="G114" s="26"/>
      <c r="H114" s="26"/>
      <c r="I114" s="23" t="s">
        <v>18</v>
      </c>
      <c r="J114" s="49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7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5.25" customHeight="1">
      <c r="A116" s="26"/>
      <c r="B116" s="27"/>
      <c r="C116" s="23" t="s">
        <v>19</v>
      </c>
      <c r="D116" s="26"/>
      <c r="E116" s="26"/>
      <c r="F116" s="21" t="str">
        <f>E15</f>
        <v>Mesto Krásno nad Kysucou</v>
      </c>
      <c r="G116" s="26"/>
      <c r="H116" s="26"/>
      <c r="I116" s="23" t="s">
        <v>25</v>
      </c>
      <c r="J116" s="24" t="str">
        <f>E21</f>
        <v>HESCON s.r.o.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25" customHeight="1">
      <c r="A117" s="26"/>
      <c r="B117" s="27"/>
      <c r="C117" s="23" t="s">
        <v>23</v>
      </c>
      <c r="D117" s="26"/>
      <c r="E117" s="26"/>
      <c r="F117" s="21" t="str">
        <f>IF(E18="","",E18)</f>
        <v xml:space="preserve"> </v>
      </c>
      <c r="G117" s="26"/>
      <c r="H117" s="26"/>
      <c r="I117" s="23" t="s">
        <v>28</v>
      </c>
      <c r="J117" s="24" t="str">
        <f>E24</f>
        <v>HESCON s.r.o.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0.2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11" customFormat="1" ht="29.25" customHeight="1">
      <c r="A119" s="120"/>
      <c r="B119" s="121"/>
      <c r="C119" s="122" t="s">
        <v>135</v>
      </c>
      <c r="D119" s="123" t="s">
        <v>56</v>
      </c>
      <c r="E119" s="123" t="s">
        <v>52</v>
      </c>
      <c r="F119" s="123" t="s">
        <v>53</v>
      </c>
      <c r="G119" s="123" t="s">
        <v>136</v>
      </c>
      <c r="H119" s="123" t="s">
        <v>137</v>
      </c>
      <c r="I119" s="123" t="s">
        <v>138</v>
      </c>
      <c r="J119" s="124" t="s">
        <v>119</v>
      </c>
      <c r="K119" s="125" t="s">
        <v>139</v>
      </c>
      <c r="L119" s="126"/>
      <c r="M119" s="56" t="s">
        <v>1</v>
      </c>
      <c r="N119" s="57" t="s">
        <v>35</v>
      </c>
      <c r="O119" s="57" t="s">
        <v>140</v>
      </c>
      <c r="P119" s="57" t="s">
        <v>141</v>
      </c>
      <c r="Q119" s="57" t="s">
        <v>142</v>
      </c>
      <c r="R119" s="57" t="s">
        <v>143</v>
      </c>
      <c r="S119" s="57" t="s">
        <v>144</v>
      </c>
      <c r="T119" s="58" t="s">
        <v>145</v>
      </c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</row>
    <row r="120" spans="1:65" s="2" customFormat="1" ht="22.75" customHeight="1">
      <c r="A120" s="26"/>
      <c r="B120" s="27"/>
      <c r="C120" s="63" t="s">
        <v>120</v>
      </c>
      <c r="D120" s="26"/>
      <c r="E120" s="26"/>
      <c r="F120" s="26"/>
      <c r="G120" s="26"/>
      <c r="H120" s="26"/>
      <c r="I120" s="26"/>
      <c r="J120" s="127">
        <f>BK120</f>
        <v>0</v>
      </c>
      <c r="K120" s="26"/>
      <c r="L120" s="27"/>
      <c r="M120" s="59"/>
      <c r="N120" s="50"/>
      <c r="O120" s="60"/>
      <c r="P120" s="128">
        <f>P121+P150</f>
        <v>0</v>
      </c>
      <c r="Q120" s="60"/>
      <c r="R120" s="128">
        <f>R121+R150</f>
        <v>0</v>
      </c>
      <c r="S120" s="60"/>
      <c r="T120" s="129">
        <f>T121+T150</f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T120" s="14" t="s">
        <v>70</v>
      </c>
      <c r="AU120" s="14" t="s">
        <v>121</v>
      </c>
      <c r="BK120" s="130">
        <f>BK121+BK150</f>
        <v>0</v>
      </c>
    </row>
    <row r="121" spans="1:65" s="12" customFormat="1" ht="26" customHeight="1">
      <c r="B121" s="131"/>
      <c r="D121" s="132" t="s">
        <v>70</v>
      </c>
      <c r="E121" s="133" t="s">
        <v>603</v>
      </c>
      <c r="F121" s="133" t="s">
        <v>945</v>
      </c>
      <c r="J121" s="134">
        <f>BK121</f>
        <v>0</v>
      </c>
      <c r="L121" s="131"/>
      <c r="M121" s="135"/>
      <c r="N121" s="136"/>
      <c r="O121" s="136"/>
      <c r="P121" s="137">
        <f>P122+SUM(P123:P127)+P133</f>
        <v>0</v>
      </c>
      <c r="Q121" s="136"/>
      <c r="R121" s="137">
        <f>R122+SUM(R123:R127)+R133</f>
        <v>0</v>
      </c>
      <c r="S121" s="136"/>
      <c r="T121" s="138">
        <f>T122+SUM(T123:T127)+T133</f>
        <v>0</v>
      </c>
      <c r="AR121" s="132" t="s">
        <v>79</v>
      </c>
      <c r="AT121" s="139" t="s">
        <v>70</v>
      </c>
      <c r="AU121" s="139" t="s">
        <v>71</v>
      </c>
      <c r="AY121" s="132" t="s">
        <v>148</v>
      </c>
      <c r="BK121" s="140">
        <f>BK122+SUM(BK123:BK127)+BK133</f>
        <v>0</v>
      </c>
    </row>
    <row r="122" spans="1:65" s="2" customFormat="1" ht="24" customHeight="1">
      <c r="A122" s="26"/>
      <c r="B122" s="143"/>
      <c r="C122" s="144" t="s">
        <v>79</v>
      </c>
      <c r="D122" s="144" t="s">
        <v>151</v>
      </c>
      <c r="E122" s="145" t="s">
        <v>946</v>
      </c>
      <c r="F122" s="146" t="s">
        <v>947</v>
      </c>
      <c r="G122" s="147" t="s">
        <v>259</v>
      </c>
      <c r="H122" s="148">
        <v>4</v>
      </c>
      <c r="I122" s="149"/>
      <c r="J122" s="149">
        <f>ROUND(I122*H122,2)</f>
        <v>0</v>
      </c>
      <c r="K122" s="150"/>
      <c r="L122" s="27"/>
      <c r="M122" s="151" t="s">
        <v>1</v>
      </c>
      <c r="N122" s="152" t="s">
        <v>37</v>
      </c>
      <c r="O122" s="153">
        <v>0</v>
      </c>
      <c r="P122" s="153">
        <f>O122*H122</f>
        <v>0</v>
      </c>
      <c r="Q122" s="153">
        <v>0</v>
      </c>
      <c r="R122" s="153">
        <f>Q122*H122</f>
        <v>0</v>
      </c>
      <c r="S122" s="153">
        <v>0</v>
      </c>
      <c r="T122" s="154">
        <f>S122*H122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5" t="s">
        <v>155</v>
      </c>
      <c r="AT122" s="155" t="s">
        <v>151</v>
      </c>
      <c r="AU122" s="155" t="s">
        <v>79</v>
      </c>
      <c r="AY122" s="14" t="s">
        <v>148</v>
      </c>
      <c r="BE122" s="156">
        <f>IF(N122="základná",J122,0)</f>
        <v>0</v>
      </c>
      <c r="BF122" s="156">
        <f>IF(N122="znížená",J122,0)</f>
        <v>0</v>
      </c>
      <c r="BG122" s="156">
        <f>IF(N122="zákl. prenesená",J122,0)</f>
        <v>0</v>
      </c>
      <c r="BH122" s="156">
        <f>IF(N122="zníž. prenesená",J122,0)</f>
        <v>0</v>
      </c>
      <c r="BI122" s="156">
        <f>IF(N122="nulová",J122,0)</f>
        <v>0</v>
      </c>
      <c r="BJ122" s="14" t="s">
        <v>87</v>
      </c>
      <c r="BK122" s="156">
        <f>ROUND(I122*H122,2)</f>
        <v>0</v>
      </c>
      <c r="BL122" s="14" t="s">
        <v>155</v>
      </c>
      <c r="BM122" s="155" t="s">
        <v>150</v>
      </c>
    </row>
    <row r="123" spans="1:65" s="2" customFormat="1" ht="24" customHeight="1">
      <c r="A123" s="26"/>
      <c r="B123" s="143"/>
      <c r="C123" s="144" t="s">
        <v>87</v>
      </c>
      <c r="D123" s="144" t="s">
        <v>151</v>
      </c>
      <c r="E123" s="145" t="s">
        <v>948</v>
      </c>
      <c r="F123" s="146" t="s">
        <v>949</v>
      </c>
      <c r="G123" s="147" t="s">
        <v>259</v>
      </c>
      <c r="H123" s="148">
        <v>4</v>
      </c>
      <c r="I123" s="149"/>
      <c r="J123" s="149">
        <f>ROUND(I123*H123,2)</f>
        <v>0</v>
      </c>
      <c r="K123" s="150"/>
      <c r="L123" s="27"/>
      <c r="M123" s="151" t="s">
        <v>1</v>
      </c>
      <c r="N123" s="152" t="s">
        <v>37</v>
      </c>
      <c r="O123" s="153">
        <v>0</v>
      </c>
      <c r="P123" s="153">
        <f>O123*H123</f>
        <v>0</v>
      </c>
      <c r="Q123" s="153">
        <v>0</v>
      </c>
      <c r="R123" s="153">
        <f>Q123*H123</f>
        <v>0</v>
      </c>
      <c r="S123" s="153">
        <v>0</v>
      </c>
      <c r="T123" s="154">
        <f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5" t="s">
        <v>155</v>
      </c>
      <c r="AT123" s="155" t="s">
        <v>151</v>
      </c>
      <c r="AU123" s="155" t="s">
        <v>79</v>
      </c>
      <c r="AY123" s="14" t="s">
        <v>148</v>
      </c>
      <c r="BE123" s="156">
        <f>IF(N123="základná",J123,0)</f>
        <v>0</v>
      </c>
      <c r="BF123" s="156">
        <f>IF(N123="znížená",J123,0)</f>
        <v>0</v>
      </c>
      <c r="BG123" s="156">
        <f>IF(N123="zákl. prenesená",J123,0)</f>
        <v>0</v>
      </c>
      <c r="BH123" s="156">
        <f>IF(N123="zníž. prenesená",J123,0)</f>
        <v>0</v>
      </c>
      <c r="BI123" s="156">
        <f>IF(N123="nulová",J123,0)</f>
        <v>0</v>
      </c>
      <c r="BJ123" s="14" t="s">
        <v>87</v>
      </c>
      <c r="BK123" s="156">
        <f>ROUND(I123*H123,2)</f>
        <v>0</v>
      </c>
      <c r="BL123" s="14" t="s">
        <v>155</v>
      </c>
      <c r="BM123" s="155" t="s">
        <v>172</v>
      </c>
    </row>
    <row r="124" spans="1:65" s="2" customFormat="1" ht="16.5" customHeight="1">
      <c r="A124" s="26"/>
      <c r="B124" s="143"/>
      <c r="C124" s="144" t="s">
        <v>208</v>
      </c>
      <c r="D124" s="144" t="s">
        <v>151</v>
      </c>
      <c r="E124" s="145" t="s">
        <v>950</v>
      </c>
      <c r="F124" s="146" t="s">
        <v>951</v>
      </c>
      <c r="G124" s="147" t="s">
        <v>259</v>
      </c>
      <c r="H124" s="148">
        <v>1</v>
      </c>
      <c r="I124" s="149"/>
      <c r="J124" s="149">
        <f>ROUND(I124*H124,2)</f>
        <v>0</v>
      </c>
      <c r="K124" s="150"/>
      <c r="L124" s="27"/>
      <c r="M124" s="151" t="s">
        <v>1</v>
      </c>
      <c r="N124" s="152" t="s">
        <v>37</v>
      </c>
      <c r="O124" s="153">
        <v>0</v>
      </c>
      <c r="P124" s="153">
        <f>O124*H124</f>
        <v>0</v>
      </c>
      <c r="Q124" s="153">
        <v>0</v>
      </c>
      <c r="R124" s="153">
        <f>Q124*H124</f>
        <v>0</v>
      </c>
      <c r="S124" s="153">
        <v>0</v>
      </c>
      <c r="T124" s="154">
        <f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5" t="s">
        <v>155</v>
      </c>
      <c r="AT124" s="155" t="s">
        <v>151</v>
      </c>
      <c r="AU124" s="155" t="s">
        <v>79</v>
      </c>
      <c r="AY124" s="14" t="s">
        <v>148</v>
      </c>
      <c r="BE124" s="156">
        <f>IF(N124="základná",J124,0)</f>
        <v>0</v>
      </c>
      <c r="BF124" s="156">
        <f>IF(N124="znížená",J124,0)</f>
        <v>0</v>
      </c>
      <c r="BG124" s="156">
        <f>IF(N124="zákl. prenesená",J124,0)</f>
        <v>0</v>
      </c>
      <c r="BH124" s="156">
        <f>IF(N124="zníž. prenesená",J124,0)</f>
        <v>0</v>
      </c>
      <c r="BI124" s="156">
        <f>IF(N124="nulová",J124,0)</f>
        <v>0</v>
      </c>
      <c r="BJ124" s="14" t="s">
        <v>87</v>
      </c>
      <c r="BK124" s="156">
        <f>ROUND(I124*H124,2)</f>
        <v>0</v>
      </c>
      <c r="BL124" s="14" t="s">
        <v>155</v>
      </c>
      <c r="BM124" s="155" t="s">
        <v>794</v>
      </c>
    </row>
    <row r="125" spans="1:65" s="2" customFormat="1" ht="24" customHeight="1">
      <c r="A125" s="26"/>
      <c r="B125" s="143"/>
      <c r="C125" s="144" t="s">
        <v>155</v>
      </c>
      <c r="D125" s="144" t="s">
        <v>151</v>
      </c>
      <c r="E125" s="145" t="s">
        <v>952</v>
      </c>
      <c r="F125" s="146" t="s">
        <v>953</v>
      </c>
      <c r="G125" s="147" t="s">
        <v>259</v>
      </c>
      <c r="H125" s="148">
        <v>1</v>
      </c>
      <c r="I125" s="149"/>
      <c r="J125" s="149">
        <f>ROUND(I125*H125,2)</f>
        <v>0</v>
      </c>
      <c r="K125" s="150"/>
      <c r="L125" s="27"/>
      <c r="M125" s="151" t="s">
        <v>1</v>
      </c>
      <c r="N125" s="152" t="s">
        <v>37</v>
      </c>
      <c r="O125" s="153">
        <v>0</v>
      </c>
      <c r="P125" s="153">
        <f>O125*H125</f>
        <v>0</v>
      </c>
      <c r="Q125" s="153">
        <v>0</v>
      </c>
      <c r="R125" s="153">
        <f>Q125*H125</f>
        <v>0</v>
      </c>
      <c r="S125" s="153">
        <v>0</v>
      </c>
      <c r="T125" s="154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155</v>
      </c>
      <c r="AT125" s="155" t="s">
        <v>151</v>
      </c>
      <c r="AU125" s="155" t="s">
        <v>79</v>
      </c>
      <c r="AY125" s="14" t="s">
        <v>148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4" t="s">
        <v>87</v>
      </c>
      <c r="BK125" s="156">
        <f>ROUND(I125*H125,2)</f>
        <v>0</v>
      </c>
      <c r="BL125" s="14" t="s">
        <v>155</v>
      </c>
      <c r="BM125" s="155" t="s">
        <v>797</v>
      </c>
    </row>
    <row r="126" spans="1:65" s="2" customFormat="1" ht="36" customHeight="1">
      <c r="A126" s="26"/>
      <c r="B126" s="143"/>
      <c r="C126" s="144" t="s">
        <v>227</v>
      </c>
      <c r="D126" s="144" t="s">
        <v>151</v>
      </c>
      <c r="E126" s="145" t="s">
        <v>954</v>
      </c>
      <c r="F126" s="146" t="s">
        <v>955</v>
      </c>
      <c r="G126" s="147" t="s">
        <v>259</v>
      </c>
      <c r="H126" s="148">
        <v>1</v>
      </c>
      <c r="I126" s="149"/>
      <c r="J126" s="149">
        <f>ROUND(I126*H126,2)</f>
        <v>0</v>
      </c>
      <c r="K126" s="150"/>
      <c r="L126" s="27"/>
      <c r="M126" s="151" t="s">
        <v>1</v>
      </c>
      <c r="N126" s="152" t="s">
        <v>37</v>
      </c>
      <c r="O126" s="153">
        <v>0</v>
      </c>
      <c r="P126" s="153">
        <f>O126*H126</f>
        <v>0</v>
      </c>
      <c r="Q126" s="153">
        <v>0</v>
      </c>
      <c r="R126" s="153">
        <f>Q126*H126</f>
        <v>0</v>
      </c>
      <c r="S126" s="153">
        <v>0</v>
      </c>
      <c r="T126" s="154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155</v>
      </c>
      <c r="AT126" s="155" t="s">
        <v>151</v>
      </c>
      <c r="AU126" s="155" t="s">
        <v>79</v>
      </c>
      <c r="AY126" s="14" t="s">
        <v>148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4" t="s">
        <v>87</v>
      </c>
      <c r="BK126" s="156">
        <f>ROUND(I126*H126,2)</f>
        <v>0</v>
      </c>
      <c r="BL126" s="14" t="s">
        <v>155</v>
      </c>
      <c r="BM126" s="155" t="s">
        <v>466</v>
      </c>
    </row>
    <row r="127" spans="1:65" s="12" customFormat="1" ht="22.75" customHeight="1">
      <c r="B127" s="131"/>
      <c r="D127" s="132" t="s">
        <v>70</v>
      </c>
      <c r="E127" s="141" t="s">
        <v>835</v>
      </c>
      <c r="F127" s="141" t="s">
        <v>956</v>
      </c>
      <c r="J127" s="142">
        <f>BK127</f>
        <v>0</v>
      </c>
      <c r="L127" s="131"/>
      <c r="M127" s="135"/>
      <c r="N127" s="136"/>
      <c r="O127" s="136"/>
      <c r="P127" s="137">
        <f>SUM(P128:P132)</f>
        <v>0</v>
      </c>
      <c r="Q127" s="136"/>
      <c r="R127" s="137">
        <f>SUM(R128:R132)</f>
        <v>0</v>
      </c>
      <c r="S127" s="136"/>
      <c r="T127" s="138">
        <f>SUM(T128:T132)</f>
        <v>0</v>
      </c>
      <c r="AR127" s="132" t="s">
        <v>79</v>
      </c>
      <c r="AT127" s="139" t="s">
        <v>70</v>
      </c>
      <c r="AU127" s="139" t="s">
        <v>79</v>
      </c>
      <c r="AY127" s="132" t="s">
        <v>148</v>
      </c>
      <c r="BK127" s="140">
        <f>SUM(BK128:BK132)</f>
        <v>0</v>
      </c>
    </row>
    <row r="128" spans="1:65" s="2" customFormat="1" ht="16.5" customHeight="1">
      <c r="A128" s="26"/>
      <c r="B128" s="143"/>
      <c r="C128" s="144" t="s">
        <v>79</v>
      </c>
      <c r="D128" s="144" t="s">
        <v>151</v>
      </c>
      <c r="E128" s="145" t="s">
        <v>957</v>
      </c>
      <c r="F128" s="146" t="s">
        <v>958</v>
      </c>
      <c r="G128" s="147" t="s">
        <v>513</v>
      </c>
      <c r="H128" s="148">
        <v>1</v>
      </c>
      <c r="I128" s="149"/>
      <c r="J128" s="149">
        <f>ROUND(I128*H128,2)</f>
        <v>0</v>
      </c>
      <c r="K128" s="150"/>
      <c r="L128" s="27"/>
      <c r="M128" s="151" t="s">
        <v>1</v>
      </c>
      <c r="N128" s="152" t="s">
        <v>37</v>
      </c>
      <c r="O128" s="153">
        <v>0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155</v>
      </c>
      <c r="AT128" s="155" t="s">
        <v>151</v>
      </c>
      <c r="AU128" s="155" t="s">
        <v>87</v>
      </c>
      <c r="AY128" s="14" t="s">
        <v>148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4" t="s">
        <v>87</v>
      </c>
      <c r="BK128" s="156">
        <f>ROUND(I128*H128,2)</f>
        <v>0</v>
      </c>
      <c r="BL128" s="14" t="s">
        <v>155</v>
      </c>
      <c r="BM128" s="155" t="s">
        <v>802</v>
      </c>
    </row>
    <row r="129" spans="1:65" s="2" customFormat="1" ht="16.5" customHeight="1">
      <c r="A129" s="26"/>
      <c r="B129" s="143"/>
      <c r="C129" s="144" t="s">
        <v>155</v>
      </c>
      <c r="D129" s="144" t="s">
        <v>151</v>
      </c>
      <c r="E129" s="145" t="s">
        <v>959</v>
      </c>
      <c r="F129" s="146" t="s">
        <v>960</v>
      </c>
      <c r="G129" s="147" t="s">
        <v>513</v>
      </c>
      <c r="H129" s="148">
        <v>1</v>
      </c>
      <c r="I129" s="149"/>
      <c r="J129" s="149">
        <f>ROUND(I129*H129,2)</f>
        <v>0</v>
      </c>
      <c r="K129" s="150"/>
      <c r="L129" s="27"/>
      <c r="M129" s="151" t="s">
        <v>1</v>
      </c>
      <c r="N129" s="152" t="s">
        <v>37</v>
      </c>
      <c r="O129" s="153">
        <v>0</v>
      </c>
      <c r="P129" s="153">
        <f>O129*H129</f>
        <v>0</v>
      </c>
      <c r="Q129" s="153">
        <v>0</v>
      </c>
      <c r="R129" s="153">
        <f>Q129*H129</f>
        <v>0</v>
      </c>
      <c r="S129" s="153">
        <v>0</v>
      </c>
      <c r="T129" s="154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155</v>
      </c>
      <c r="AT129" s="155" t="s">
        <v>151</v>
      </c>
      <c r="AU129" s="155" t="s">
        <v>87</v>
      </c>
      <c r="AY129" s="14" t="s">
        <v>148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4" t="s">
        <v>87</v>
      </c>
      <c r="BK129" s="156">
        <f>ROUND(I129*H129,2)</f>
        <v>0</v>
      </c>
      <c r="BL129" s="14" t="s">
        <v>155</v>
      </c>
      <c r="BM129" s="155" t="s">
        <v>805</v>
      </c>
    </row>
    <row r="130" spans="1:65" s="2" customFormat="1" ht="16.5" customHeight="1">
      <c r="A130" s="26"/>
      <c r="B130" s="143"/>
      <c r="C130" s="144" t="s">
        <v>227</v>
      </c>
      <c r="D130" s="144" t="s">
        <v>151</v>
      </c>
      <c r="E130" s="145" t="s">
        <v>961</v>
      </c>
      <c r="F130" s="146" t="s">
        <v>962</v>
      </c>
      <c r="G130" s="147" t="s">
        <v>259</v>
      </c>
      <c r="H130" s="148">
        <v>1</v>
      </c>
      <c r="I130" s="149"/>
      <c r="J130" s="149">
        <f>ROUND(I130*H130,2)</f>
        <v>0</v>
      </c>
      <c r="K130" s="150"/>
      <c r="L130" s="27"/>
      <c r="M130" s="151" t="s">
        <v>1</v>
      </c>
      <c r="N130" s="152" t="s">
        <v>37</v>
      </c>
      <c r="O130" s="153">
        <v>0</v>
      </c>
      <c r="P130" s="153">
        <f>O130*H130</f>
        <v>0</v>
      </c>
      <c r="Q130" s="153">
        <v>0</v>
      </c>
      <c r="R130" s="153">
        <f>Q130*H130</f>
        <v>0</v>
      </c>
      <c r="S130" s="153">
        <v>0</v>
      </c>
      <c r="T130" s="154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155</v>
      </c>
      <c r="AT130" s="155" t="s">
        <v>151</v>
      </c>
      <c r="AU130" s="155" t="s">
        <v>87</v>
      </c>
      <c r="AY130" s="14" t="s">
        <v>148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87</v>
      </c>
      <c r="BK130" s="156">
        <f>ROUND(I130*H130,2)</f>
        <v>0</v>
      </c>
      <c r="BL130" s="14" t="s">
        <v>155</v>
      </c>
      <c r="BM130" s="155" t="s">
        <v>468</v>
      </c>
    </row>
    <row r="131" spans="1:65" s="2" customFormat="1" ht="16.5" customHeight="1">
      <c r="A131" s="26"/>
      <c r="B131" s="143"/>
      <c r="C131" s="144" t="s">
        <v>246</v>
      </c>
      <c r="D131" s="144" t="s">
        <v>151</v>
      </c>
      <c r="E131" s="145" t="s">
        <v>963</v>
      </c>
      <c r="F131" s="146" t="s">
        <v>964</v>
      </c>
      <c r="G131" s="147" t="s">
        <v>513</v>
      </c>
      <c r="H131" s="148">
        <v>1</v>
      </c>
      <c r="I131" s="149"/>
      <c r="J131" s="149">
        <f>ROUND(I131*H131,2)</f>
        <v>0</v>
      </c>
      <c r="K131" s="150"/>
      <c r="L131" s="27"/>
      <c r="M131" s="151" t="s">
        <v>1</v>
      </c>
      <c r="N131" s="152" t="s">
        <v>37</v>
      </c>
      <c r="O131" s="153">
        <v>0</v>
      </c>
      <c r="P131" s="153">
        <f>O131*H131</f>
        <v>0</v>
      </c>
      <c r="Q131" s="153">
        <v>0</v>
      </c>
      <c r="R131" s="153">
        <f>Q131*H131</f>
        <v>0</v>
      </c>
      <c r="S131" s="153">
        <v>0</v>
      </c>
      <c r="T131" s="154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155</v>
      </c>
      <c r="AT131" s="155" t="s">
        <v>151</v>
      </c>
      <c r="AU131" s="155" t="s">
        <v>87</v>
      </c>
      <c r="AY131" s="14" t="s">
        <v>148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4" t="s">
        <v>87</v>
      </c>
      <c r="BK131" s="156">
        <f>ROUND(I131*H131,2)</f>
        <v>0</v>
      </c>
      <c r="BL131" s="14" t="s">
        <v>155</v>
      </c>
      <c r="BM131" s="155" t="s">
        <v>475</v>
      </c>
    </row>
    <row r="132" spans="1:65" s="2" customFormat="1" ht="16.5" customHeight="1">
      <c r="A132" s="26"/>
      <c r="B132" s="143"/>
      <c r="C132" s="144" t="s">
        <v>236</v>
      </c>
      <c r="D132" s="144" t="s">
        <v>151</v>
      </c>
      <c r="E132" s="145" t="s">
        <v>965</v>
      </c>
      <c r="F132" s="146" t="s">
        <v>966</v>
      </c>
      <c r="G132" s="147" t="s">
        <v>513</v>
      </c>
      <c r="H132" s="148">
        <v>1</v>
      </c>
      <c r="I132" s="149"/>
      <c r="J132" s="149">
        <f>ROUND(I132*H132,2)</f>
        <v>0</v>
      </c>
      <c r="K132" s="150"/>
      <c r="L132" s="27"/>
      <c r="M132" s="151" t="s">
        <v>1</v>
      </c>
      <c r="N132" s="152" t="s">
        <v>37</v>
      </c>
      <c r="O132" s="153">
        <v>0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155</v>
      </c>
      <c r="AT132" s="155" t="s">
        <v>151</v>
      </c>
      <c r="AU132" s="155" t="s">
        <v>87</v>
      </c>
      <c r="AY132" s="14" t="s">
        <v>148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87</v>
      </c>
      <c r="BK132" s="156">
        <f>ROUND(I132*H132,2)</f>
        <v>0</v>
      </c>
      <c r="BL132" s="14" t="s">
        <v>155</v>
      </c>
      <c r="BM132" s="155" t="s">
        <v>479</v>
      </c>
    </row>
    <row r="133" spans="1:65" s="12" customFormat="1" ht="22.75" customHeight="1">
      <c r="B133" s="131"/>
      <c r="D133" s="132" t="s">
        <v>70</v>
      </c>
      <c r="E133" s="141" t="s">
        <v>900</v>
      </c>
      <c r="F133" s="141" t="s">
        <v>836</v>
      </c>
      <c r="J133" s="142">
        <f>BK133</f>
        <v>0</v>
      </c>
      <c r="L133" s="131"/>
      <c r="M133" s="135"/>
      <c r="N133" s="136"/>
      <c r="O133" s="136"/>
      <c r="P133" s="137">
        <f>SUM(P134:P149)</f>
        <v>0</v>
      </c>
      <c r="Q133" s="136"/>
      <c r="R133" s="137">
        <f>SUM(R134:R149)</f>
        <v>0</v>
      </c>
      <c r="S133" s="136"/>
      <c r="T133" s="138">
        <f>SUM(T134:T149)</f>
        <v>0</v>
      </c>
      <c r="AR133" s="132" t="s">
        <v>79</v>
      </c>
      <c r="AT133" s="139" t="s">
        <v>70</v>
      </c>
      <c r="AU133" s="139" t="s">
        <v>79</v>
      </c>
      <c r="AY133" s="132" t="s">
        <v>148</v>
      </c>
      <c r="BK133" s="140">
        <f>SUM(BK134:BK149)</f>
        <v>0</v>
      </c>
    </row>
    <row r="134" spans="1:65" s="2" customFormat="1" ht="16.5" customHeight="1">
      <c r="A134" s="26"/>
      <c r="B134" s="143"/>
      <c r="C134" s="144" t="s">
        <v>246</v>
      </c>
      <c r="D134" s="144" t="s">
        <v>151</v>
      </c>
      <c r="E134" s="145" t="s">
        <v>967</v>
      </c>
      <c r="F134" s="146" t="s">
        <v>968</v>
      </c>
      <c r="G134" s="147" t="s">
        <v>254</v>
      </c>
      <c r="H134" s="148">
        <v>20</v>
      </c>
      <c r="I134" s="149"/>
      <c r="J134" s="149">
        <f t="shared" ref="J134:J149" si="0">ROUND(I134*H134,2)</f>
        <v>0</v>
      </c>
      <c r="K134" s="150"/>
      <c r="L134" s="27"/>
      <c r="M134" s="151" t="s">
        <v>1</v>
      </c>
      <c r="N134" s="152" t="s">
        <v>37</v>
      </c>
      <c r="O134" s="153">
        <v>0</v>
      </c>
      <c r="P134" s="153">
        <f t="shared" ref="P134:P149" si="1">O134*H134</f>
        <v>0</v>
      </c>
      <c r="Q134" s="153">
        <v>0</v>
      </c>
      <c r="R134" s="153">
        <f t="shared" ref="R134:R149" si="2">Q134*H134</f>
        <v>0</v>
      </c>
      <c r="S134" s="153">
        <v>0</v>
      </c>
      <c r="T134" s="154">
        <f t="shared" ref="T134:T149" si="3"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155</v>
      </c>
      <c r="AT134" s="155" t="s">
        <v>151</v>
      </c>
      <c r="AU134" s="155" t="s">
        <v>87</v>
      </c>
      <c r="AY134" s="14" t="s">
        <v>148</v>
      </c>
      <c r="BE134" s="156">
        <f t="shared" ref="BE134:BE149" si="4">IF(N134="základná",J134,0)</f>
        <v>0</v>
      </c>
      <c r="BF134" s="156">
        <f t="shared" ref="BF134:BF149" si="5">IF(N134="znížená",J134,0)</f>
        <v>0</v>
      </c>
      <c r="BG134" s="156">
        <f t="shared" ref="BG134:BG149" si="6">IF(N134="zákl. prenesená",J134,0)</f>
        <v>0</v>
      </c>
      <c r="BH134" s="156">
        <f t="shared" ref="BH134:BH149" si="7">IF(N134="zníž. prenesená",J134,0)</f>
        <v>0</v>
      </c>
      <c r="BI134" s="156">
        <f t="shared" ref="BI134:BI149" si="8">IF(N134="nulová",J134,0)</f>
        <v>0</v>
      </c>
      <c r="BJ134" s="14" t="s">
        <v>87</v>
      </c>
      <c r="BK134" s="156">
        <f t="shared" ref="BK134:BK149" si="9">ROUND(I134*H134,2)</f>
        <v>0</v>
      </c>
      <c r="BL134" s="14" t="s">
        <v>155</v>
      </c>
      <c r="BM134" s="155" t="s">
        <v>483</v>
      </c>
    </row>
    <row r="135" spans="1:65" s="2" customFormat="1" ht="16.5" customHeight="1">
      <c r="A135" s="26"/>
      <c r="B135" s="143"/>
      <c r="C135" s="144" t="s">
        <v>236</v>
      </c>
      <c r="D135" s="144" t="s">
        <v>151</v>
      </c>
      <c r="E135" s="145" t="s">
        <v>969</v>
      </c>
      <c r="F135" s="146" t="s">
        <v>970</v>
      </c>
      <c r="G135" s="147" t="s">
        <v>254</v>
      </c>
      <c r="H135" s="148">
        <v>20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37</v>
      </c>
      <c r="O135" s="153">
        <v>0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155</v>
      </c>
      <c r="AT135" s="155" t="s">
        <v>151</v>
      </c>
      <c r="AU135" s="155" t="s">
        <v>87</v>
      </c>
      <c r="AY135" s="14" t="s">
        <v>148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87</v>
      </c>
      <c r="BK135" s="156">
        <f t="shared" si="9"/>
        <v>0</v>
      </c>
      <c r="BL135" s="14" t="s">
        <v>155</v>
      </c>
      <c r="BM135" s="155" t="s">
        <v>487</v>
      </c>
    </row>
    <row r="136" spans="1:65" s="2" customFormat="1" ht="16.5" customHeight="1">
      <c r="A136" s="26"/>
      <c r="B136" s="143"/>
      <c r="C136" s="144" t="s">
        <v>202</v>
      </c>
      <c r="D136" s="144" t="s">
        <v>151</v>
      </c>
      <c r="E136" s="145" t="s">
        <v>971</v>
      </c>
      <c r="F136" s="146" t="s">
        <v>844</v>
      </c>
      <c r="G136" s="147" t="s">
        <v>254</v>
      </c>
      <c r="H136" s="148">
        <v>80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37</v>
      </c>
      <c r="O136" s="153">
        <v>0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155</v>
      </c>
      <c r="AT136" s="155" t="s">
        <v>151</v>
      </c>
      <c r="AU136" s="155" t="s">
        <v>87</v>
      </c>
      <c r="AY136" s="14" t="s">
        <v>148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87</v>
      </c>
      <c r="BK136" s="156">
        <f t="shared" si="9"/>
        <v>0</v>
      </c>
      <c r="BL136" s="14" t="s">
        <v>155</v>
      </c>
      <c r="BM136" s="155" t="s">
        <v>818</v>
      </c>
    </row>
    <row r="137" spans="1:65" s="2" customFormat="1" ht="16.5" customHeight="1">
      <c r="A137" s="26"/>
      <c r="B137" s="143"/>
      <c r="C137" s="144" t="s">
        <v>229</v>
      </c>
      <c r="D137" s="144" t="s">
        <v>151</v>
      </c>
      <c r="E137" s="145" t="s">
        <v>972</v>
      </c>
      <c r="F137" s="146" t="s">
        <v>973</v>
      </c>
      <c r="G137" s="147" t="s">
        <v>254</v>
      </c>
      <c r="H137" s="148">
        <v>20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37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155</v>
      </c>
      <c r="AT137" s="155" t="s">
        <v>151</v>
      </c>
      <c r="AU137" s="155" t="s">
        <v>87</v>
      </c>
      <c r="AY137" s="14" t="s">
        <v>148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87</v>
      </c>
      <c r="BK137" s="156">
        <f t="shared" si="9"/>
        <v>0</v>
      </c>
      <c r="BL137" s="14" t="s">
        <v>155</v>
      </c>
      <c r="BM137" s="155" t="s">
        <v>821</v>
      </c>
    </row>
    <row r="138" spans="1:65" s="2" customFormat="1" ht="16.5" customHeight="1">
      <c r="A138" s="26"/>
      <c r="B138" s="143"/>
      <c r="C138" s="144" t="s">
        <v>204</v>
      </c>
      <c r="D138" s="144" t="s">
        <v>151</v>
      </c>
      <c r="E138" s="145" t="s">
        <v>974</v>
      </c>
      <c r="F138" s="146" t="s">
        <v>975</v>
      </c>
      <c r="G138" s="147" t="s">
        <v>254</v>
      </c>
      <c r="H138" s="148">
        <v>10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37</v>
      </c>
      <c r="O138" s="153">
        <v>0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155</v>
      </c>
      <c r="AT138" s="155" t="s">
        <v>151</v>
      </c>
      <c r="AU138" s="155" t="s">
        <v>87</v>
      </c>
      <c r="AY138" s="14" t="s">
        <v>148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87</v>
      </c>
      <c r="BK138" s="156">
        <f t="shared" si="9"/>
        <v>0</v>
      </c>
      <c r="BL138" s="14" t="s">
        <v>155</v>
      </c>
      <c r="BM138" s="155" t="s">
        <v>825</v>
      </c>
    </row>
    <row r="139" spans="1:65" s="2" customFormat="1" ht="16.5" customHeight="1">
      <c r="A139" s="26"/>
      <c r="B139" s="143"/>
      <c r="C139" s="144" t="s">
        <v>193</v>
      </c>
      <c r="D139" s="144" t="s">
        <v>151</v>
      </c>
      <c r="E139" s="145" t="s">
        <v>855</v>
      </c>
      <c r="F139" s="146" t="s">
        <v>856</v>
      </c>
      <c r="G139" s="147" t="s">
        <v>254</v>
      </c>
      <c r="H139" s="148">
        <v>10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37</v>
      </c>
      <c r="O139" s="153">
        <v>0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155</v>
      </c>
      <c r="AT139" s="155" t="s">
        <v>151</v>
      </c>
      <c r="AU139" s="155" t="s">
        <v>87</v>
      </c>
      <c r="AY139" s="14" t="s">
        <v>148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87</v>
      </c>
      <c r="BK139" s="156">
        <f t="shared" si="9"/>
        <v>0</v>
      </c>
      <c r="BL139" s="14" t="s">
        <v>155</v>
      </c>
      <c r="BM139" s="155" t="s">
        <v>828</v>
      </c>
    </row>
    <row r="140" spans="1:65" s="2" customFormat="1" ht="16.5" customHeight="1">
      <c r="A140" s="26"/>
      <c r="B140" s="143"/>
      <c r="C140" s="144" t="s">
        <v>198</v>
      </c>
      <c r="D140" s="144" t="s">
        <v>151</v>
      </c>
      <c r="E140" s="145" t="s">
        <v>858</v>
      </c>
      <c r="F140" s="146" t="s">
        <v>859</v>
      </c>
      <c r="G140" s="147" t="s">
        <v>254</v>
      </c>
      <c r="H140" s="148">
        <v>10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37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155</v>
      </c>
      <c r="AT140" s="155" t="s">
        <v>151</v>
      </c>
      <c r="AU140" s="155" t="s">
        <v>87</v>
      </c>
      <c r="AY140" s="14" t="s">
        <v>148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87</v>
      </c>
      <c r="BK140" s="156">
        <f t="shared" si="9"/>
        <v>0</v>
      </c>
      <c r="BL140" s="14" t="s">
        <v>155</v>
      </c>
      <c r="BM140" s="155" t="s">
        <v>831</v>
      </c>
    </row>
    <row r="141" spans="1:65" s="2" customFormat="1" ht="24" customHeight="1">
      <c r="A141" s="26"/>
      <c r="B141" s="143"/>
      <c r="C141" s="144" t="s">
        <v>251</v>
      </c>
      <c r="D141" s="144" t="s">
        <v>151</v>
      </c>
      <c r="E141" s="145" t="s">
        <v>861</v>
      </c>
      <c r="F141" s="146" t="s">
        <v>862</v>
      </c>
      <c r="G141" s="147" t="s">
        <v>254</v>
      </c>
      <c r="H141" s="148">
        <v>10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37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155</v>
      </c>
      <c r="AT141" s="155" t="s">
        <v>151</v>
      </c>
      <c r="AU141" s="155" t="s">
        <v>87</v>
      </c>
      <c r="AY141" s="14" t="s">
        <v>148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87</v>
      </c>
      <c r="BK141" s="156">
        <f t="shared" si="9"/>
        <v>0</v>
      </c>
      <c r="BL141" s="14" t="s">
        <v>155</v>
      </c>
      <c r="BM141" s="155" t="s">
        <v>834</v>
      </c>
    </row>
    <row r="142" spans="1:65" s="2" customFormat="1" ht="24" customHeight="1">
      <c r="A142" s="26"/>
      <c r="B142" s="143"/>
      <c r="C142" s="144" t="s">
        <v>256</v>
      </c>
      <c r="D142" s="144" t="s">
        <v>151</v>
      </c>
      <c r="E142" s="145" t="s">
        <v>867</v>
      </c>
      <c r="F142" s="146" t="s">
        <v>868</v>
      </c>
      <c r="G142" s="147" t="s">
        <v>254</v>
      </c>
      <c r="H142" s="148">
        <v>10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37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155</v>
      </c>
      <c r="AT142" s="155" t="s">
        <v>151</v>
      </c>
      <c r="AU142" s="155" t="s">
        <v>87</v>
      </c>
      <c r="AY142" s="14" t="s">
        <v>148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87</v>
      </c>
      <c r="BK142" s="156">
        <f t="shared" si="9"/>
        <v>0</v>
      </c>
      <c r="BL142" s="14" t="s">
        <v>155</v>
      </c>
      <c r="BM142" s="155" t="s">
        <v>839</v>
      </c>
    </row>
    <row r="143" spans="1:65" s="2" customFormat="1" ht="16.5" customHeight="1">
      <c r="A143" s="26"/>
      <c r="B143" s="143"/>
      <c r="C143" s="144" t="s">
        <v>263</v>
      </c>
      <c r="D143" s="144" t="s">
        <v>151</v>
      </c>
      <c r="E143" s="145" t="s">
        <v>889</v>
      </c>
      <c r="F143" s="146" t="s">
        <v>890</v>
      </c>
      <c r="G143" s="147" t="s">
        <v>254</v>
      </c>
      <c r="H143" s="148">
        <v>5</v>
      </c>
      <c r="I143" s="149"/>
      <c r="J143" s="149">
        <f t="shared" si="0"/>
        <v>0</v>
      </c>
      <c r="K143" s="150"/>
      <c r="L143" s="27"/>
      <c r="M143" s="151" t="s">
        <v>1</v>
      </c>
      <c r="N143" s="152" t="s">
        <v>37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155</v>
      </c>
      <c r="AT143" s="155" t="s">
        <v>151</v>
      </c>
      <c r="AU143" s="155" t="s">
        <v>87</v>
      </c>
      <c r="AY143" s="14" t="s">
        <v>148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87</v>
      </c>
      <c r="BK143" s="156">
        <f t="shared" si="9"/>
        <v>0</v>
      </c>
      <c r="BL143" s="14" t="s">
        <v>155</v>
      </c>
      <c r="BM143" s="155" t="s">
        <v>842</v>
      </c>
    </row>
    <row r="144" spans="1:65" s="2" customFormat="1" ht="24" customHeight="1">
      <c r="A144" s="26"/>
      <c r="B144" s="143"/>
      <c r="C144" s="144" t="s">
        <v>181</v>
      </c>
      <c r="D144" s="144" t="s">
        <v>151</v>
      </c>
      <c r="E144" s="145" t="s">
        <v>873</v>
      </c>
      <c r="F144" s="146" t="s">
        <v>874</v>
      </c>
      <c r="G144" s="147" t="s">
        <v>513</v>
      </c>
      <c r="H144" s="148">
        <v>1</v>
      </c>
      <c r="I144" s="149"/>
      <c r="J144" s="149">
        <f t="shared" si="0"/>
        <v>0</v>
      </c>
      <c r="K144" s="150"/>
      <c r="L144" s="27"/>
      <c r="M144" s="151" t="s">
        <v>1</v>
      </c>
      <c r="N144" s="152" t="s">
        <v>37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155</v>
      </c>
      <c r="AT144" s="155" t="s">
        <v>151</v>
      </c>
      <c r="AU144" s="155" t="s">
        <v>87</v>
      </c>
      <c r="AY144" s="14" t="s">
        <v>148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87</v>
      </c>
      <c r="BK144" s="156">
        <f t="shared" si="9"/>
        <v>0</v>
      </c>
      <c r="BL144" s="14" t="s">
        <v>155</v>
      </c>
      <c r="BM144" s="155" t="s">
        <v>845</v>
      </c>
    </row>
    <row r="145" spans="1:65" s="2" customFormat="1" ht="16.5" customHeight="1">
      <c r="A145" s="26"/>
      <c r="B145" s="143"/>
      <c r="C145" s="144" t="s">
        <v>390</v>
      </c>
      <c r="D145" s="144" t="s">
        <v>151</v>
      </c>
      <c r="E145" s="145" t="s">
        <v>876</v>
      </c>
      <c r="F145" s="146" t="s">
        <v>515</v>
      </c>
      <c r="G145" s="147" t="s">
        <v>441</v>
      </c>
      <c r="H145" s="148">
        <v>50</v>
      </c>
      <c r="I145" s="149"/>
      <c r="J145" s="149">
        <f t="shared" si="0"/>
        <v>0</v>
      </c>
      <c r="K145" s="150"/>
      <c r="L145" s="27"/>
      <c r="M145" s="151" t="s">
        <v>1</v>
      </c>
      <c r="N145" s="152" t="s">
        <v>37</v>
      </c>
      <c r="O145" s="153">
        <v>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155</v>
      </c>
      <c r="AT145" s="155" t="s">
        <v>151</v>
      </c>
      <c r="AU145" s="155" t="s">
        <v>87</v>
      </c>
      <c r="AY145" s="14" t="s">
        <v>148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87</v>
      </c>
      <c r="BK145" s="156">
        <f t="shared" si="9"/>
        <v>0</v>
      </c>
      <c r="BL145" s="14" t="s">
        <v>155</v>
      </c>
      <c r="BM145" s="155" t="s">
        <v>848</v>
      </c>
    </row>
    <row r="146" spans="1:65" s="2" customFormat="1" ht="16.5" customHeight="1">
      <c r="A146" s="26"/>
      <c r="B146" s="143"/>
      <c r="C146" s="144" t="s">
        <v>392</v>
      </c>
      <c r="D146" s="144" t="s">
        <v>151</v>
      </c>
      <c r="E146" s="145" t="s">
        <v>976</v>
      </c>
      <c r="F146" s="146" t="s">
        <v>892</v>
      </c>
      <c r="G146" s="147" t="s">
        <v>441</v>
      </c>
      <c r="H146" s="148">
        <v>1</v>
      </c>
      <c r="I146" s="149"/>
      <c r="J146" s="149">
        <f t="shared" si="0"/>
        <v>0</v>
      </c>
      <c r="K146" s="150"/>
      <c r="L146" s="27"/>
      <c r="M146" s="151" t="s">
        <v>1</v>
      </c>
      <c r="N146" s="152" t="s">
        <v>37</v>
      </c>
      <c r="O146" s="153">
        <v>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155</v>
      </c>
      <c r="AT146" s="155" t="s">
        <v>151</v>
      </c>
      <c r="AU146" s="155" t="s">
        <v>87</v>
      </c>
      <c r="AY146" s="14" t="s">
        <v>148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87</v>
      </c>
      <c r="BK146" s="156">
        <f t="shared" si="9"/>
        <v>0</v>
      </c>
      <c r="BL146" s="14" t="s">
        <v>155</v>
      </c>
      <c r="BM146" s="155" t="s">
        <v>851</v>
      </c>
    </row>
    <row r="147" spans="1:65" s="2" customFormat="1" ht="16.5" customHeight="1">
      <c r="A147" s="26"/>
      <c r="B147" s="143"/>
      <c r="C147" s="144" t="s">
        <v>394</v>
      </c>
      <c r="D147" s="144" t="s">
        <v>151</v>
      </c>
      <c r="E147" s="145" t="s">
        <v>894</v>
      </c>
      <c r="F147" s="146" t="s">
        <v>895</v>
      </c>
      <c r="G147" s="147" t="s">
        <v>441</v>
      </c>
      <c r="H147" s="148">
        <v>1</v>
      </c>
      <c r="I147" s="149"/>
      <c r="J147" s="149">
        <f t="shared" si="0"/>
        <v>0</v>
      </c>
      <c r="K147" s="150"/>
      <c r="L147" s="27"/>
      <c r="M147" s="151" t="s">
        <v>1</v>
      </c>
      <c r="N147" s="152" t="s">
        <v>37</v>
      </c>
      <c r="O147" s="153">
        <v>0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155</v>
      </c>
      <c r="AT147" s="155" t="s">
        <v>151</v>
      </c>
      <c r="AU147" s="155" t="s">
        <v>87</v>
      </c>
      <c r="AY147" s="14" t="s">
        <v>148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87</v>
      </c>
      <c r="BK147" s="156">
        <f t="shared" si="9"/>
        <v>0</v>
      </c>
      <c r="BL147" s="14" t="s">
        <v>155</v>
      </c>
      <c r="BM147" s="155" t="s">
        <v>854</v>
      </c>
    </row>
    <row r="148" spans="1:65" s="2" customFormat="1" ht="16.5" customHeight="1">
      <c r="A148" s="26"/>
      <c r="B148" s="143"/>
      <c r="C148" s="144" t="s">
        <v>7</v>
      </c>
      <c r="D148" s="144" t="s">
        <v>151</v>
      </c>
      <c r="E148" s="145" t="s">
        <v>977</v>
      </c>
      <c r="F148" s="146" t="s">
        <v>898</v>
      </c>
      <c r="G148" s="147" t="s">
        <v>441</v>
      </c>
      <c r="H148" s="148">
        <v>1</v>
      </c>
      <c r="I148" s="149"/>
      <c r="J148" s="149">
        <f t="shared" si="0"/>
        <v>0</v>
      </c>
      <c r="K148" s="150"/>
      <c r="L148" s="27"/>
      <c r="M148" s="151" t="s">
        <v>1</v>
      </c>
      <c r="N148" s="152" t="s">
        <v>37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155</v>
      </c>
      <c r="AT148" s="155" t="s">
        <v>151</v>
      </c>
      <c r="AU148" s="155" t="s">
        <v>87</v>
      </c>
      <c r="AY148" s="14" t="s">
        <v>148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87</v>
      </c>
      <c r="BK148" s="156">
        <f t="shared" si="9"/>
        <v>0</v>
      </c>
      <c r="BL148" s="14" t="s">
        <v>155</v>
      </c>
      <c r="BM148" s="155" t="s">
        <v>857</v>
      </c>
    </row>
    <row r="149" spans="1:65" s="2" customFormat="1" ht="16.5" customHeight="1">
      <c r="A149" s="26"/>
      <c r="B149" s="143"/>
      <c r="C149" s="144" t="s">
        <v>164</v>
      </c>
      <c r="D149" s="144" t="s">
        <v>151</v>
      </c>
      <c r="E149" s="145" t="s">
        <v>886</v>
      </c>
      <c r="F149" s="146" t="s">
        <v>887</v>
      </c>
      <c r="G149" s="147" t="s">
        <v>259</v>
      </c>
      <c r="H149" s="148">
        <v>20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37</v>
      </c>
      <c r="O149" s="153">
        <v>0</v>
      </c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155</v>
      </c>
      <c r="AT149" s="155" t="s">
        <v>151</v>
      </c>
      <c r="AU149" s="155" t="s">
        <v>87</v>
      </c>
      <c r="AY149" s="14" t="s">
        <v>148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87</v>
      </c>
      <c r="BK149" s="156">
        <f t="shared" si="9"/>
        <v>0</v>
      </c>
      <c r="BL149" s="14" t="s">
        <v>155</v>
      </c>
      <c r="BM149" s="155" t="s">
        <v>860</v>
      </c>
    </row>
    <row r="150" spans="1:65" s="12" customFormat="1" ht="26" customHeight="1">
      <c r="B150" s="131"/>
      <c r="D150" s="132" t="s">
        <v>70</v>
      </c>
      <c r="E150" s="133" t="s">
        <v>923</v>
      </c>
      <c r="F150" s="133" t="s">
        <v>924</v>
      </c>
      <c r="J150" s="134">
        <f>BK150</f>
        <v>0</v>
      </c>
      <c r="L150" s="131"/>
      <c r="M150" s="135"/>
      <c r="N150" s="136"/>
      <c r="O150" s="136"/>
      <c r="P150" s="137">
        <f>SUM(P151:P155)</f>
        <v>0</v>
      </c>
      <c r="Q150" s="136"/>
      <c r="R150" s="137">
        <f>SUM(R151:R155)</f>
        <v>0</v>
      </c>
      <c r="S150" s="136"/>
      <c r="T150" s="138">
        <f>SUM(T151:T155)</f>
        <v>0</v>
      </c>
      <c r="AR150" s="132" t="s">
        <v>79</v>
      </c>
      <c r="AT150" s="139" t="s">
        <v>70</v>
      </c>
      <c r="AU150" s="139" t="s">
        <v>71</v>
      </c>
      <c r="AY150" s="132" t="s">
        <v>148</v>
      </c>
      <c r="BK150" s="140">
        <f>SUM(BK151:BK155)</f>
        <v>0</v>
      </c>
    </row>
    <row r="151" spans="1:65" s="2" customFormat="1" ht="24" customHeight="1">
      <c r="A151" s="26"/>
      <c r="B151" s="143"/>
      <c r="C151" s="144" t="s">
        <v>79</v>
      </c>
      <c r="D151" s="144" t="s">
        <v>151</v>
      </c>
      <c r="E151" s="145" t="s">
        <v>978</v>
      </c>
      <c r="F151" s="146" t="s">
        <v>926</v>
      </c>
      <c r="G151" s="147" t="s">
        <v>927</v>
      </c>
      <c r="H151" s="148">
        <v>24</v>
      </c>
      <c r="I151" s="149"/>
      <c r="J151" s="149">
        <f>ROUND(I151*H151,2)</f>
        <v>0</v>
      </c>
      <c r="K151" s="150"/>
      <c r="L151" s="27"/>
      <c r="M151" s="151" t="s">
        <v>1</v>
      </c>
      <c r="N151" s="152" t="s">
        <v>37</v>
      </c>
      <c r="O151" s="153">
        <v>0</v>
      </c>
      <c r="P151" s="153">
        <f>O151*H151</f>
        <v>0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155</v>
      </c>
      <c r="AT151" s="155" t="s">
        <v>151</v>
      </c>
      <c r="AU151" s="155" t="s">
        <v>79</v>
      </c>
      <c r="AY151" s="14" t="s">
        <v>148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4" t="s">
        <v>87</v>
      </c>
      <c r="BK151" s="156">
        <f>ROUND(I151*H151,2)</f>
        <v>0</v>
      </c>
      <c r="BL151" s="14" t="s">
        <v>155</v>
      </c>
      <c r="BM151" s="155" t="s">
        <v>863</v>
      </c>
    </row>
    <row r="152" spans="1:65" s="2" customFormat="1" ht="24" customHeight="1">
      <c r="A152" s="26"/>
      <c r="B152" s="143"/>
      <c r="C152" s="144" t="s">
        <v>87</v>
      </c>
      <c r="D152" s="144" t="s">
        <v>151</v>
      </c>
      <c r="E152" s="145" t="s">
        <v>979</v>
      </c>
      <c r="F152" s="146" t="s">
        <v>980</v>
      </c>
      <c r="G152" s="147" t="s">
        <v>927</v>
      </c>
      <c r="H152" s="148">
        <v>72</v>
      </c>
      <c r="I152" s="149"/>
      <c r="J152" s="149">
        <f>ROUND(I152*H152,2)</f>
        <v>0</v>
      </c>
      <c r="K152" s="150"/>
      <c r="L152" s="27"/>
      <c r="M152" s="151" t="s">
        <v>1</v>
      </c>
      <c r="N152" s="152" t="s">
        <v>37</v>
      </c>
      <c r="O152" s="153">
        <v>0</v>
      </c>
      <c r="P152" s="153">
        <f>O152*H152</f>
        <v>0</v>
      </c>
      <c r="Q152" s="153">
        <v>0</v>
      </c>
      <c r="R152" s="153">
        <f>Q152*H152</f>
        <v>0</v>
      </c>
      <c r="S152" s="153">
        <v>0</v>
      </c>
      <c r="T152" s="154">
        <f>S152*H152</f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155</v>
      </c>
      <c r="AT152" s="155" t="s">
        <v>151</v>
      </c>
      <c r="AU152" s="155" t="s">
        <v>79</v>
      </c>
      <c r="AY152" s="14" t="s">
        <v>148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4" t="s">
        <v>87</v>
      </c>
      <c r="BK152" s="156">
        <f>ROUND(I152*H152,2)</f>
        <v>0</v>
      </c>
      <c r="BL152" s="14" t="s">
        <v>155</v>
      </c>
      <c r="BM152" s="155" t="s">
        <v>866</v>
      </c>
    </row>
    <row r="153" spans="1:65" s="2" customFormat="1" ht="36" customHeight="1">
      <c r="A153" s="26"/>
      <c r="B153" s="143"/>
      <c r="C153" s="144" t="s">
        <v>208</v>
      </c>
      <c r="D153" s="144" t="s">
        <v>151</v>
      </c>
      <c r="E153" s="145" t="s">
        <v>981</v>
      </c>
      <c r="F153" s="146" t="s">
        <v>933</v>
      </c>
      <c r="G153" s="147" t="s">
        <v>927</v>
      </c>
      <c r="H153" s="148">
        <v>16</v>
      </c>
      <c r="I153" s="149"/>
      <c r="J153" s="149">
        <f>ROUND(I153*H153,2)</f>
        <v>0</v>
      </c>
      <c r="K153" s="150"/>
      <c r="L153" s="27"/>
      <c r="M153" s="151" t="s">
        <v>1</v>
      </c>
      <c r="N153" s="152" t="s">
        <v>37</v>
      </c>
      <c r="O153" s="153">
        <v>0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155</v>
      </c>
      <c r="AT153" s="155" t="s">
        <v>151</v>
      </c>
      <c r="AU153" s="155" t="s">
        <v>79</v>
      </c>
      <c r="AY153" s="14" t="s">
        <v>148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4" t="s">
        <v>87</v>
      </c>
      <c r="BK153" s="156">
        <f>ROUND(I153*H153,2)</f>
        <v>0</v>
      </c>
      <c r="BL153" s="14" t="s">
        <v>155</v>
      </c>
      <c r="BM153" s="155" t="s">
        <v>869</v>
      </c>
    </row>
    <row r="154" spans="1:65" s="2" customFormat="1" ht="16.5" customHeight="1">
      <c r="A154" s="26"/>
      <c r="B154" s="143"/>
      <c r="C154" s="144" t="s">
        <v>155</v>
      </c>
      <c r="D154" s="144" t="s">
        <v>151</v>
      </c>
      <c r="E154" s="145" t="s">
        <v>935</v>
      </c>
      <c r="F154" s="146" t="s">
        <v>936</v>
      </c>
      <c r="G154" s="147" t="s">
        <v>522</v>
      </c>
      <c r="H154" s="148">
        <v>1</v>
      </c>
      <c r="I154" s="149"/>
      <c r="J154" s="149">
        <f>ROUND(I154*H154,2)</f>
        <v>0</v>
      </c>
      <c r="K154" s="150"/>
      <c r="L154" s="27"/>
      <c r="M154" s="151" t="s">
        <v>1</v>
      </c>
      <c r="N154" s="152" t="s">
        <v>37</v>
      </c>
      <c r="O154" s="153">
        <v>0</v>
      </c>
      <c r="P154" s="153">
        <f>O154*H154</f>
        <v>0</v>
      </c>
      <c r="Q154" s="153">
        <v>0</v>
      </c>
      <c r="R154" s="153">
        <f>Q154*H154</f>
        <v>0</v>
      </c>
      <c r="S154" s="153">
        <v>0</v>
      </c>
      <c r="T154" s="154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155</v>
      </c>
      <c r="AT154" s="155" t="s">
        <v>151</v>
      </c>
      <c r="AU154" s="155" t="s">
        <v>79</v>
      </c>
      <c r="AY154" s="14" t="s">
        <v>148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4" t="s">
        <v>87</v>
      </c>
      <c r="BK154" s="156">
        <f>ROUND(I154*H154,2)</f>
        <v>0</v>
      </c>
      <c r="BL154" s="14" t="s">
        <v>155</v>
      </c>
      <c r="BM154" s="155" t="s">
        <v>872</v>
      </c>
    </row>
    <row r="155" spans="1:65" s="2" customFormat="1" ht="16.5" customHeight="1">
      <c r="A155" s="26"/>
      <c r="B155" s="143"/>
      <c r="C155" s="144" t="s">
        <v>227</v>
      </c>
      <c r="D155" s="144" t="s">
        <v>151</v>
      </c>
      <c r="E155" s="145" t="s">
        <v>982</v>
      </c>
      <c r="F155" s="146" t="s">
        <v>939</v>
      </c>
      <c r="G155" s="147" t="s">
        <v>522</v>
      </c>
      <c r="H155" s="148">
        <v>1</v>
      </c>
      <c r="I155" s="149"/>
      <c r="J155" s="149">
        <f>ROUND(I155*H155,2)</f>
        <v>0</v>
      </c>
      <c r="K155" s="150"/>
      <c r="L155" s="27"/>
      <c r="M155" s="171" t="s">
        <v>1</v>
      </c>
      <c r="N155" s="172" t="s">
        <v>37</v>
      </c>
      <c r="O155" s="173">
        <v>0</v>
      </c>
      <c r="P155" s="173">
        <f>O155*H155</f>
        <v>0</v>
      </c>
      <c r="Q155" s="173">
        <v>0</v>
      </c>
      <c r="R155" s="173">
        <f>Q155*H155</f>
        <v>0</v>
      </c>
      <c r="S155" s="173">
        <v>0</v>
      </c>
      <c r="T155" s="174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155</v>
      </c>
      <c r="AT155" s="155" t="s">
        <v>151</v>
      </c>
      <c r="AU155" s="155" t="s">
        <v>79</v>
      </c>
      <c r="AY155" s="14" t="s">
        <v>148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4" t="s">
        <v>87</v>
      </c>
      <c r="BK155" s="156">
        <f>ROUND(I155*H155,2)</f>
        <v>0</v>
      </c>
      <c r="BL155" s="14" t="s">
        <v>155</v>
      </c>
      <c r="BM155" s="155" t="s">
        <v>875</v>
      </c>
    </row>
    <row r="156" spans="1:65" s="2" customFormat="1" ht="7" customHeight="1">
      <c r="A156" s="26"/>
      <c r="B156" s="41"/>
      <c r="C156" s="42"/>
      <c r="D156" s="42"/>
      <c r="E156" s="42"/>
      <c r="F156" s="42"/>
      <c r="G156" s="42"/>
      <c r="H156" s="42"/>
      <c r="I156" s="42"/>
      <c r="J156" s="42"/>
      <c r="K156" s="42"/>
      <c r="L156" s="27"/>
      <c r="M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</row>
  </sheetData>
  <autoFilter ref="C119:K155" xr:uid="{00000000-0009-0000-0000-00000A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90"/>
  <sheetViews>
    <sheetView showGridLines="0" topLeftCell="A113" workbookViewId="0">
      <selection activeCell="J122" sqref="J122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92"/>
    </row>
    <row r="2" spans="1:46" s="1" customFormat="1" ht="37" customHeight="1">
      <c r="L2" s="209" t="s">
        <v>5</v>
      </c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4" t="s">
        <v>80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5" customHeight="1">
      <c r="B4" s="17"/>
      <c r="D4" s="18" t="s">
        <v>113</v>
      </c>
      <c r="L4" s="17"/>
      <c r="M4" s="93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16" t="str">
        <f>'Rekapitulácia stavby'!K6</f>
        <v xml:space="preserve">SYSTÉM ZHODNOCOVANIA BRO V KRÁSNE NAD KYSUCOU </v>
      </c>
      <c r="F7" s="217"/>
      <c r="G7" s="217"/>
      <c r="H7" s="217"/>
      <c r="L7" s="17"/>
    </row>
    <row r="8" spans="1:46" s="2" customFormat="1" ht="12" customHeight="1">
      <c r="A8" s="26"/>
      <c r="B8" s="27"/>
      <c r="C8" s="26"/>
      <c r="D8" s="23" t="s">
        <v>114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8" t="s">
        <v>115</v>
      </c>
      <c r="F9" s="215"/>
      <c r="G9" s="215"/>
      <c r="H9" s="21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>
        <f>'Rekapitulácia stavby'!AN8</f>
        <v>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21</v>
      </c>
      <c r="F15" s="26"/>
      <c r="G15" s="26"/>
      <c r="H15" s="26"/>
      <c r="I15" s="23" t="s">
        <v>22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06" t="str">
        <f>'Rekapitulácia stavby'!E14</f>
        <v xml:space="preserve"> </v>
      </c>
      <c r="F18" s="206"/>
      <c r="G18" s="206"/>
      <c r="H18" s="206"/>
      <c r="I18" s="23" t="s">
        <v>22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20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22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20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26</v>
      </c>
      <c r="F24" s="26"/>
      <c r="G24" s="26"/>
      <c r="H24" s="26"/>
      <c r="I24" s="23" t="s">
        <v>22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02" customHeight="1">
      <c r="A27" s="94"/>
      <c r="B27" s="95"/>
      <c r="C27" s="94"/>
      <c r="D27" s="94"/>
      <c r="E27" s="210" t="s">
        <v>116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7" t="s">
        <v>31</v>
      </c>
      <c r="E30" s="26"/>
      <c r="F30" s="26"/>
      <c r="G30" s="26"/>
      <c r="H30" s="26"/>
      <c r="I30" s="26"/>
      <c r="J30" s="65">
        <f>ROUND(J128,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33</v>
      </c>
      <c r="G32" s="26"/>
      <c r="H32" s="26"/>
      <c r="I32" s="30" t="s">
        <v>32</v>
      </c>
      <c r="J32" s="30" t="s">
        <v>34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8" t="s">
        <v>35</v>
      </c>
      <c r="E33" s="23" t="s">
        <v>36</v>
      </c>
      <c r="F33" s="99">
        <f>ROUND((SUM(BE128:BE189)),  2)</f>
        <v>0</v>
      </c>
      <c r="G33" s="26"/>
      <c r="H33" s="26"/>
      <c r="I33" s="100">
        <v>0.2</v>
      </c>
      <c r="J33" s="99">
        <f>ROUND(((SUM(BE128:BE189))*I33),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37</v>
      </c>
      <c r="F34" s="99">
        <f>ROUND((SUM(BF128:BF189)),  2)</f>
        <v>0</v>
      </c>
      <c r="G34" s="26"/>
      <c r="H34" s="26"/>
      <c r="I34" s="100">
        <v>0.2</v>
      </c>
      <c r="J34" s="99">
        <f>ROUND(((SUM(BF128:BF189))*I34),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38</v>
      </c>
      <c r="F35" s="99">
        <f>ROUND((SUM(BG128:BG189)),  2)</f>
        <v>0</v>
      </c>
      <c r="G35" s="26"/>
      <c r="H35" s="26"/>
      <c r="I35" s="100">
        <v>0.2</v>
      </c>
      <c r="J35" s="9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39</v>
      </c>
      <c r="F36" s="99">
        <f>ROUND((SUM(BH128:BH189)),  2)</f>
        <v>0</v>
      </c>
      <c r="G36" s="26"/>
      <c r="H36" s="26"/>
      <c r="I36" s="100">
        <v>0.2</v>
      </c>
      <c r="J36" s="99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40</v>
      </c>
      <c r="F37" s="99">
        <f>ROUND((SUM(BI128:BI189)),  2)</f>
        <v>0</v>
      </c>
      <c r="G37" s="26"/>
      <c r="H37" s="26"/>
      <c r="I37" s="100">
        <v>0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101"/>
      <c r="D39" s="102" t="s">
        <v>41</v>
      </c>
      <c r="E39" s="54"/>
      <c r="F39" s="54"/>
      <c r="G39" s="103" t="s">
        <v>42</v>
      </c>
      <c r="H39" s="104" t="s">
        <v>43</v>
      </c>
      <c r="I39" s="54"/>
      <c r="J39" s="105">
        <f>SUM(J30:J37)</f>
        <v>0</v>
      </c>
      <c r="K39" s="10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46</v>
      </c>
      <c r="E61" s="29"/>
      <c r="F61" s="107" t="s">
        <v>47</v>
      </c>
      <c r="G61" s="39" t="s">
        <v>46</v>
      </c>
      <c r="H61" s="29"/>
      <c r="I61" s="29"/>
      <c r="J61" s="108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46</v>
      </c>
      <c r="E76" s="29"/>
      <c r="F76" s="107" t="s">
        <v>47</v>
      </c>
      <c r="G76" s="39" t="s">
        <v>46</v>
      </c>
      <c r="H76" s="29"/>
      <c r="I76" s="29"/>
      <c r="J76" s="108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117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5.5" customHeight="1">
      <c r="A85" s="26"/>
      <c r="B85" s="27"/>
      <c r="C85" s="26"/>
      <c r="D85" s="26"/>
      <c r="E85" s="216" t="str">
        <f>E7</f>
        <v xml:space="preserve">SYSTÉM ZHODNOCOVANIA BRO V KRÁSNE NAD KYSUCOU </v>
      </c>
      <c r="F85" s="217"/>
      <c r="G85" s="217"/>
      <c r="H85" s="21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114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8" t="str">
        <f>E9</f>
        <v>SO 01 - Dozrievacia a skladová plocha kompostu</v>
      </c>
      <c r="F87" s="215"/>
      <c r="G87" s="215"/>
      <c r="H87" s="21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Krásno na Kysucou p.č. 515/72, 515/73</v>
      </c>
      <c r="G89" s="26"/>
      <c r="H89" s="26"/>
      <c r="I89" s="23" t="s">
        <v>18</v>
      </c>
      <c r="J89" s="49">
        <f>IF(J12="","",J12)</f>
        <v>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5" customHeight="1">
      <c r="A91" s="26"/>
      <c r="B91" s="27"/>
      <c r="C91" s="23" t="s">
        <v>19</v>
      </c>
      <c r="D91" s="26"/>
      <c r="E91" s="26"/>
      <c r="F91" s="21" t="str">
        <f>E15</f>
        <v>Mesto Krásno nad Kysucou</v>
      </c>
      <c r="G91" s="26"/>
      <c r="H91" s="26"/>
      <c r="I91" s="23" t="s">
        <v>25</v>
      </c>
      <c r="J91" s="24" t="str">
        <f>E21</f>
        <v>HESCON s.r.o.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>HESCON s.r.o.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9" t="s">
        <v>118</v>
      </c>
      <c r="D94" s="101"/>
      <c r="E94" s="101"/>
      <c r="F94" s="101"/>
      <c r="G94" s="101"/>
      <c r="H94" s="101"/>
      <c r="I94" s="101"/>
      <c r="J94" s="110" t="s">
        <v>119</v>
      </c>
      <c r="K94" s="101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11" t="s">
        <v>120</v>
      </c>
      <c r="D96" s="26"/>
      <c r="E96" s="26"/>
      <c r="F96" s="26"/>
      <c r="G96" s="26"/>
      <c r="H96" s="26"/>
      <c r="I96" s="26"/>
      <c r="J96" s="65">
        <f>J128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121</v>
      </c>
    </row>
    <row r="97" spans="1:31" s="9" customFormat="1" ht="25" customHeight="1">
      <c r="B97" s="112"/>
      <c r="D97" s="113" t="s">
        <v>122</v>
      </c>
      <c r="E97" s="114"/>
      <c r="F97" s="114"/>
      <c r="G97" s="114"/>
      <c r="H97" s="114"/>
      <c r="I97" s="114"/>
      <c r="J97" s="115">
        <f>J129</f>
        <v>0</v>
      </c>
      <c r="L97" s="112"/>
    </row>
    <row r="98" spans="1:31" s="10" customFormat="1" ht="20" customHeight="1">
      <c r="B98" s="116"/>
      <c r="D98" s="117" t="s">
        <v>123</v>
      </c>
      <c r="E98" s="118"/>
      <c r="F98" s="118"/>
      <c r="G98" s="118"/>
      <c r="H98" s="118"/>
      <c r="I98" s="118"/>
      <c r="J98" s="119">
        <f>J130</f>
        <v>0</v>
      </c>
      <c r="L98" s="116"/>
    </row>
    <row r="99" spans="1:31" s="10" customFormat="1" ht="20" customHeight="1">
      <c r="B99" s="116"/>
      <c r="D99" s="117" t="s">
        <v>124</v>
      </c>
      <c r="E99" s="118"/>
      <c r="F99" s="118"/>
      <c r="G99" s="118"/>
      <c r="H99" s="118"/>
      <c r="I99" s="118"/>
      <c r="J99" s="119">
        <f>J138</f>
        <v>0</v>
      </c>
      <c r="L99" s="116"/>
    </row>
    <row r="100" spans="1:31" s="10" customFormat="1" ht="20" customHeight="1">
      <c r="B100" s="116"/>
      <c r="D100" s="117" t="s">
        <v>125</v>
      </c>
      <c r="E100" s="118"/>
      <c r="F100" s="118"/>
      <c r="G100" s="118"/>
      <c r="H100" s="118"/>
      <c r="I100" s="118"/>
      <c r="J100" s="119">
        <f>J145</f>
        <v>0</v>
      </c>
      <c r="L100" s="116"/>
    </row>
    <row r="101" spans="1:31" s="10" customFormat="1" ht="20" customHeight="1">
      <c r="B101" s="116"/>
      <c r="D101" s="117" t="s">
        <v>126</v>
      </c>
      <c r="E101" s="118"/>
      <c r="F101" s="118"/>
      <c r="G101" s="118"/>
      <c r="H101" s="118"/>
      <c r="I101" s="118"/>
      <c r="J101" s="119">
        <f>J151</f>
        <v>0</v>
      </c>
      <c r="L101" s="116"/>
    </row>
    <row r="102" spans="1:31" s="10" customFormat="1" ht="20" customHeight="1">
      <c r="B102" s="116"/>
      <c r="D102" s="117" t="s">
        <v>127</v>
      </c>
      <c r="E102" s="118"/>
      <c r="F102" s="118"/>
      <c r="G102" s="118"/>
      <c r="H102" s="118"/>
      <c r="I102" s="118"/>
      <c r="J102" s="119">
        <f>J158</f>
        <v>0</v>
      </c>
      <c r="L102" s="116"/>
    </row>
    <row r="103" spans="1:31" s="10" customFormat="1" ht="20" customHeight="1">
      <c r="B103" s="116"/>
      <c r="D103" s="117" t="s">
        <v>128</v>
      </c>
      <c r="E103" s="118"/>
      <c r="F103" s="118"/>
      <c r="G103" s="118"/>
      <c r="H103" s="118"/>
      <c r="I103" s="118"/>
      <c r="J103" s="119">
        <f>J161</f>
        <v>0</v>
      </c>
      <c r="L103" s="116"/>
    </row>
    <row r="104" spans="1:31" s="9" customFormat="1" ht="25" customHeight="1">
      <c r="B104" s="112"/>
      <c r="D104" s="113" t="s">
        <v>129</v>
      </c>
      <c r="E104" s="114"/>
      <c r="F104" s="114"/>
      <c r="G104" s="114"/>
      <c r="H104" s="114"/>
      <c r="I104" s="114"/>
      <c r="J104" s="115">
        <f>J163</f>
        <v>0</v>
      </c>
      <c r="L104" s="112"/>
    </row>
    <row r="105" spans="1:31" s="10" customFormat="1" ht="20" customHeight="1">
      <c r="B105" s="116"/>
      <c r="D105" s="117" t="s">
        <v>130</v>
      </c>
      <c r="E105" s="118"/>
      <c r="F105" s="118"/>
      <c r="G105" s="118"/>
      <c r="H105" s="118"/>
      <c r="I105" s="118"/>
      <c r="J105" s="119">
        <f>J164</f>
        <v>0</v>
      </c>
      <c r="L105" s="116"/>
    </row>
    <row r="106" spans="1:31" s="9" customFormat="1" ht="25" customHeight="1">
      <c r="B106" s="112"/>
      <c r="D106" s="113" t="s">
        <v>131</v>
      </c>
      <c r="E106" s="114"/>
      <c r="F106" s="114"/>
      <c r="G106" s="114"/>
      <c r="H106" s="114"/>
      <c r="I106" s="114"/>
      <c r="J106" s="115">
        <f>J168</f>
        <v>0</v>
      </c>
      <c r="L106" s="112"/>
    </row>
    <row r="107" spans="1:31" s="10" customFormat="1" ht="20" customHeight="1">
      <c r="B107" s="116"/>
      <c r="D107" s="117" t="s">
        <v>132</v>
      </c>
      <c r="E107" s="118"/>
      <c r="F107" s="118"/>
      <c r="G107" s="118"/>
      <c r="H107" s="118"/>
      <c r="I107" s="118"/>
      <c r="J107" s="119">
        <f>J169</f>
        <v>0</v>
      </c>
      <c r="L107" s="116"/>
    </row>
    <row r="108" spans="1:31" s="9" customFormat="1" ht="25" customHeight="1">
      <c r="B108" s="112"/>
      <c r="D108" s="113" t="s">
        <v>133</v>
      </c>
      <c r="E108" s="114"/>
      <c r="F108" s="114"/>
      <c r="G108" s="114"/>
      <c r="H108" s="114"/>
      <c r="I108" s="114"/>
      <c r="J108" s="115">
        <f>J180</f>
        <v>0</v>
      </c>
      <c r="L108" s="112"/>
    </row>
    <row r="109" spans="1:31" s="2" customFormat="1" ht="21.75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7" customHeight="1">
      <c r="A110" s="26"/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4" spans="1:63" s="2" customFormat="1" ht="7" customHeight="1">
      <c r="A114" s="26"/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25" customHeight="1">
      <c r="A115" s="26"/>
      <c r="B115" s="27"/>
      <c r="C115" s="18" t="s">
        <v>134</v>
      </c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7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2" customHeight="1">
      <c r="A117" s="26"/>
      <c r="B117" s="27"/>
      <c r="C117" s="23" t="s">
        <v>13</v>
      </c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25.5" customHeight="1">
      <c r="A118" s="26"/>
      <c r="B118" s="27"/>
      <c r="C118" s="26"/>
      <c r="D118" s="26"/>
      <c r="E118" s="216" t="str">
        <f>E7</f>
        <v xml:space="preserve">SYSTÉM ZHODNOCOVANIA BRO V KRÁSNE NAD KYSUCOU </v>
      </c>
      <c r="F118" s="217"/>
      <c r="G118" s="217"/>
      <c r="H118" s="217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2" customHeight="1">
      <c r="A119" s="26"/>
      <c r="B119" s="27"/>
      <c r="C119" s="23" t="s">
        <v>114</v>
      </c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6.5" customHeight="1">
      <c r="A120" s="26"/>
      <c r="B120" s="27"/>
      <c r="C120" s="26"/>
      <c r="D120" s="26"/>
      <c r="E120" s="198" t="str">
        <f>E9</f>
        <v>SO 01 - Dozrievacia a skladová plocha kompostu</v>
      </c>
      <c r="F120" s="215"/>
      <c r="G120" s="215"/>
      <c r="H120" s="215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7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2" customHeight="1">
      <c r="A122" s="26"/>
      <c r="B122" s="27"/>
      <c r="C122" s="23" t="s">
        <v>16</v>
      </c>
      <c r="D122" s="26"/>
      <c r="E122" s="26"/>
      <c r="F122" s="21" t="str">
        <f>F12</f>
        <v>Krásno na Kysucou p.č. 515/72, 515/73</v>
      </c>
      <c r="G122" s="26"/>
      <c r="H122" s="26"/>
      <c r="I122" s="23" t="s">
        <v>18</v>
      </c>
      <c r="J122" s="49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7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5.25" customHeight="1">
      <c r="A124" s="26"/>
      <c r="B124" s="27"/>
      <c r="C124" s="23" t="s">
        <v>19</v>
      </c>
      <c r="D124" s="26"/>
      <c r="E124" s="26"/>
      <c r="F124" s="21" t="str">
        <f>E15</f>
        <v>Mesto Krásno nad Kysucou</v>
      </c>
      <c r="G124" s="26"/>
      <c r="H124" s="26"/>
      <c r="I124" s="23" t="s">
        <v>25</v>
      </c>
      <c r="J124" s="24" t="str">
        <f>E21</f>
        <v>HESCON s.r.o.</v>
      </c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5.25" customHeight="1">
      <c r="A125" s="26"/>
      <c r="B125" s="27"/>
      <c r="C125" s="23" t="s">
        <v>23</v>
      </c>
      <c r="D125" s="26"/>
      <c r="E125" s="26"/>
      <c r="F125" s="21" t="str">
        <f>IF(E18="","",E18)</f>
        <v xml:space="preserve"> </v>
      </c>
      <c r="G125" s="26"/>
      <c r="H125" s="26"/>
      <c r="I125" s="23" t="s">
        <v>28</v>
      </c>
      <c r="J125" s="24" t="str">
        <f>E24</f>
        <v>HESCON s.r.o.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2" customFormat="1" ht="10.2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63" s="11" customFormat="1" ht="29.25" customHeight="1">
      <c r="A127" s="120"/>
      <c r="B127" s="121"/>
      <c r="C127" s="122" t="s">
        <v>135</v>
      </c>
      <c r="D127" s="123" t="s">
        <v>56</v>
      </c>
      <c r="E127" s="123" t="s">
        <v>52</v>
      </c>
      <c r="F127" s="123" t="s">
        <v>53</v>
      </c>
      <c r="G127" s="123" t="s">
        <v>136</v>
      </c>
      <c r="H127" s="123" t="s">
        <v>137</v>
      </c>
      <c r="I127" s="123" t="s">
        <v>138</v>
      </c>
      <c r="J127" s="124" t="s">
        <v>119</v>
      </c>
      <c r="K127" s="125" t="s">
        <v>139</v>
      </c>
      <c r="L127" s="126"/>
      <c r="M127" s="56" t="s">
        <v>1</v>
      </c>
      <c r="N127" s="57" t="s">
        <v>35</v>
      </c>
      <c r="O127" s="57" t="s">
        <v>140</v>
      </c>
      <c r="P127" s="57" t="s">
        <v>141</v>
      </c>
      <c r="Q127" s="57" t="s">
        <v>142</v>
      </c>
      <c r="R127" s="57" t="s">
        <v>143</v>
      </c>
      <c r="S127" s="57" t="s">
        <v>144</v>
      </c>
      <c r="T127" s="58" t="s">
        <v>145</v>
      </c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</row>
    <row r="128" spans="1:63" s="2" customFormat="1" ht="22.75" customHeight="1">
      <c r="A128" s="26"/>
      <c r="B128" s="27"/>
      <c r="C128" s="63" t="s">
        <v>120</v>
      </c>
      <c r="D128" s="26"/>
      <c r="E128" s="26"/>
      <c r="F128" s="26"/>
      <c r="G128" s="26"/>
      <c r="H128" s="26"/>
      <c r="I128" s="26"/>
      <c r="J128" s="127">
        <f>BK128</f>
        <v>0</v>
      </c>
      <c r="K128" s="26"/>
      <c r="L128" s="27"/>
      <c r="M128" s="59"/>
      <c r="N128" s="50"/>
      <c r="O128" s="60"/>
      <c r="P128" s="128">
        <f>P129+P163+P168+P180</f>
        <v>725.94784899999991</v>
      </c>
      <c r="Q128" s="60"/>
      <c r="R128" s="128">
        <f>R129+R163+R168+R180</f>
        <v>1243.6528789000001</v>
      </c>
      <c r="S128" s="60"/>
      <c r="T128" s="129">
        <f>T129+T163+T168+T180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T128" s="14" t="s">
        <v>70</v>
      </c>
      <c r="AU128" s="14" t="s">
        <v>121</v>
      </c>
      <c r="BK128" s="130">
        <f>BK129+BK163+BK168+BK180</f>
        <v>0</v>
      </c>
    </row>
    <row r="129" spans="1:65" s="12" customFormat="1" ht="26" customHeight="1">
      <c r="B129" s="131"/>
      <c r="D129" s="132" t="s">
        <v>70</v>
      </c>
      <c r="E129" s="133" t="s">
        <v>146</v>
      </c>
      <c r="F129" s="133" t="s">
        <v>147</v>
      </c>
      <c r="J129" s="134">
        <f>BK129</f>
        <v>0</v>
      </c>
      <c r="L129" s="131"/>
      <c r="M129" s="135"/>
      <c r="N129" s="136"/>
      <c r="O129" s="136"/>
      <c r="P129" s="137">
        <f>P130+P138+P145+P151+P158+P161</f>
        <v>683.12651799999992</v>
      </c>
      <c r="Q129" s="136"/>
      <c r="R129" s="137">
        <f>R130+R138+R145+R151+R158+R161</f>
        <v>1243.5758789000001</v>
      </c>
      <c r="S129" s="136"/>
      <c r="T129" s="138">
        <f>T130+T138+T145+T151+T158+T161</f>
        <v>0</v>
      </c>
      <c r="AR129" s="132" t="s">
        <v>79</v>
      </c>
      <c r="AT129" s="139" t="s">
        <v>70</v>
      </c>
      <c r="AU129" s="139" t="s">
        <v>71</v>
      </c>
      <c r="AY129" s="132" t="s">
        <v>148</v>
      </c>
      <c r="BK129" s="140">
        <f>BK130+BK138+BK145+BK151+BK158+BK161</f>
        <v>0</v>
      </c>
    </row>
    <row r="130" spans="1:65" s="12" customFormat="1" ht="22.75" customHeight="1">
      <c r="B130" s="131"/>
      <c r="D130" s="132" t="s">
        <v>70</v>
      </c>
      <c r="E130" s="141" t="s">
        <v>79</v>
      </c>
      <c r="F130" s="141" t="s">
        <v>149</v>
      </c>
      <c r="J130" s="142">
        <f>BK130</f>
        <v>0</v>
      </c>
      <c r="L130" s="131"/>
      <c r="M130" s="135"/>
      <c r="N130" s="136"/>
      <c r="O130" s="136"/>
      <c r="P130" s="137">
        <f>SUM(P131:P137)</f>
        <v>222.48760999999999</v>
      </c>
      <c r="Q130" s="136"/>
      <c r="R130" s="137">
        <f>SUM(R131:R137)</f>
        <v>0</v>
      </c>
      <c r="S130" s="136"/>
      <c r="T130" s="138">
        <f>SUM(T131:T137)</f>
        <v>0</v>
      </c>
      <c r="AR130" s="132" t="s">
        <v>79</v>
      </c>
      <c r="AT130" s="139" t="s">
        <v>70</v>
      </c>
      <c r="AU130" s="139" t="s">
        <v>79</v>
      </c>
      <c r="AY130" s="132" t="s">
        <v>148</v>
      </c>
      <c r="BK130" s="140">
        <f>SUM(BK131:BK137)</f>
        <v>0</v>
      </c>
    </row>
    <row r="131" spans="1:65" s="2" customFormat="1" ht="24" customHeight="1">
      <c r="A131" s="26"/>
      <c r="B131" s="143"/>
      <c r="C131" s="144" t="s">
        <v>150</v>
      </c>
      <c r="D131" s="144" t="s">
        <v>151</v>
      </c>
      <c r="E131" s="145" t="s">
        <v>152</v>
      </c>
      <c r="F131" s="146" t="s">
        <v>153</v>
      </c>
      <c r="G131" s="147" t="s">
        <v>154</v>
      </c>
      <c r="H131" s="148">
        <v>539.75</v>
      </c>
      <c r="I131" s="149"/>
      <c r="J131" s="149">
        <f t="shared" ref="J131:J137" si="0">ROUND(I131*H131,2)</f>
        <v>0</v>
      </c>
      <c r="K131" s="150"/>
      <c r="L131" s="27"/>
      <c r="M131" s="151" t="s">
        <v>1</v>
      </c>
      <c r="N131" s="152" t="s">
        <v>37</v>
      </c>
      <c r="O131" s="153">
        <v>0.20499999999999999</v>
      </c>
      <c r="P131" s="153">
        <f t="shared" ref="P131:P137" si="1">O131*H131</f>
        <v>110.64874999999999</v>
      </c>
      <c r="Q131" s="153">
        <v>0</v>
      </c>
      <c r="R131" s="153">
        <f t="shared" ref="R131:R137" si="2">Q131*H131</f>
        <v>0</v>
      </c>
      <c r="S131" s="153">
        <v>0</v>
      </c>
      <c r="T131" s="154">
        <f t="shared" ref="T131:T137" si="3"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155</v>
      </c>
      <c r="AT131" s="155" t="s">
        <v>151</v>
      </c>
      <c r="AU131" s="155" t="s">
        <v>87</v>
      </c>
      <c r="AY131" s="14" t="s">
        <v>148</v>
      </c>
      <c r="BE131" s="156">
        <f t="shared" ref="BE131:BE137" si="4">IF(N131="základná",J131,0)</f>
        <v>0</v>
      </c>
      <c r="BF131" s="156">
        <f t="shared" ref="BF131:BF137" si="5">IF(N131="znížená",J131,0)</f>
        <v>0</v>
      </c>
      <c r="BG131" s="156">
        <f t="shared" ref="BG131:BG137" si="6">IF(N131="zákl. prenesená",J131,0)</f>
        <v>0</v>
      </c>
      <c r="BH131" s="156">
        <f t="shared" ref="BH131:BH137" si="7">IF(N131="zníž. prenesená",J131,0)</f>
        <v>0</v>
      </c>
      <c r="BI131" s="156">
        <f t="shared" ref="BI131:BI137" si="8">IF(N131="nulová",J131,0)</f>
        <v>0</v>
      </c>
      <c r="BJ131" s="14" t="s">
        <v>87</v>
      </c>
      <c r="BK131" s="156">
        <f t="shared" ref="BK131:BK137" si="9">ROUND(I131*H131,2)</f>
        <v>0</v>
      </c>
      <c r="BL131" s="14" t="s">
        <v>155</v>
      </c>
      <c r="BM131" s="155" t="s">
        <v>156</v>
      </c>
    </row>
    <row r="132" spans="1:65" s="2" customFormat="1" ht="24" customHeight="1">
      <c r="A132" s="26"/>
      <c r="B132" s="143"/>
      <c r="C132" s="144" t="s">
        <v>157</v>
      </c>
      <c r="D132" s="144" t="s">
        <v>151</v>
      </c>
      <c r="E132" s="145" t="s">
        <v>158</v>
      </c>
      <c r="F132" s="146" t="s">
        <v>159</v>
      </c>
      <c r="G132" s="147" t="s">
        <v>154</v>
      </c>
      <c r="H132" s="148">
        <v>539.75</v>
      </c>
      <c r="I132" s="149"/>
      <c r="J132" s="149">
        <f t="shared" si="0"/>
        <v>0</v>
      </c>
      <c r="K132" s="150"/>
      <c r="L132" s="27"/>
      <c r="M132" s="151" t="s">
        <v>1</v>
      </c>
      <c r="N132" s="152" t="s">
        <v>37</v>
      </c>
      <c r="O132" s="153">
        <v>7.6999999999999999E-2</v>
      </c>
      <c r="P132" s="153">
        <f t="shared" si="1"/>
        <v>41.560749999999999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155</v>
      </c>
      <c r="AT132" s="155" t="s">
        <v>151</v>
      </c>
      <c r="AU132" s="155" t="s">
        <v>87</v>
      </c>
      <c r="AY132" s="14" t="s">
        <v>148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87</v>
      </c>
      <c r="BK132" s="156">
        <f t="shared" si="9"/>
        <v>0</v>
      </c>
      <c r="BL132" s="14" t="s">
        <v>155</v>
      </c>
      <c r="BM132" s="155" t="s">
        <v>160</v>
      </c>
    </row>
    <row r="133" spans="1:65" s="2" customFormat="1" ht="16.5" customHeight="1">
      <c r="A133" s="26"/>
      <c r="B133" s="143"/>
      <c r="C133" s="144" t="s">
        <v>7</v>
      </c>
      <c r="D133" s="144" t="s">
        <v>151</v>
      </c>
      <c r="E133" s="145" t="s">
        <v>161</v>
      </c>
      <c r="F133" s="146" t="s">
        <v>162</v>
      </c>
      <c r="G133" s="147" t="s">
        <v>154</v>
      </c>
      <c r="H133" s="148">
        <v>5.2</v>
      </c>
      <c r="I133" s="149"/>
      <c r="J133" s="149">
        <f t="shared" si="0"/>
        <v>0</v>
      </c>
      <c r="K133" s="150"/>
      <c r="L133" s="27"/>
      <c r="M133" s="151" t="s">
        <v>1</v>
      </c>
      <c r="N133" s="152" t="s">
        <v>37</v>
      </c>
      <c r="O133" s="153">
        <v>1.5089999999999999</v>
      </c>
      <c r="P133" s="153">
        <f t="shared" si="1"/>
        <v>7.8468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155</v>
      </c>
      <c r="AT133" s="155" t="s">
        <v>151</v>
      </c>
      <c r="AU133" s="155" t="s">
        <v>87</v>
      </c>
      <c r="AY133" s="14" t="s">
        <v>148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87</v>
      </c>
      <c r="BK133" s="156">
        <f t="shared" si="9"/>
        <v>0</v>
      </c>
      <c r="BL133" s="14" t="s">
        <v>155</v>
      </c>
      <c r="BM133" s="155" t="s">
        <v>163</v>
      </c>
    </row>
    <row r="134" spans="1:65" s="2" customFormat="1" ht="36" customHeight="1">
      <c r="A134" s="26"/>
      <c r="B134" s="143"/>
      <c r="C134" s="144" t="s">
        <v>164</v>
      </c>
      <c r="D134" s="144" t="s">
        <v>151</v>
      </c>
      <c r="E134" s="145" t="s">
        <v>165</v>
      </c>
      <c r="F134" s="146" t="s">
        <v>166</v>
      </c>
      <c r="G134" s="147" t="s">
        <v>154</v>
      </c>
      <c r="H134" s="148">
        <v>5.2</v>
      </c>
      <c r="I134" s="149"/>
      <c r="J134" s="149">
        <f t="shared" si="0"/>
        <v>0</v>
      </c>
      <c r="K134" s="150"/>
      <c r="L134" s="27"/>
      <c r="M134" s="151" t="s">
        <v>1</v>
      </c>
      <c r="N134" s="152" t="s">
        <v>37</v>
      </c>
      <c r="O134" s="153">
        <v>0.08</v>
      </c>
      <c r="P134" s="153">
        <f t="shared" si="1"/>
        <v>0.41600000000000004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155</v>
      </c>
      <c r="AT134" s="155" t="s">
        <v>151</v>
      </c>
      <c r="AU134" s="155" t="s">
        <v>87</v>
      </c>
      <c r="AY134" s="14" t="s">
        <v>148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87</v>
      </c>
      <c r="BK134" s="156">
        <f t="shared" si="9"/>
        <v>0</v>
      </c>
      <c r="BL134" s="14" t="s">
        <v>155</v>
      </c>
      <c r="BM134" s="155" t="s">
        <v>167</v>
      </c>
    </row>
    <row r="135" spans="1:65" s="2" customFormat="1" ht="24" customHeight="1">
      <c r="A135" s="26"/>
      <c r="B135" s="143"/>
      <c r="C135" s="144" t="s">
        <v>168</v>
      </c>
      <c r="D135" s="144" t="s">
        <v>151</v>
      </c>
      <c r="E135" s="145" t="s">
        <v>169</v>
      </c>
      <c r="F135" s="146" t="s">
        <v>170</v>
      </c>
      <c r="G135" s="147" t="s">
        <v>154</v>
      </c>
      <c r="H135" s="148">
        <v>544.95000000000005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37</v>
      </c>
      <c r="O135" s="153">
        <v>6.9000000000000006E-2</v>
      </c>
      <c r="P135" s="153">
        <f t="shared" si="1"/>
        <v>37.601550000000003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155</v>
      </c>
      <c r="AT135" s="155" t="s">
        <v>151</v>
      </c>
      <c r="AU135" s="155" t="s">
        <v>87</v>
      </c>
      <c r="AY135" s="14" t="s">
        <v>148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87</v>
      </c>
      <c r="BK135" s="156">
        <f t="shared" si="9"/>
        <v>0</v>
      </c>
      <c r="BL135" s="14" t="s">
        <v>155</v>
      </c>
      <c r="BM135" s="155" t="s">
        <v>171</v>
      </c>
    </row>
    <row r="136" spans="1:65" s="2" customFormat="1" ht="36" customHeight="1">
      <c r="A136" s="26"/>
      <c r="B136" s="143"/>
      <c r="C136" s="144" t="s">
        <v>172</v>
      </c>
      <c r="D136" s="144" t="s">
        <v>151</v>
      </c>
      <c r="E136" s="145" t="s">
        <v>173</v>
      </c>
      <c r="F136" s="146" t="s">
        <v>174</v>
      </c>
      <c r="G136" s="147" t="s">
        <v>154</v>
      </c>
      <c r="H136" s="148">
        <v>544.95000000000005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37</v>
      </c>
      <c r="O136" s="153">
        <v>3.6799999999999999E-2</v>
      </c>
      <c r="P136" s="153">
        <f t="shared" si="1"/>
        <v>20.054160000000003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155</v>
      </c>
      <c r="AT136" s="155" t="s">
        <v>151</v>
      </c>
      <c r="AU136" s="155" t="s">
        <v>87</v>
      </c>
      <c r="AY136" s="14" t="s">
        <v>148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87</v>
      </c>
      <c r="BK136" s="156">
        <f t="shared" si="9"/>
        <v>0</v>
      </c>
      <c r="BL136" s="14" t="s">
        <v>155</v>
      </c>
      <c r="BM136" s="155" t="s">
        <v>175</v>
      </c>
    </row>
    <row r="137" spans="1:65" s="2" customFormat="1" ht="16.5" customHeight="1">
      <c r="A137" s="26"/>
      <c r="B137" s="143"/>
      <c r="C137" s="144" t="s">
        <v>176</v>
      </c>
      <c r="D137" s="144" t="s">
        <v>151</v>
      </c>
      <c r="E137" s="145" t="s">
        <v>177</v>
      </c>
      <c r="F137" s="146" t="s">
        <v>178</v>
      </c>
      <c r="G137" s="147" t="s">
        <v>154</v>
      </c>
      <c r="H137" s="148">
        <v>544.95000000000005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37</v>
      </c>
      <c r="O137" s="153">
        <v>8.0000000000000002E-3</v>
      </c>
      <c r="P137" s="153">
        <f t="shared" si="1"/>
        <v>4.3596000000000004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155</v>
      </c>
      <c r="AT137" s="155" t="s">
        <v>151</v>
      </c>
      <c r="AU137" s="155" t="s">
        <v>87</v>
      </c>
      <c r="AY137" s="14" t="s">
        <v>148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87</v>
      </c>
      <c r="BK137" s="156">
        <f t="shared" si="9"/>
        <v>0</v>
      </c>
      <c r="BL137" s="14" t="s">
        <v>155</v>
      </c>
      <c r="BM137" s="155" t="s">
        <v>179</v>
      </c>
    </row>
    <row r="138" spans="1:65" s="12" customFormat="1" ht="22.75" customHeight="1">
      <c r="B138" s="131"/>
      <c r="D138" s="132" t="s">
        <v>70</v>
      </c>
      <c r="E138" s="141" t="s">
        <v>87</v>
      </c>
      <c r="F138" s="141" t="s">
        <v>180</v>
      </c>
      <c r="J138" s="142">
        <f>BK138</f>
        <v>0</v>
      </c>
      <c r="L138" s="131"/>
      <c r="M138" s="135"/>
      <c r="N138" s="136"/>
      <c r="O138" s="136"/>
      <c r="P138" s="137">
        <f>SUM(P139:P144)</f>
        <v>192.87326400000001</v>
      </c>
      <c r="Q138" s="136"/>
      <c r="R138" s="137">
        <f>SUM(R139:R144)</f>
        <v>19.3393704</v>
      </c>
      <c r="S138" s="136"/>
      <c r="T138" s="138">
        <f>SUM(T139:T144)</f>
        <v>0</v>
      </c>
      <c r="AR138" s="132" t="s">
        <v>79</v>
      </c>
      <c r="AT138" s="139" t="s">
        <v>70</v>
      </c>
      <c r="AU138" s="139" t="s">
        <v>79</v>
      </c>
      <c r="AY138" s="132" t="s">
        <v>148</v>
      </c>
      <c r="BK138" s="140">
        <f>SUM(BK139:BK144)</f>
        <v>0</v>
      </c>
    </row>
    <row r="139" spans="1:65" s="2" customFormat="1" ht="16.5" customHeight="1">
      <c r="A139" s="26"/>
      <c r="B139" s="143"/>
      <c r="C139" s="144" t="s">
        <v>181</v>
      </c>
      <c r="D139" s="144" t="s">
        <v>151</v>
      </c>
      <c r="E139" s="145" t="s">
        <v>182</v>
      </c>
      <c r="F139" s="146" t="s">
        <v>183</v>
      </c>
      <c r="G139" s="147" t="s">
        <v>154</v>
      </c>
      <c r="H139" s="148">
        <v>2.4</v>
      </c>
      <c r="I139" s="149"/>
      <c r="J139" s="149">
        <f t="shared" ref="J139:J144" si="10">ROUND(I139*H139,2)</f>
        <v>0</v>
      </c>
      <c r="K139" s="150"/>
      <c r="L139" s="27"/>
      <c r="M139" s="151" t="s">
        <v>1</v>
      </c>
      <c r="N139" s="152" t="s">
        <v>37</v>
      </c>
      <c r="O139" s="153">
        <v>0.61799999999999999</v>
      </c>
      <c r="P139" s="153">
        <f t="shared" ref="P139:P144" si="11">O139*H139</f>
        <v>1.4831999999999999</v>
      </c>
      <c r="Q139" s="153">
        <v>2.23543</v>
      </c>
      <c r="R139" s="153">
        <f t="shared" ref="R139:R144" si="12">Q139*H139</f>
        <v>5.3650320000000002</v>
      </c>
      <c r="S139" s="153">
        <v>0</v>
      </c>
      <c r="T139" s="154">
        <f t="shared" ref="T139:T144" si="13"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155</v>
      </c>
      <c r="AT139" s="155" t="s">
        <v>151</v>
      </c>
      <c r="AU139" s="155" t="s">
        <v>87</v>
      </c>
      <c r="AY139" s="14" t="s">
        <v>148</v>
      </c>
      <c r="BE139" s="156">
        <f t="shared" ref="BE139:BE144" si="14">IF(N139="základná",J139,0)</f>
        <v>0</v>
      </c>
      <c r="BF139" s="156">
        <f t="shared" ref="BF139:BF144" si="15">IF(N139="znížená",J139,0)</f>
        <v>0</v>
      </c>
      <c r="BG139" s="156">
        <f t="shared" ref="BG139:BG144" si="16">IF(N139="zákl. prenesená",J139,0)</f>
        <v>0</v>
      </c>
      <c r="BH139" s="156">
        <f t="shared" ref="BH139:BH144" si="17">IF(N139="zníž. prenesená",J139,0)</f>
        <v>0</v>
      </c>
      <c r="BI139" s="156">
        <f t="shared" ref="BI139:BI144" si="18">IF(N139="nulová",J139,0)</f>
        <v>0</v>
      </c>
      <c r="BJ139" s="14" t="s">
        <v>87</v>
      </c>
      <c r="BK139" s="156">
        <f t="shared" ref="BK139:BK144" si="19">ROUND(I139*H139,2)</f>
        <v>0</v>
      </c>
      <c r="BL139" s="14" t="s">
        <v>155</v>
      </c>
      <c r="BM139" s="155" t="s">
        <v>184</v>
      </c>
    </row>
    <row r="140" spans="1:65" s="2" customFormat="1" ht="24" customHeight="1">
      <c r="A140" s="26"/>
      <c r="B140" s="143"/>
      <c r="C140" s="144" t="s">
        <v>79</v>
      </c>
      <c r="D140" s="144" t="s">
        <v>151</v>
      </c>
      <c r="E140" s="145" t="s">
        <v>185</v>
      </c>
      <c r="F140" s="146" t="s">
        <v>186</v>
      </c>
      <c r="G140" s="147" t="s">
        <v>154</v>
      </c>
      <c r="H140" s="148">
        <v>5.2</v>
      </c>
      <c r="I140" s="149"/>
      <c r="J140" s="149">
        <f t="shared" si="10"/>
        <v>0</v>
      </c>
      <c r="K140" s="150"/>
      <c r="L140" s="27"/>
      <c r="M140" s="151" t="s">
        <v>1</v>
      </c>
      <c r="N140" s="152" t="s">
        <v>37</v>
      </c>
      <c r="O140" s="153">
        <v>0.58299999999999996</v>
      </c>
      <c r="P140" s="153">
        <f t="shared" si="11"/>
        <v>3.0316000000000001</v>
      </c>
      <c r="Q140" s="153">
        <v>2.2151299999999998</v>
      </c>
      <c r="R140" s="153">
        <f t="shared" si="12"/>
        <v>11.518675999999999</v>
      </c>
      <c r="S140" s="153">
        <v>0</v>
      </c>
      <c r="T140" s="154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155</v>
      </c>
      <c r="AT140" s="155" t="s">
        <v>151</v>
      </c>
      <c r="AU140" s="155" t="s">
        <v>87</v>
      </c>
      <c r="AY140" s="14" t="s">
        <v>148</v>
      </c>
      <c r="BE140" s="156">
        <f t="shared" si="14"/>
        <v>0</v>
      </c>
      <c r="BF140" s="156">
        <f t="shared" si="15"/>
        <v>0</v>
      </c>
      <c r="BG140" s="156">
        <f t="shared" si="16"/>
        <v>0</v>
      </c>
      <c r="BH140" s="156">
        <f t="shared" si="17"/>
        <v>0</v>
      </c>
      <c r="BI140" s="156">
        <f t="shared" si="18"/>
        <v>0</v>
      </c>
      <c r="BJ140" s="14" t="s">
        <v>87</v>
      </c>
      <c r="BK140" s="156">
        <f t="shared" si="19"/>
        <v>0</v>
      </c>
      <c r="BL140" s="14" t="s">
        <v>155</v>
      </c>
      <c r="BM140" s="155" t="s">
        <v>187</v>
      </c>
    </row>
    <row r="141" spans="1:65" s="2" customFormat="1" ht="16.5" customHeight="1">
      <c r="A141" s="26"/>
      <c r="B141" s="143"/>
      <c r="C141" s="144" t="s">
        <v>188</v>
      </c>
      <c r="D141" s="144" t="s">
        <v>151</v>
      </c>
      <c r="E141" s="145" t="s">
        <v>189</v>
      </c>
      <c r="F141" s="146" t="s">
        <v>190</v>
      </c>
      <c r="G141" s="147" t="s">
        <v>191</v>
      </c>
      <c r="H141" s="148">
        <v>0.312</v>
      </c>
      <c r="I141" s="149"/>
      <c r="J141" s="149">
        <f t="shared" si="10"/>
        <v>0</v>
      </c>
      <c r="K141" s="150"/>
      <c r="L141" s="27"/>
      <c r="M141" s="151" t="s">
        <v>1</v>
      </c>
      <c r="N141" s="152" t="s">
        <v>37</v>
      </c>
      <c r="O141" s="153">
        <v>34.322000000000003</v>
      </c>
      <c r="P141" s="153">
        <f t="shared" si="11"/>
        <v>10.708464000000001</v>
      </c>
      <c r="Q141" s="153">
        <v>1.01895</v>
      </c>
      <c r="R141" s="153">
        <f t="shared" si="12"/>
        <v>0.31791239999999998</v>
      </c>
      <c r="S141" s="153">
        <v>0</v>
      </c>
      <c r="T141" s="154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155</v>
      </c>
      <c r="AT141" s="155" t="s">
        <v>151</v>
      </c>
      <c r="AU141" s="155" t="s">
        <v>87</v>
      </c>
      <c r="AY141" s="14" t="s">
        <v>148</v>
      </c>
      <c r="BE141" s="156">
        <f t="shared" si="14"/>
        <v>0</v>
      </c>
      <c r="BF141" s="156">
        <f t="shared" si="15"/>
        <v>0</v>
      </c>
      <c r="BG141" s="156">
        <f t="shared" si="16"/>
        <v>0</v>
      </c>
      <c r="BH141" s="156">
        <f t="shared" si="17"/>
        <v>0</v>
      </c>
      <c r="BI141" s="156">
        <f t="shared" si="18"/>
        <v>0</v>
      </c>
      <c r="BJ141" s="14" t="s">
        <v>87</v>
      </c>
      <c r="BK141" s="156">
        <f t="shared" si="19"/>
        <v>0</v>
      </c>
      <c r="BL141" s="14" t="s">
        <v>155</v>
      </c>
      <c r="BM141" s="155" t="s">
        <v>192</v>
      </c>
    </row>
    <row r="142" spans="1:65" s="2" customFormat="1" ht="24" customHeight="1">
      <c r="A142" s="26"/>
      <c r="B142" s="143"/>
      <c r="C142" s="144" t="s">
        <v>193</v>
      </c>
      <c r="D142" s="144" t="s">
        <v>151</v>
      </c>
      <c r="E142" s="145" t="s">
        <v>194</v>
      </c>
      <c r="F142" s="146" t="s">
        <v>195</v>
      </c>
      <c r="G142" s="147" t="s">
        <v>196</v>
      </c>
      <c r="H142" s="148">
        <v>850</v>
      </c>
      <c r="I142" s="149"/>
      <c r="J142" s="149">
        <f t="shared" si="10"/>
        <v>0</v>
      </c>
      <c r="K142" s="150"/>
      <c r="L142" s="27"/>
      <c r="M142" s="151" t="s">
        <v>1</v>
      </c>
      <c r="N142" s="152" t="s">
        <v>37</v>
      </c>
      <c r="O142" s="153">
        <v>2.9000000000000001E-2</v>
      </c>
      <c r="P142" s="153">
        <f t="shared" si="11"/>
        <v>24.650000000000002</v>
      </c>
      <c r="Q142" s="153">
        <v>3.0000000000000001E-5</v>
      </c>
      <c r="R142" s="153">
        <f t="shared" si="12"/>
        <v>2.5500000000000002E-2</v>
      </c>
      <c r="S142" s="153">
        <v>0</v>
      </c>
      <c r="T142" s="154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155</v>
      </c>
      <c r="AT142" s="155" t="s">
        <v>151</v>
      </c>
      <c r="AU142" s="155" t="s">
        <v>87</v>
      </c>
      <c r="AY142" s="14" t="s">
        <v>148</v>
      </c>
      <c r="BE142" s="156">
        <f t="shared" si="14"/>
        <v>0</v>
      </c>
      <c r="BF142" s="156">
        <f t="shared" si="15"/>
        <v>0</v>
      </c>
      <c r="BG142" s="156">
        <f t="shared" si="16"/>
        <v>0</v>
      </c>
      <c r="BH142" s="156">
        <f t="shared" si="17"/>
        <v>0</v>
      </c>
      <c r="BI142" s="156">
        <f t="shared" si="18"/>
        <v>0</v>
      </c>
      <c r="BJ142" s="14" t="s">
        <v>87</v>
      </c>
      <c r="BK142" s="156">
        <f t="shared" si="19"/>
        <v>0</v>
      </c>
      <c r="BL142" s="14" t="s">
        <v>155</v>
      </c>
      <c r="BM142" s="155" t="s">
        <v>197</v>
      </c>
    </row>
    <row r="143" spans="1:65" s="2" customFormat="1" ht="16.5" customHeight="1">
      <c r="A143" s="26"/>
      <c r="B143" s="143"/>
      <c r="C143" s="157" t="s">
        <v>198</v>
      </c>
      <c r="D143" s="157" t="s">
        <v>199</v>
      </c>
      <c r="E143" s="158" t="s">
        <v>200</v>
      </c>
      <c r="F143" s="159" t="s">
        <v>201</v>
      </c>
      <c r="G143" s="160" t="s">
        <v>196</v>
      </c>
      <c r="H143" s="161">
        <v>867</v>
      </c>
      <c r="I143" s="162"/>
      <c r="J143" s="162">
        <f t="shared" si="10"/>
        <v>0</v>
      </c>
      <c r="K143" s="163"/>
      <c r="L143" s="164"/>
      <c r="M143" s="165" t="s">
        <v>1</v>
      </c>
      <c r="N143" s="166" t="s">
        <v>37</v>
      </c>
      <c r="O143" s="153">
        <v>0</v>
      </c>
      <c r="P143" s="153">
        <f t="shared" si="11"/>
        <v>0</v>
      </c>
      <c r="Q143" s="153">
        <v>2.5000000000000001E-4</v>
      </c>
      <c r="R143" s="153">
        <f t="shared" si="12"/>
        <v>0.21675</v>
      </c>
      <c r="S143" s="153">
        <v>0</v>
      </c>
      <c r="T143" s="154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202</v>
      </c>
      <c r="AT143" s="155" t="s">
        <v>199</v>
      </c>
      <c r="AU143" s="155" t="s">
        <v>87</v>
      </c>
      <c r="AY143" s="14" t="s">
        <v>148</v>
      </c>
      <c r="BE143" s="156">
        <f t="shared" si="14"/>
        <v>0</v>
      </c>
      <c r="BF143" s="156">
        <f t="shared" si="15"/>
        <v>0</v>
      </c>
      <c r="BG143" s="156">
        <f t="shared" si="16"/>
        <v>0</v>
      </c>
      <c r="BH143" s="156">
        <f t="shared" si="17"/>
        <v>0</v>
      </c>
      <c r="BI143" s="156">
        <f t="shared" si="18"/>
        <v>0</v>
      </c>
      <c r="BJ143" s="14" t="s">
        <v>87</v>
      </c>
      <c r="BK143" s="156">
        <f t="shared" si="19"/>
        <v>0</v>
      </c>
      <c r="BL143" s="14" t="s">
        <v>155</v>
      </c>
      <c r="BM143" s="155" t="s">
        <v>203</v>
      </c>
    </row>
    <row r="144" spans="1:65" s="2" customFormat="1" ht="36" customHeight="1">
      <c r="A144" s="26"/>
      <c r="B144" s="143"/>
      <c r="C144" s="144" t="s">
        <v>204</v>
      </c>
      <c r="D144" s="144" t="s">
        <v>151</v>
      </c>
      <c r="E144" s="145" t="s">
        <v>205</v>
      </c>
      <c r="F144" s="146" t="s">
        <v>206</v>
      </c>
      <c r="G144" s="147" t="s">
        <v>196</v>
      </c>
      <c r="H144" s="148">
        <v>850</v>
      </c>
      <c r="I144" s="149"/>
      <c r="J144" s="149">
        <f t="shared" si="10"/>
        <v>0</v>
      </c>
      <c r="K144" s="150"/>
      <c r="L144" s="27"/>
      <c r="M144" s="151" t="s">
        <v>1</v>
      </c>
      <c r="N144" s="152" t="s">
        <v>37</v>
      </c>
      <c r="O144" s="153">
        <v>0.18</v>
      </c>
      <c r="P144" s="153">
        <f t="shared" si="11"/>
        <v>153</v>
      </c>
      <c r="Q144" s="153">
        <v>2.2300000000000002E-3</v>
      </c>
      <c r="R144" s="153">
        <f t="shared" si="12"/>
        <v>1.8955000000000002</v>
      </c>
      <c r="S144" s="153">
        <v>0</v>
      </c>
      <c r="T144" s="154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155</v>
      </c>
      <c r="AT144" s="155" t="s">
        <v>151</v>
      </c>
      <c r="AU144" s="155" t="s">
        <v>87</v>
      </c>
      <c r="AY144" s="14" t="s">
        <v>148</v>
      </c>
      <c r="BE144" s="156">
        <f t="shared" si="14"/>
        <v>0</v>
      </c>
      <c r="BF144" s="156">
        <f t="shared" si="15"/>
        <v>0</v>
      </c>
      <c r="BG144" s="156">
        <f t="shared" si="16"/>
        <v>0</v>
      </c>
      <c r="BH144" s="156">
        <f t="shared" si="17"/>
        <v>0</v>
      </c>
      <c r="BI144" s="156">
        <f t="shared" si="18"/>
        <v>0</v>
      </c>
      <c r="BJ144" s="14" t="s">
        <v>87</v>
      </c>
      <c r="BK144" s="156">
        <f t="shared" si="19"/>
        <v>0</v>
      </c>
      <c r="BL144" s="14" t="s">
        <v>155</v>
      </c>
      <c r="BM144" s="155" t="s">
        <v>207</v>
      </c>
    </row>
    <row r="145" spans="1:65" s="12" customFormat="1" ht="22.75" customHeight="1">
      <c r="B145" s="131"/>
      <c r="D145" s="132" t="s">
        <v>70</v>
      </c>
      <c r="E145" s="141" t="s">
        <v>208</v>
      </c>
      <c r="F145" s="141" t="s">
        <v>209</v>
      </c>
      <c r="J145" s="142">
        <f>BK145</f>
        <v>0</v>
      </c>
      <c r="L145" s="131"/>
      <c r="M145" s="135"/>
      <c r="N145" s="136"/>
      <c r="O145" s="136"/>
      <c r="P145" s="137">
        <f>SUM(P146:P150)</f>
        <v>32.144604000000001</v>
      </c>
      <c r="Q145" s="136"/>
      <c r="R145" s="137">
        <f>SUM(R146:R150)</f>
        <v>15.541833500000001</v>
      </c>
      <c r="S145" s="136"/>
      <c r="T145" s="138">
        <f>SUM(T146:T150)</f>
        <v>0</v>
      </c>
      <c r="AR145" s="132" t="s">
        <v>79</v>
      </c>
      <c r="AT145" s="139" t="s">
        <v>70</v>
      </c>
      <c r="AU145" s="139" t="s">
        <v>79</v>
      </c>
      <c r="AY145" s="132" t="s">
        <v>148</v>
      </c>
      <c r="BK145" s="140">
        <f>SUM(BK146:BK150)</f>
        <v>0</v>
      </c>
    </row>
    <row r="146" spans="1:65" s="2" customFormat="1" ht="24" customHeight="1">
      <c r="A146" s="26"/>
      <c r="B146" s="143"/>
      <c r="C146" s="144" t="s">
        <v>87</v>
      </c>
      <c r="D146" s="144" t="s">
        <v>151</v>
      </c>
      <c r="E146" s="145" t="s">
        <v>210</v>
      </c>
      <c r="F146" s="146" t="s">
        <v>211</v>
      </c>
      <c r="G146" s="147" t="s">
        <v>154</v>
      </c>
      <c r="H146" s="148">
        <v>6.75</v>
      </c>
      <c r="I146" s="149"/>
      <c r="J146" s="149">
        <f>ROUND(I146*H146,2)</f>
        <v>0</v>
      </c>
      <c r="K146" s="150"/>
      <c r="L146" s="27"/>
      <c r="M146" s="151" t="s">
        <v>1</v>
      </c>
      <c r="N146" s="152" t="s">
        <v>37</v>
      </c>
      <c r="O146" s="153">
        <v>3.359</v>
      </c>
      <c r="P146" s="153">
        <f>O146*H146</f>
        <v>22.673249999999999</v>
      </c>
      <c r="Q146" s="153">
        <v>2.1170900000000001</v>
      </c>
      <c r="R146" s="153">
        <f>Q146*H146</f>
        <v>14.290357500000001</v>
      </c>
      <c r="S146" s="153">
        <v>0</v>
      </c>
      <c r="T146" s="154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155</v>
      </c>
      <c r="AT146" s="155" t="s">
        <v>151</v>
      </c>
      <c r="AU146" s="155" t="s">
        <v>87</v>
      </c>
      <c r="AY146" s="14" t="s">
        <v>148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87</v>
      </c>
      <c r="BK146" s="156">
        <f>ROUND(I146*H146,2)</f>
        <v>0</v>
      </c>
      <c r="BL146" s="14" t="s">
        <v>155</v>
      </c>
      <c r="BM146" s="155" t="s">
        <v>212</v>
      </c>
    </row>
    <row r="147" spans="1:65" s="2" customFormat="1" ht="24" customHeight="1">
      <c r="A147" s="26"/>
      <c r="B147" s="143"/>
      <c r="C147" s="144" t="s">
        <v>208</v>
      </c>
      <c r="D147" s="144" t="s">
        <v>151</v>
      </c>
      <c r="E147" s="145" t="s">
        <v>213</v>
      </c>
      <c r="F147" s="146" t="s">
        <v>214</v>
      </c>
      <c r="G147" s="147" t="s">
        <v>191</v>
      </c>
      <c r="H147" s="148">
        <v>0.33800000000000002</v>
      </c>
      <c r="I147" s="149"/>
      <c r="J147" s="149">
        <f>ROUND(I147*H147,2)</f>
        <v>0</v>
      </c>
      <c r="K147" s="150"/>
      <c r="L147" s="27"/>
      <c r="M147" s="151" t="s">
        <v>1</v>
      </c>
      <c r="N147" s="152" t="s">
        <v>37</v>
      </c>
      <c r="O147" s="153">
        <v>14.933</v>
      </c>
      <c r="P147" s="153">
        <f>O147*H147</f>
        <v>5.0473540000000003</v>
      </c>
      <c r="Q147" s="153">
        <v>1.002</v>
      </c>
      <c r="R147" s="153">
        <f>Q147*H147</f>
        <v>0.33867600000000003</v>
      </c>
      <c r="S147" s="153">
        <v>0</v>
      </c>
      <c r="T147" s="154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155</v>
      </c>
      <c r="AT147" s="155" t="s">
        <v>151</v>
      </c>
      <c r="AU147" s="155" t="s">
        <v>87</v>
      </c>
      <c r="AY147" s="14" t="s">
        <v>148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4" t="s">
        <v>87</v>
      </c>
      <c r="BK147" s="156">
        <f>ROUND(I147*H147,2)</f>
        <v>0</v>
      </c>
      <c r="BL147" s="14" t="s">
        <v>155</v>
      </c>
      <c r="BM147" s="155" t="s">
        <v>215</v>
      </c>
    </row>
    <row r="148" spans="1:65" s="2" customFormat="1" ht="24" customHeight="1">
      <c r="A148" s="26"/>
      <c r="B148" s="143"/>
      <c r="C148" s="144" t="s">
        <v>216</v>
      </c>
      <c r="D148" s="144" t="s">
        <v>151</v>
      </c>
      <c r="E148" s="145" t="s">
        <v>217</v>
      </c>
      <c r="F148" s="146" t="s">
        <v>218</v>
      </c>
      <c r="G148" s="147" t="s">
        <v>219</v>
      </c>
      <c r="H148" s="148">
        <v>2</v>
      </c>
      <c r="I148" s="149"/>
      <c r="J148" s="149">
        <f>ROUND(I148*H148,2)</f>
        <v>0</v>
      </c>
      <c r="K148" s="150"/>
      <c r="L148" s="27"/>
      <c r="M148" s="151" t="s">
        <v>1</v>
      </c>
      <c r="N148" s="152" t="s">
        <v>37</v>
      </c>
      <c r="O148" s="153">
        <v>2.2120000000000002</v>
      </c>
      <c r="P148" s="153">
        <f>O148*H148</f>
        <v>4.4240000000000004</v>
      </c>
      <c r="Q148" s="153">
        <v>0.18440000000000001</v>
      </c>
      <c r="R148" s="153">
        <f>Q148*H148</f>
        <v>0.36880000000000002</v>
      </c>
      <c r="S148" s="153">
        <v>0</v>
      </c>
      <c r="T148" s="154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155</v>
      </c>
      <c r="AT148" s="155" t="s">
        <v>151</v>
      </c>
      <c r="AU148" s="155" t="s">
        <v>87</v>
      </c>
      <c r="AY148" s="14" t="s">
        <v>148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4" t="s">
        <v>87</v>
      </c>
      <c r="BK148" s="156">
        <f>ROUND(I148*H148,2)</f>
        <v>0</v>
      </c>
      <c r="BL148" s="14" t="s">
        <v>155</v>
      </c>
      <c r="BM148" s="155" t="s">
        <v>220</v>
      </c>
    </row>
    <row r="149" spans="1:65" s="2" customFormat="1" ht="16.5" customHeight="1">
      <c r="A149" s="26"/>
      <c r="B149" s="143"/>
      <c r="C149" s="157" t="s">
        <v>221</v>
      </c>
      <c r="D149" s="157" t="s">
        <v>199</v>
      </c>
      <c r="E149" s="158" t="s">
        <v>222</v>
      </c>
      <c r="F149" s="159" t="s">
        <v>223</v>
      </c>
      <c r="G149" s="160" t="s">
        <v>219</v>
      </c>
      <c r="H149" s="161">
        <v>2</v>
      </c>
      <c r="I149" s="162"/>
      <c r="J149" s="162">
        <f>ROUND(I149*H149,2)</f>
        <v>0</v>
      </c>
      <c r="K149" s="163"/>
      <c r="L149" s="164"/>
      <c r="M149" s="165" t="s">
        <v>1</v>
      </c>
      <c r="N149" s="166" t="s">
        <v>37</v>
      </c>
      <c r="O149" s="153">
        <v>0</v>
      </c>
      <c r="P149" s="153">
        <f>O149*H149</f>
        <v>0</v>
      </c>
      <c r="Q149" s="153">
        <v>0.27200000000000002</v>
      </c>
      <c r="R149" s="153">
        <f>Q149*H149</f>
        <v>0.54400000000000004</v>
      </c>
      <c r="S149" s="153">
        <v>0</v>
      </c>
      <c r="T149" s="154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202</v>
      </c>
      <c r="AT149" s="155" t="s">
        <v>199</v>
      </c>
      <c r="AU149" s="155" t="s">
        <v>87</v>
      </c>
      <c r="AY149" s="14" t="s">
        <v>148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87</v>
      </c>
      <c r="BK149" s="156">
        <f>ROUND(I149*H149,2)</f>
        <v>0</v>
      </c>
      <c r="BL149" s="14" t="s">
        <v>155</v>
      </c>
      <c r="BM149" s="155" t="s">
        <v>224</v>
      </c>
    </row>
    <row r="150" spans="1:65" s="2" customFormat="1" ht="48">
      <c r="A150" s="26"/>
      <c r="B150" s="27"/>
      <c r="C150" s="26"/>
      <c r="D150" s="167" t="s">
        <v>225</v>
      </c>
      <c r="E150" s="26"/>
      <c r="F150" s="168" t="s">
        <v>226</v>
      </c>
      <c r="G150" s="26"/>
      <c r="H150" s="26"/>
      <c r="I150" s="26"/>
      <c r="J150" s="26"/>
      <c r="K150" s="26"/>
      <c r="L150" s="27"/>
      <c r="M150" s="169"/>
      <c r="N150" s="170"/>
      <c r="O150" s="52"/>
      <c r="P150" s="52"/>
      <c r="Q150" s="52"/>
      <c r="R150" s="52"/>
      <c r="S150" s="52"/>
      <c r="T150" s="53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T150" s="14" t="s">
        <v>225</v>
      </c>
      <c r="AU150" s="14" t="s">
        <v>87</v>
      </c>
    </row>
    <row r="151" spans="1:65" s="12" customFormat="1" ht="22.75" customHeight="1">
      <c r="B151" s="131"/>
      <c r="D151" s="132" t="s">
        <v>70</v>
      </c>
      <c r="E151" s="141" t="s">
        <v>227</v>
      </c>
      <c r="F151" s="141" t="s">
        <v>228</v>
      </c>
      <c r="J151" s="142">
        <f>BK151</f>
        <v>0</v>
      </c>
      <c r="L151" s="131"/>
      <c r="M151" s="135"/>
      <c r="N151" s="136"/>
      <c r="O151" s="136"/>
      <c r="P151" s="137">
        <f>SUM(P152:P157)</f>
        <v>181.9</v>
      </c>
      <c r="Q151" s="136"/>
      <c r="R151" s="137">
        <f>SUM(R152:R157)</f>
        <v>1204.6455000000001</v>
      </c>
      <c r="S151" s="136"/>
      <c r="T151" s="138">
        <f>SUM(T152:T157)</f>
        <v>0</v>
      </c>
      <c r="AR151" s="132" t="s">
        <v>79</v>
      </c>
      <c r="AT151" s="139" t="s">
        <v>70</v>
      </c>
      <c r="AU151" s="139" t="s">
        <v>79</v>
      </c>
      <c r="AY151" s="132" t="s">
        <v>148</v>
      </c>
      <c r="BK151" s="140">
        <f>SUM(BK152:BK157)</f>
        <v>0</v>
      </c>
    </row>
    <row r="152" spans="1:65" s="2" customFormat="1" ht="24" customHeight="1">
      <c r="A152" s="26"/>
      <c r="B152" s="143"/>
      <c r="C152" s="144" t="s">
        <v>229</v>
      </c>
      <c r="D152" s="144" t="s">
        <v>151</v>
      </c>
      <c r="E152" s="145" t="s">
        <v>230</v>
      </c>
      <c r="F152" s="146" t="s">
        <v>231</v>
      </c>
      <c r="G152" s="147" t="s">
        <v>196</v>
      </c>
      <c r="H152" s="148">
        <v>850</v>
      </c>
      <c r="I152" s="149"/>
      <c r="J152" s="149">
        <f t="shared" ref="J152:J157" si="20">ROUND(I152*H152,2)</f>
        <v>0</v>
      </c>
      <c r="K152" s="150"/>
      <c r="L152" s="27"/>
      <c r="M152" s="151" t="s">
        <v>1</v>
      </c>
      <c r="N152" s="152" t="s">
        <v>37</v>
      </c>
      <c r="O152" s="153">
        <v>7.2999999999999995E-2</v>
      </c>
      <c r="P152" s="153">
        <f t="shared" ref="P152:P157" si="21">O152*H152</f>
        <v>62.05</v>
      </c>
      <c r="Q152" s="153">
        <v>0.71643999999999997</v>
      </c>
      <c r="R152" s="153">
        <f t="shared" ref="R152:R157" si="22">Q152*H152</f>
        <v>608.97399999999993</v>
      </c>
      <c r="S152" s="153">
        <v>0</v>
      </c>
      <c r="T152" s="154">
        <f t="shared" ref="T152:T157" si="23">S152*H152</f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155</v>
      </c>
      <c r="AT152" s="155" t="s">
        <v>151</v>
      </c>
      <c r="AU152" s="155" t="s">
        <v>87</v>
      </c>
      <c r="AY152" s="14" t="s">
        <v>148</v>
      </c>
      <c r="BE152" s="156">
        <f t="shared" ref="BE152:BE157" si="24">IF(N152="základná",J152,0)</f>
        <v>0</v>
      </c>
      <c r="BF152" s="156">
        <f t="shared" ref="BF152:BF157" si="25">IF(N152="znížená",J152,0)</f>
        <v>0</v>
      </c>
      <c r="BG152" s="156">
        <f t="shared" ref="BG152:BG157" si="26">IF(N152="zákl. prenesená",J152,0)</f>
        <v>0</v>
      </c>
      <c r="BH152" s="156">
        <f t="shared" ref="BH152:BH157" si="27">IF(N152="zníž. prenesená",J152,0)</f>
        <v>0</v>
      </c>
      <c r="BI152" s="156">
        <f t="shared" ref="BI152:BI157" si="28">IF(N152="nulová",J152,0)</f>
        <v>0</v>
      </c>
      <c r="BJ152" s="14" t="s">
        <v>87</v>
      </c>
      <c r="BK152" s="156">
        <f t="shared" ref="BK152:BK157" si="29">ROUND(I152*H152,2)</f>
        <v>0</v>
      </c>
      <c r="BL152" s="14" t="s">
        <v>155</v>
      </c>
      <c r="BM152" s="155" t="s">
        <v>232</v>
      </c>
    </row>
    <row r="153" spans="1:65" s="2" customFormat="1" ht="36" customHeight="1">
      <c r="A153" s="26"/>
      <c r="B153" s="143"/>
      <c r="C153" s="144" t="s">
        <v>202</v>
      </c>
      <c r="D153" s="144" t="s">
        <v>151</v>
      </c>
      <c r="E153" s="145" t="s">
        <v>233</v>
      </c>
      <c r="F153" s="146" t="s">
        <v>234</v>
      </c>
      <c r="G153" s="147" t="s">
        <v>196</v>
      </c>
      <c r="H153" s="148">
        <v>850</v>
      </c>
      <c r="I153" s="149"/>
      <c r="J153" s="149">
        <f t="shared" si="20"/>
        <v>0</v>
      </c>
      <c r="K153" s="150"/>
      <c r="L153" s="27"/>
      <c r="M153" s="151" t="s">
        <v>1</v>
      </c>
      <c r="N153" s="152" t="s">
        <v>37</v>
      </c>
      <c r="O153" s="153">
        <v>2.4E-2</v>
      </c>
      <c r="P153" s="153">
        <f t="shared" si="21"/>
        <v>20.400000000000002</v>
      </c>
      <c r="Q153" s="153">
        <v>0.38307999999999998</v>
      </c>
      <c r="R153" s="153">
        <f t="shared" si="22"/>
        <v>325.61799999999999</v>
      </c>
      <c r="S153" s="153">
        <v>0</v>
      </c>
      <c r="T153" s="154">
        <f t="shared" si="2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155</v>
      </c>
      <c r="AT153" s="155" t="s">
        <v>151</v>
      </c>
      <c r="AU153" s="155" t="s">
        <v>87</v>
      </c>
      <c r="AY153" s="14" t="s">
        <v>148</v>
      </c>
      <c r="BE153" s="156">
        <f t="shared" si="24"/>
        <v>0</v>
      </c>
      <c r="BF153" s="156">
        <f t="shared" si="25"/>
        <v>0</v>
      </c>
      <c r="BG153" s="156">
        <f t="shared" si="26"/>
        <v>0</v>
      </c>
      <c r="BH153" s="156">
        <f t="shared" si="27"/>
        <v>0</v>
      </c>
      <c r="BI153" s="156">
        <f t="shared" si="28"/>
        <v>0</v>
      </c>
      <c r="BJ153" s="14" t="s">
        <v>87</v>
      </c>
      <c r="BK153" s="156">
        <f t="shared" si="29"/>
        <v>0</v>
      </c>
      <c r="BL153" s="14" t="s">
        <v>155</v>
      </c>
      <c r="BM153" s="155" t="s">
        <v>235</v>
      </c>
    </row>
    <row r="154" spans="1:65" s="2" customFormat="1" ht="24" customHeight="1">
      <c r="A154" s="26"/>
      <c r="B154" s="143"/>
      <c r="C154" s="144" t="s">
        <v>236</v>
      </c>
      <c r="D154" s="144" t="s">
        <v>151</v>
      </c>
      <c r="E154" s="145" t="s">
        <v>237</v>
      </c>
      <c r="F154" s="146" t="s">
        <v>238</v>
      </c>
      <c r="G154" s="147" t="s">
        <v>196</v>
      </c>
      <c r="H154" s="148">
        <v>850</v>
      </c>
      <c r="I154" s="149"/>
      <c r="J154" s="149">
        <f t="shared" si="20"/>
        <v>0</v>
      </c>
      <c r="K154" s="150"/>
      <c r="L154" s="27"/>
      <c r="M154" s="151" t="s">
        <v>1</v>
      </c>
      <c r="N154" s="152" t="s">
        <v>37</v>
      </c>
      <c r="O154" s="153">
        <v>4.0000000000000001E-3</v>
      </c>
      <c r="P154" s="153">
        <f t="shared" si="21"/>
        <v>3.4</v>
      </c>
      <c r="Q154" s="153">
        <v>6.0099999999999997E-3</v>
      </c>
      <c r="R154" s="153">
        <f t="shared" si="22"/>
        <v>5.1084999999999994</v>
      </c>
      <c r="S154" s="153">
        <v>0</v>
      </c>
      <c r="T154" s="154">
        <f t="shared" si="2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155</v>
      </c>
      <c r="AT154" s="155" t="s">
        <v>151</v>
      </c>
      <c r="AU154" s="155" t="s">
        <v>87</v>
      </c>
      <c r="AY154" s="14" t="s">
        <v>148</v>
      </c>
      <c r="BE154" s="156">
        <f t="shared" si="24"/>
        <v>0</v>
      </c>
      <c r="BF154" s="156">
        <f t="shared" si="25"/>
        <v>0</v>
      </c>
      <c r="BG154" s="156">
        <f t="shared" si="26"/>
        <v>0</v>
      </c>
      <c r="BH154" s="156">
        <f t="shared" si="27"/>
        <v>0</v>
      </c>
      <c r="BI154" s="156">
        <f t="shared" si="28"/>
        <v>0</v>
      </c>
      <c r="BJ154" s="14" t="s">
        <v>87</v>
      </c>
      <c r="BK154" s="156">
        <f t="shared" si="29"/>
        <v>0</v>
      </c>
      <c r="BL154" s="14" t="s">
        <v>155</v>
      </c>
      <c r="BM154" s="155" t="s">
        <v>239</v>
      </c>
    </row>
    <row r="155" spans="1:65" s="2" customFormat="1" ht="24" customHeight="1">
      <c r="A155" s="26"/>
      <c r="B155" s="143"/>
      <c r="C155" s="144" t="s">
        <v>155</v>
      </c>
      <c r="D155" s="144" t="s">
        <v>151</v>
      </c>
      <c r="E155" s="145" t="s">
        <v>240</v>
      </c>
      <c r="F155" s="146" t="s">
        <v>241</v>
      </c>
      <c r="G155" s="147" t="s">
        <v>196</v>
      </c>
      <c r="H155" s="148">
        <v>850</v>
      </c>
      <c r="I155" s="149"/>
      <c r="J155" s="149">
        <f t="shared" si="20"/>
        <v>0</v>
      </c>
      <c r="K155" s="150"/>
      <c r="L155" s="27"/>
      <c r="M155" s="151" t="s">
        <v>1</v>
      </c>
      <c r="N155" s="152" t="s">
        <v>37</v>
      </c>
      <c r="O155" s="153">
        <v>2E-3</v>
      </c>
      <c r="P155" s="153">
        <f t="shared" si="21"/>
        <v>1.7</v>
      </c>
      <c r="Q155" s="153">
        <v>5.1000000000000004E-4</v>
      </c>
      <c r="R155" s="153">
        <f t="shared" si="22"/>
        <v>0.43350000000000005</v>
      </c>
      <c r="S155" s="153">
        <v>0</v>
      </c>
      <c r="T155" s="154">
        <f t="shared" si="2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155</v>
      </c>
      <c r="AT155" s="155" t="s">
        <v>151</v>
      </c>
      <c r="AU155" s="155" t="s">
        <v>87</v>
      </c>
      <c r="AY155" s="14" t="s">
        <v>148</v>
      </c>
      <c r="BE155" s="156">
        <f t="shared" si="24"/>
        <v>0</v>
      </c>
      <c r="BF155" s="156">
        <f t="shared" si="25"/>
        <v>0</v>
      </c>
      <c r="BG155" s="156">
        <f t="shared" si="26"/>
        <v>0</v>
      </c>
      <c r="BH155" s="156">
        <f t="shared" si="27"/>
        <v>0</v>
      </c>
      <c r="BI155" s="156">
        <f t="shared" si="28"/>
        <v>0</v>
      </c>
      <c r="BJ155" s="14" t="s">
        <v>87</v>
      </c>
      <c r="BK155" s="156">
        <f t="shared" si="29"/>
        <v>0</v>
      </c>
      <c r="BL155" s="14" t="s">
        <v>155</v>
      </c>
      <c r="BM155" s="155" t="s">
        <v>242</v>
      </c>
    </row>
    <row r="156" spans="1:65" s="2" customFormat="1" ht="24" customHeight="1">
      <c r="A156" s="26"/>
      <c r="B156" s="143"/>
      <c r="C156" s="144" t="s">
        <v>227</v>
      </c>
      <c r="D156" s="144" t="s">
        <v>151</v>
      </c>
      <c r="E156" s="145" t="s">
        <v>243</v>
      </c>
      <c r="F156" s="146" t="s">
        <v>244</v>
      </c>
      <c r="G156" s="147" t="s">
        <v>196</v>
      </c>
      <c r="H156" s="148">
        <v>850</v>
      </c>
      <c r="I156" s="149"/>
      <c r="J156" s="149">
        <f t="shared" si="20"/>
        <v>0</v>
      </c>
      <c r="K156" s="150"/>
      <c r="L156" s="27"/>
      <c r="M156" s="151" t="s">
        <v>1</v>
      </c>
      <c r="N156" s="152" t="s">
        <v>37</v>
      </c>
      <c r="O156" s="153">
        <v>3.7999999999999999E-2</v>
      </c>
      <c r="P156" s="153">
        <f t="shared" si="21"/>
        <v>32.299999999999997</v>
      </c>
      <c r="Q156" s="153">
        <v>0.10373</v>
      </c>
      <c r="R156" s="153">
        <f t="shared" si="22"/>
        <v>88.170500000000004</v>
      </c>
      <c r="S156" s="153">
        <v>0</v>
      </c>
      <c r="T156" s="154">
        <f t="shared" si="2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155</v>
      </c>
      <c r="AT156" s="155" t="s">
        <v>151</v>
      </c>
      <c r="AU156" s="155" t="s">
        <v>87</v>
      </c>
      <c r="AY156" s="14" t="s">
        <v>148</v>
      </c>
      <c r="BE156" s="156">
        <f t="shared" si="24"/>
        <v>0</v>
      </c>
      <c r="BF156" s="156">
        <f t="shared" si="25"/>
        <v>0</v>
      </c>
      <c r="BG156" s="156">
        <f t="shared" si="26"/>
        <v>0</v>
      </c>
      <c r="BH156" s="156">
        <f t="shared" si="27"/>
        <v>0</v>
      </c>
      <c r="BI156" s="156">
        <f t="shared" si="28"/>
        <v>0</v>
      </c>
      <c r="BJ156" s="14" t="s">
        <v>87</v>
      </c>
      <c r="BK156" s="156">
        <f t="shared" si="29"/>
        <v>0</v>
      </c>
      <c r="BL156" s="14" t="s">
        <v>155</v>
      </c>
      <c r="BM156" s="155" t="s">
        <v>245</v>
      </c>
    </row>
    <row r="157" spans="1:65" s="2" customFormat="1" ht="24" customHeight="1">
      <c r="A157" s="26"/>
      <c r="B157" s="143"/>
      <c r="C157" s="144" t="s">
        <v>246</v>
      </c>
      <c r="D157" s="144" t="s">
        <v>151</v>
      </c>
      <c r="E157" s="145" t="s">
        <v>247</v>
      </c>
      <c r="F157" s="146" t="s">
        <v>248</v>
      </c>
      <c r="G157" s="147" t="s">
        <v>196</v>
      </c>
      <c r="H157" s="148">
        <v>850</v>
      </c>
      <c r="I157" s="149"/>
      <c r="J157" s="149">
        <f t="shared" si="20"/>
        <v>0</v>
      </c>
      <c r="K157" s="150"/>
      <c r="L157" s="27"/>
      <c r="M157" s="151" t="s">
        <v>1</v>
      </c>
      <c r="N157" s="152" t="s">
        <v>37</v>
      </c>
      <c r="O157" s="153">
        <v>7.2999999999999995E-2</v>
      </c>
      <c r="P157" s="153">
        <f t="shared" si="21"/>
        <v>62.05</v>
      </c>
      <c r="Q157" s="153">
        <v>0.20746000000000001</v>
      </c>
      <c r="R157" s="153">
        <f t="shared" si="22"/>
        <v>176.34100000000001</v>
      </c>
      <c r="S157" s="153">
        <v>0</v>
      </c>
      <c r="T157" s="154">
        <f t="shared" si="2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155</v>
      </c>
      <c r="AT157" s="155" t="s">
        <v>151</v>
      </c>
      <c r="AU157" s="155" t="s">
        <v>87</v>
      </c>
      <c r="AY157" s="14" t="s">
        <v>148</v>
      </c>
      <c r="BE157" s="156">
        <f t="shared" si="24"/>
        <v>0</v>
      </c>
      <c r="BF157" s="156">
        <f t="shared" si="25"/>
        <v>0</v>
      </c>
      <c r="BG157" s="156">
        <f t="shared" si="26"/>
        <v>0</v>
      </c>
      <c r="BH157" s="156">
        <f t="shared" si="27"/>
        <v>0</v>
      </c>
      <c r="BI157" s="156">
        <f t="shared" si="28"/>
        <v>0</v>
      </c>
      <c r="BJ157" s="14" t="s">
        <v>87</v>
      </c>
      <c r="BK157" s="156">
        <f t="shared" si="29"/>
        <v>0</v>
      </c>
      <c r="BL157" s="14" t="s">
        <v>155</v>
      </c>
      <c r="BM157" s="155" t="s">
        <v>249</v>
      </c>
    </row>
    <row r="158" spans="1:65" s="12" customFormat="1" ht="22.75" customHeight="1">
      <c r="B158" s="131"/>
      <c r="D158" s="132" t="s">
        <v>70</v>
      </c>
      <c r="E158" s="141" t="s">
        <v>229</v>
      </c>
      <c r="F158" s="141" t="s">
        <v>250</v>
      </c>
      <c r="J158" s="142">
        <f>BK158</f>
        <v>0</v>
      </c>
      <c r="L158" s="131"/>
      <c r="M158" s="135"/>
      <c r="N158" s="136"/>
      <c r="O158" s="136"/>
      <c r="P158" s="137">
        <f>SUM(P159:P160)</f>
        <v>3.9779999999999998</v>
      </c>
      <c r="Q158" s="136"/>
      <c r="R158" s="137">
        <f>SUM(R159:R160)</f>
        <v>4.049175</v>
      </c>
      <c r="S158" s="136"/>
      <c r="T158" s="138">
        <f>SUM(T159:T160)</f>
        <v>0</v>
      </c>
      <c r="AR158" s="132" t="s">
        <v>79</v>
      </c>
      <c r="AT158" s="139" t="s">
        <v>70</v>
      </c>
      <c r="AU158" s="139" t="s">
        <v>79</v>
      </c>
      <c r="AY158" s="132" t="s">
        <v>148</v>
      </c>
      <c r="BK158" s="140">
        <f>SUM(BK159:BK160)</f>
        <v>0</v>
      </c>
    </row>
    <row r="159" spans="1:65" s="2" customFormat="1" ht="24" customHeight="1">
      <c r="A159" s="26"/>
      <c r="B159" s="143"/>
      <c r="C159" s="144" t="s">
        <v>251</v>
      </c>
      <c r="D159" s="144" t="s">
        <v>151</v>
      </c>
      <c r="E159" s="145" t="s">
        <v>252</v>
      </c>
      <c r="F159" s="146" t="s">
        <v>253</v>
      </c>
      <c r="G159" s="147" t="s">
        <v>254</v>
      </c>
      <c r="H159" s="148">
        <v>19.5</v>
      </c>
      <c r="I159" s="149"/>
      <c r="J159" s="149">
        <f>ROUND(I159*H159,2)</f>
        <v>0</v>
      </c>
      <c r="K159" s="150"/>
      <c r="L159" s="27"/>
      <c r="M159" s="151" t="s">
        <v>1</v>
      </c>
      <c r="N159" s="152" t="s">
        <v>37</v>
      </c>
      <c r="O159" s="153">
        <v>0.20399999999999999</v>
      </c>
      <c r="P159" s="153">
        <f>O159*H159</f>
        <v>3.9779999999999998</v>
      </c>
      <c r="Q159" s="153">
        <v>0.12584000000000001</v>
      </c>
      <c r="R159" s="153">
        <f>Q159*H159</f>
        <v>2.4538800000000003</v>
      </c>
      <c r="S159" s="153">
        <v>0</v>
      </c>
      <c r="T159" s="154">
        <f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155</v>
      </c>
      <c r="AT159" s="155" t="s">
        <v>151</v>
      </c>
      <c r="AU159" s="155" t="s">
        <v>87</v>
      </c>
      <c r="AY159" s="14" t="s">
        <v>148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4" t="s">
        <v>87</v>
      </c>
      <c r="BK159" s="156">
        <f>ROUND(I159*H159,2)</f>
        <v>0</v>
      </c>
      <c r="BL159" s="14" t="s">
        <v>155</v>
      </c>
      <c r="BM159" s="155" t="s">
        <v>255</v>
      </c>
    </row>
    <row r="160" spans="1:65" s="2" customFormat="1" ht="24" customHeight="1">
      <c r="A160" s="26"/>
      <c r="B160" s="143"/>
      <c r="C160" s="157" t="s">
        <v>256</v>
      </c>
      <c r="D160" s="157" t="s">
        <v>199</v>
      </c>
      <c r="E160" s="158" t="s">
        <v>257</v>
      </c>
      <c r="F160" s="159" t="s">
        <v>258</v>
      </c>
      <c r="G160" s="160" t="s">
        <v>259</v>
      </c>
      <c r="H160" s="161">
        <v>19.695</v>
      </c>
      <c r="I160" s="162"/>
      <c r="J160" s="162">
        <f>ROUND(I160*H160,2)</f>
        <v>0</v>
      </c>
      <c r="K160" s="163"/>
      <c r="L160" s="164"/>
      <c r="M160" s="165" t="s">
        <v>1</v>
      </c>
      <c r="N160" s="166" t="s">
        <v>37</v>
      </c>
      <c r="O160" s="153">
        <v>0</v>
      </c>
      <c r="P160" s="153">
        <f>O160*H160</f>
        <v>0</v>
      </c>
      <c r="Q160" s="153">
        <v>8.1000000000000003E-2</v>
      </c>
      <c r="R160" s="153">
        <f>Q160*H160</f>
        <v>1.5952950000000001</v>
      </c>
      <c r="S160" s="153">
        <v>0</v>
      </c>
      <c r="T160" s="154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202</v>
      </c>
      <c r="AT160" s="155" t="s">
        <v>199</v>
      </c>
      <c r="AU160" s="155" t="s">
        <v>87</v>
      </c>
      <c r="AY160" s="14" t="s">
        <v>148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87</v>
      </c>
      <c r="BK160" s="156">
        <f>ROUND(I160*H160,2)</f>
        <v>0</v>
      </c>
      <c r="BL160" s="14" t="s">
        <v>155</v>
      </c>
      <c r="BM160" s="155" t="s">
        <v>260</v>
      </c>
    </row>
    <row r="161" spans="1:65" s="12" customFormat="1" ht="22.75" customHeight="1">
      <c r="B161" s="131"/>
      <c r="D161" s="132" t="s">
        <v>70</v>
      </c>
      <c r="E161" s="141" t="s">
        <v>261</v>
      </c>
      <c r="F161" s="141" t="s">
        <v>262</v>
      </c>
      <c r="J161" s="142">
        <f>BK161</f>
        <v>0</v>
      </c>
      <c r="L161" s="131"/>
      <c r="M161" s="135"/>
      <c r="N161" s="136"/>
      <c r="O161" s="136"/>
      <c r="P161" s="137">
        <f>P162</f>
        <v>49.743040000000001</v>
      </c>
      <c r="Q161" s="136"/>
      <c r="R161" s="137">
        <f>R162</f>
        <v>0</v>
      </c>
      <c r="S161" s="136"/>
      <c r="T161" s="138">
        <f>T162</f>
        <v>0</v>
      </c>
      <c r="AR161" s="132" t="s">
        <v>79</v>
      </c>
      <c r="AT161" s="139" t="s">
        <v>70</v>
      </c>
      <c r="AU161" s="139" t="s">
        <v>79</v>
      </c>
      <c r="AY161" s="132" t="s">
        <v>148</v>
      </c>
      <c r="BK161" s="140">
        <f>BK162</f>
        <v>0</v>
      </c>
    </row>
    <row r="162" spans="1:65" s="2" customFormat="1" ht="24" customHeight="1">
      <c r="A162" s="26"/>
      <c r="B162" s="143"/>
      <c r="C162" s="144" t="s">
        <v>263</v>
      </c>
      <c r="D162" s="144" t="s">
        <v>151</v>
      </c>
      <c r="E162" s="145" t="s">
        <v>264</v>
      </c>
      <c r="F162" s="146" t="s">
        <v>265</v>
      </c>
      <c r="G162" s="147" t="s">
        <v>191</v>
      </c>
      <c r="H162" s="148">
        <v>1243.576</v>
      </c>
      <c r="I162" s="149"/>
      <c r="J162" s="149">
        <f>ROUND(I162*H162,2)</f>
        <v>0</v>
      </c>
      <c r="K162" s="150"/>
      <c r="L162" s="27"/>
      <c r="M162" s="151" t="s">
        <v>1</v>
      </c>
      <c r="N162" s="152" t="s">
        <v>37</v>
      </c>
      <c r="O162" s="153">
        <v>0.04</v>
      </c>
      <c r="P162" s="153">
        <f>O162*H162</f>
        <v>49.743040000000001</v>
      </c>
      <c r="Q162" s="153">
        <v>0</v>
      </c>
      <c r="R162" s="153">
        <f>Q162*H162</f>
        <v>0</v>
      </c>
      <c r="S162" s="153">
        <v>0</v>
      </c>
      <c r="T162" s="154">
        <f>S162*H162</f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155</v>
      </c>
      <c r="AT162" s="155" t="s">
        <v>151</v>
      </c>
      <c r="AU162" s="155" t="s">
        <v>87</v>
      </c>
      <c r="AY162" s="14" t="s">
        <v>148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4" t="s">
        <v>87</v>
      </c>
      <c r="BK162" s="156">
        <f>ROUND(I162*H162,2)</f>
        <v>0</v>
      </c>
      <c r="BL162" s="14" t="s">
        <v>155</v>
      </c>
      <c r="BM162" s="155" t="s">
        <v>266</v>
      </c>
    </row>
    <row r="163" spans="1:65" s="12" customFormat="1" ht="26" customHeight="1">
      <c r="B163" s="131"/>
      <c r="D163" s="132" t="s">
        <v>70</v>
      </c>
      <c r="E163" s="133" t="s">
        <v>267</v>
      </c>
      <c r="F163" s="133" t="s">
        <v>268</v>
      </c>
      <c r="J163" s="134">
        <f>BK163</f>
        <v>0</v>
      </c>
      <c r="L163" s="131"/>
      <c r="M163" s="135"/>
      <c r="N163" s="136"/>
      <c r="O163" s="136"/>
      <c r="P163" s="137">
        <f>P164</f>
        <v>42.821331000000001</v>
      </c>
      <c r="Q163" s="136"/>
      <c r="R163" s="137">
        <f>R164</f>
        <v>7.6999999999999999E-2</v>
      </c>
      <c r="S163" s="136"/>
      <c r="T163" s="138">
        <f>T164</f>
        <v>0</v>
      </c>
      <c r="AR163" s="132" t="s">
        <v>87</v>
      </c>
      <c r="AT163" s="139" t="s">
        <v>70</v>
      </c>
      <c r="AU163" s="139" t="s">
        <v>71</v>
      </c>
      <c r="AY163" s="132" t="s">
        <v>148</v>
      </c>
      <c r="BK163" s="140">
        <f>BK164</f>
        <v>0</v>
      </c>
    </row>
    <row r="164" spans="1:65" s="12" customFormat="1" ht="22.75" customHeight="1">
      <c r="B164" s="131"/>
      <c r="D164" s="132" t="s">
        <v>70</v>
      </c>
      <c r="E164" s="141" t="s">
        <v>269</v>
      </c>
      <c r="F164" s="141" t="s">
        <v>270</v>
      </c>
      <c r="J164" s="142">
        <f>BK164</f>
        <v>0</v>
      </c>
      <c r="L164" s="131"/>
      <c r="M164" s="135"/>
      <c r="N164" s="136"/>
      <c r="O164" s="136"/>
      <c r="P164" s="137">
        <f>SUM(P165:P167)</f>
        <v>42.821331000000001</v>
      </c>
      <c r="Q164" s="136"/>
      <c r="R164" s="137">
        <f>SUM(R165:R167)</f>
        <v>7.6999999999999999E-2</v>
      </c>
      <c r="S164" s="136"/>
      <c r="T164" s="138">
        <f>SUM(T165:T167)</f>
        <v>0</v>
      </c>
      <c r="AR164" s="132" t="s">
        <v>87</v>
      </c>
      <c r="AT164" s="139" t="s">
        <v>70</v>
      </c>
      <c r="AU164" s="139" t="s">
        <v>79</v>
      </c>
      <c r="AY164" s="132" t="s">
        <v>148</v>
      </c>
      <c r="BK164" s="140">
        <f>SUM(BK165:BK167)</f>
        <v>0</v>
      </c>
    </row>
    <row r="165" spans="1:65" s="2" customFormat="1" ht="24" customHeight="1">
      <c r="A165" s="26"/>
      <c r="B165" s="143"/>
      <c r="C165" s="144" t="s">
        <v>271</v>
      </c>
      <c r="D165" s="144" t="s">
        <v>151</v>
      </c>
      <c r="E165" s="145" t="s">
        <v>272</v>
      </c>
      <c r="F165" s="146" t="s">
        <v>273</v>
      </c>
      <c r="G165" s="147" t="s">
        <v>196</v>
      </c>
      <c r="H165" s="148">
        <v>7</v>
      </c>
      <c r="I165" s="149"/>
      <c r="J165" s="149">
        <f>ROUND(I165*H165,2)</f>
        <v>0</v>
      </c>
      <c r="K165" s="150"/>
      <c r="L165" s="27"/>
      <c r="M165" s="151" t="s">
        <v>1</v>
      </c>
      <c r="N165" s="152" t="s">
        <v>37</v>
      </c>
      <c r="O165" s="153">
        <v>6.0810000000000004</v>
      </c>
      <c r="P165" s="153">
        <f>O165*H165</f>
        <v>42.567</v>
      </c>
      <c r="Q165" s="153">
        <v>0</v>
      </c>
      <c r="R165" s="153">
        <f>Q165*H165</f>
        <v>0</v>
      </c>
      <c r="S165" s="153">
        <v>0</v>
      </c>
      <c r="T165" s="154">
        <f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181</v>
      </c>
      <c r="AT165" s="155" t="s">
        <v>151</v>
      </c>
      <c r="AU165" s="155" t="s">
        <v>87</v>
      </c>
      <c r="AY165" s="14" t="s">
        <v>148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4" t="s">
        <v>87</v>
      </c>
      <c r="BK165" s="156">
        <f>ROUND(I165*H165,2)</f>
        <v>0</v>
      </c>
      <c r="BL165" s="14" t="s">
        <v>181</v>
      </c>
      <c r="BM165" s="155" t="s">
        <v>274</v>
      </c>
    </row>
    <row r="166" spans="1:65" s="2" customFormat="1" ht="16.5" customHeight="1">
      <c r="A166" s="26"/>
      <c r="B166" s="143"/>
      <c r="C166" s="157" t="s">
        <v>275</v>
      </c>
      <c r="D166" s="157" t="s">
        <v>199</v>
      </c>
      <c r="E166" s="158" t="s">
        <v>276</v>
      </c>
      <c r="F166" s="159" t="s">
        <v>277</v>
      </c>
      <c r="G166" s="160" t="s">
        <v>196</v>
      </c>
      <c r="H166" s="161">
        <v>7</v>
      </c>
      <c r="I166" s="162"/>
      <c r="J166" s="162">
        <f>ROUND(I166*H166,2)</f>
        <v>0</v>
      </c>
      <c r="K166" s="163"/>
      <c r="L166" s="164"/>
      <c r="M166" s="165" t="s">
        <v>1</v>
      </c>
      <c r="N166" s="166" t="s">
        <v>37</v>
      </c>
      <c r="O166" s="153">
        <v>0</v>
      </c>
      <c r="P166" s="153">
        <f>O166*H166</f>
        <v>0</v>
      </c>
      <c r="Q166" s="153">
        <v>1.0999999999999999E-2</v>
      </c>
      <c r="R166" s="153">
        <f>Q166*H166</f>
        <v>7.6999999999999999E-2</v>
      </c>
      <c r="S166" s="153">
        <v>0</v>
      </c>
      <c r="T166" s="154">
        <f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278</v>
      </c>
      <c r="AT166" s="155" t="s">
        <v>199</v>
      </c>
      <c r="AU166" s="155" t="s">
        <v>87</v>
      </c>
      <c r="AY166" s="14" t="s">
        <v>148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4" t="s">
        <v>87</v>
      </c>
      <c r="BK166" s="156">
        <f>ROUND(I166*H166,2)</f>
        <v>0</v>
      </c>
      <c r="BL166" s="14" t="s">
        <v>181</v>
      </c>
      <c r="BM166" s="155" t="s">
        <v>279</v>
      </c>
    </row>
    <row r="167" spans="1:65" s="2" customFormat="1" ht="24" customHeight="1">
      <c r="A167" s="26"/>
      <c r="B167" s="143"/>
      <c r="C167" s="144" t="s">
        <v>280</v>
      </c>
      <c r="D167" s="144" t="s">
        <v>151</v>
      </c>
      <c r="E167" s="145" t="s">
        <v>281</v>
      </c>
      <c r="F167" s="146" t="s">
        <v>282</v>
      </c>
      <c r="G167" s="147" t="s">
        <v>191</v>
      </c>
      <c r="H167" s="148">
        <v>7.6999999999999999E-2</v>
      </c>
      <c r="I167" s="149"/>
      <c r="J167" s="149">
        <f>ROUND(I167*H167,2)</f>
        <v>0</v>
      </c>
      <c r="K167" s="150"/>
      <c r="L167" s="27"/>
      <c r="M167" s="151" t="s">
        <v>1</v>
      </c>
      <c r="N167" s="152" t="s">
        <v>37</v>
      </c>
      <c r="O167" s="153">
        <v>3.3029999999999999</v>
      </c>
      <c r="P167" s="153">
        <f>O167*H167</f>
        <v>0.25433099999999997</v>
      </c>
      <c r="Q167" s="153">
        <v>0</v>
      </c>
      <c r="R167" s="153">
        <f>Q167*H167</f>
        <v>0</v>
      </c>
      <c r="S167" s="153">
        <v>0</v>
      </c>
      <c r="T167" s="154">
        <f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181</v>
      </c>
      <c r="AT167" s="155" t="s">
        <v>151</v>
      </c>
      <c r="AU167" s="155" t="s">
        <v>87</v>
      </c>
      <c r="AY167" s="14" t="s">
        <v>148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4" t="s">
        <v>87</v>
      </c>
      <c r="BK167" s="156">
        <f>ROUND(I167*H167,2)</f>
        <v>0</v>
      </c>
      <c r="BL167" s="14" t="s">
        <v>181</v>
      </c>
      <c r="BM167" s="155" t="s">
        <v>283</v>
      </c>
    </row>
    <row r="168" spans="1:65" s="12" customFormat="1" ht="26" customHeight="1">
      <c r="B168" s="131"/>
      <c r="D168" s="132" t="s">
        <v>70</v>
      </c>
      <c r="E168" s="133" t="s">
        <v>199</v>
      </c>
      <c r="F168" s="133" t="s">
        <v>284</v>
      </c>
      <c r="J168" s="134">
        <f>BK168</f>
        <v>0</v>
      </c>
      <c r="L168" s="131"/>
      <c r="M168" s="135"/>
      <c r="N168" s="136"/>
      <c r="O168" s="136"/>
      <c r="P168" s="137">
        <f>P169</f>
        <v>0</v>
      </c>
      <c r="Q168" s="136"/>
      <c r="R168" s="137">
        <f>R169</f>
        <v>0</v>
      </c>
      <c r="S168" s="136"/>
      <c r="T168" s="138">
        <f>T169</f>
        <v>0</v>
      </c>
      <c r="AR168" s="132" t="s">
        <v>208</v>
      </c>
      <c r="AT168" s="139" t="s">
        <v>70</v>
      </c>
      <c r="AU168" s="139" t="s">
        <v>71</v>
      </c>
      <c r="AY168" s="132" t="s">
        <v>148</v>
      </c>
      <c r="BK168" s="140">
        <f>BK169</f>
        <v>0</v>
      </c>
    </row>
    <row r="169" spans="1:65" s="12" customFormat="1" ht="22.75" customHeight="1">
      <c r="B169" s="131"/>
      <c r="D169" s="132" t="s">
        <v>70</v>
      </c>
      <c r="E169" s="141" t="s">
        <v>285</v>
      </c>
      <c r="F169" s="141" t="s">
        <v>286</v>
      </c>
      <c r="J169" s="142">
        <f>BK169</f>
        <v>0</v>
      </c>
      <c r="L169" s="131"/>
      <c r="M169" s="135"/>
      <c r="N169" s="136"/>
      <c r="O169" s="136"/>
      <c r="P169" s="137">
        <f>SUM(P170:P179)</f>
        <v>0</v>
      </c>
      <c r="Q169" s="136"/>
      <c r="R169" s="137">
        <f>SUM(R170:R179)</f>
        <v>0</v>
      </c>
      <c r="S169" s="136"/>
      <c r="T169" s="138">
        <f>SUM(T170:T179)</f>
        <v>0</v>
      </c>
      <c r="AR169" s="132" t="s">
        <v>208</v>
      </c>
      <c r="AT169" s="139" t="s">
        <v>70</v>
      </c>
      <c r="AU169" s="139" t="s">
        <v>79</v>
      </c>
      <c r="AY169" s="132" t="s">
        <v>148</v>
      </c>
      <c r="BK169" s="140">
        <f>SUM(BK170:BK179)</f>
        <v>0</v>
      </c>
    </row>
    <row r="170" spans="1:65" s="2" customFormat="1" ht="16.5" customHeight="1">
      <c r="A170" s="26"/>
      <c r="B170" s="143"/>
      <c r="C170" s="144" t="s">
        <v>287</v>
      </c>
      <c r="D170" s="144" t="s">
        <v>151</v>
      </c>
      <c r="E170" s="145" t="s">
        <v>288</v>
      </c>
      <c r="F170" s="146" t="s">
        <v>289</v>
      </c>
      <c r="G170" s="147" t="s">
        <v>259</v>
      </c>
      <c r="H170" s="148">
        <v>4</v>
      </c>
      <c r="I170" s="149"/>
      <c r="J170" s="149">
        <f>ROUND(I170*H170,2)</f>
        <v>0</v>
      </c>
      <c r="K170" s="150"/>
      <c r="L170" s="27"/>
      <c r="M170" s="151" t="s">
        <v>1</v>
      </c>
      <c r="N170" s="152" t="s">
        <v>37</v>
      </c>
      <c r="O170" s="153">
        <v>0</v>
      </c>
      <c r="P170" s="153">
        <f>O170*H170</f>
        <v>0</v>
      </c>
      <c r="Q170" s="153">
        <v>0</v>
      </c>
      <c r="R170" s="153">
        <f>Q170*H170</f>
        <v>0</v>
      </c>
      <c r="S170" s="153">
        <v>0</v>
      </c>
      <c r="T170" s="154">
        <f>S170*H170</f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155</v>
      </c>
      <c r="AT170" s="155" t="s">
        <v>151</v>
      </c>
      <c r="AU170" s="155" t="s">
        <v>87</v>
      </c>
      <c r="AY170" s="14" t="s">
        <v>148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4" t="s">
        <v>87</v>
      </c>
      <c r="BK170" s="156">
        <f>ROUND(I170*H170,2)</f>
        <v>0</v>
      </c>
      <c r="BL170" s="14" t="s">
        <v>155</v>
      </c>
      <c r="BM170" s="155" t="s">
        <v>290</v>
      </c>
    </row>
    <row r="171" spans="1:65" s="2" customFormat="1" ht="36">
      <c r="A171" s="26"/>
      <c r="B171" s="27"/>
      <c r="C171" s="26"/>
      <c r="D171" s="167" t="s">
        <v>225</v>
      </c>
      <c r="E171" s="26"/>
      <c r="F171" s="168" t="s">
        <v>291</v>
      </c>
      <c r="G171" s="26"/>
      <c r="H171" s="26"/>
      <c r="I171" s="26"/>
      <c r="J171" s="26"/>
      <c r="K171" s="26"/>
      <c r="L171" s="27"/>
      <c r="M171" s="169"/>
      <c r="N171" s="170"/>
      <c r="O171" s="52"/>
      <c r="P171" s="52"/>
      <c r="Q171" s="52"/>
      <c r="R171" s="52"/>
      <c r="S171" s="52"/>
      <c r="T171" s="53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T171" s="14" t="s">
        <v>225</v>
      </c>
      <c r="AU171" s="14" t="s">
        <v>87</v>
      </c>
    </row>
    <row r="172" spans="1:65" s="2" customFormat="1" ht="16.5" customHeight="1">
      <c r="A172" s="26"/>
      <c r="B172" s="143"/>
      <c r="C172" s="144" t="s">
        <v>292</v>
      </c>
      <c r="D172" s="144" t="s">
        <v>151</v>
      </c>
      <c r="E172" s="145" t="s">
        <v>293</v>
      </c>
      <c r="F172" s="146" t="s">
        <v>294</v>
      </c>
      <c r="G172" s="147" t="s">
        <v>259</v>
      </c>
      <c r="H172" s="148">
        <v>1</v>
      </c>
      <c r="I172" s="149"/>
      <c r="J172" s="149">
        <f>ROUND(I172*H172,2)</f>
        <v>0</v>
      </c>
      <c r="K172" s="150"/>
      <c r="L172" s="27"/>
      <c r="M172" s="151" t="s">
        <v>1</v>
      </c>
      <c r="N172" s="152" t="s">
        <v>37</v>
      </c>
      <c r="O172" s="153">
        <v>0</v>
      </c>
      <c r="P172" s="153">
        <f>O172*H172</f>
        <v>0</v>
      </c>
      <c r="Q172" s="153">
        <v>0</v>
      </c>
      <c r="R172" s="153">
        <f>Q172*H172</f>
        <v>0</v>
      </c>
      <c r="S172" s="153">
        <v>0</v>
      </c>
      <c r="T172" s="154">
        <f>S172*H172</f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155</v>
      </c>
      <c r="AT172" s="155" t="s">
        <v>151</v>
      </c>
      <c r="AU172" s="155" t="s">
        <v>87</v>
      </c>
      <c r="AY172" s="14" t="s">
        <v>148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4" t="s">
        <v>87</v>
      </c>
      <c r="BK172" s="156">
        <f>ROUND(I172*H172,2)</f>
        <v>0</v>
      </c>
      <c r="BL172" s="14" t="s">
        <v>155</v>
      </c>
      <c r="BM172" s="155" t="s">
        <v>295</v>
      </c>
    </row>
    <row r="173" spans="1:65" s="2" customFormat="1" ht="409.6">
      <c r="A173" s="26"/>
      <c r="B173" s="27"/>
      <c r="C173" s="26"/>
      <c r="D173" s="167" t="s">
        <v>225</v>
      </c>
      <c r="E173" s="26"/>
      <c r="F173" s="168" t="s">
        <v>296</v>
      </c>
      <c r="G173" s="26"/>
      <c r="H173" s="26"/>
      <c r="I173" s="26"/>
      <c r="J173" s="26"/>
      <c r="K173" s="26"/>
      <c r="L173" s="27"/>
      <c r="M173" s="169"/>
      <c r="N173" s="170"/>
      <c r="O173" s="52"/>
      <c r="P173" s="52"/>
      <c r="Q173" s="52"/>
      <c r="R173" s="52"/>
      <c r="S173" s="52"/>
      <c r="T173" s="53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T173" s="14" t="s">
        <v>225</v>
      </c>
      <c r="AU173" s="14" t="s">
        <v>87</v>
      </c>
    </row>
    <row r="174" spans="1:65" s="2" customFormat="1" ht="16.5" customHeight="1">
      <c r="A174" s="26"/>
      <c r="B174" s="143"/>
      <c r="C174" s="144" t="s">
        <v>297</v>
      </c>
      <c r="D174" s="144" t="s">
        <v>151</v>
      </c>
      <c r="E174" s="145" t="s">
        <v>298</v>
      </c>
      <c r="F174" s="146" t="s">
        <v>299</v>
      </c>
      <c r="G174" s="147" t="s">
        <v>254</v>
      </c>
      <c r="H174" s="148">
        <v>52</v>
      </c>
      <c r="I174" s="149"/>
      <c r="J174" s="149">
        <f>ROUND(I174*H174,2)</f>
        <v>0</v>
      </c>
      <c r="K174" s="150"/>
      <c r="L174" s="27"/>
      <c r="M174" s="151" t="s">
        <v>1</v>
      </c>
      <c r="N174" s="152" t="s">
        <v>37</v>
      </c>
      <c r="O174" s="153">
        <v>0</v>
      </c>
      <c r="P174" s="153">
        <f>O174*H174</f>
        <v>0</v>
      </c>
      <c r="Q174" s="153">
        <v>0</v>
      </c>
      <c r="R174" s="153">
        <f>Q174*H174</f>
        <v>0</v>
      </c>
      <c r="S174" s="153">
        <v>0</v>
      </c>
      <c r="T174" s="154">
        <f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155</v>
      </c>
      <c r="AT174" s="155" t="s">
        <v>151</v>
      </c>
      <c r="AU174" s="155" t="s">
        <v>87</v>
      </c>
      <c r="AY174" s="14" t="s">
        <v>148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4" t="s">
        <v>87</v>
      </c>
      <c r="BK174" s="156">
        <f>ROUND(I174*H174,2)</f>
        <v>0</v>
      </c>
      <c r="BL174" s="14" t="s">
        <v>155</v>
      </c>
      <c r="BM174" s="155" t="s">
        <v>300</v>
      </c>
    </row>
    <row r="175" spans="1:65" s="2" customFormat="1" ht="216">
      <c r="A175" s="26"/>
      <c r="B175" s="27"/>
      <c r="C175" s="26"/>
      <c r="D175" s="167" t="s">
        <v>225</v>
      </c>
      <c r="E175" s="26"/>
      <c r="F175" s="168" t="s">
        <v>301</v>
      </c>
      <c r="G175" s="26"/>
      <c r="H175" s="26"/>
      <c r="I175" s="26"/>
      <c r="J175" s="26"/>
      <c r="K175" s="26"/>
      <c r="L175" s="27"/>
      <c r="M175" s="169"/>
      <c r="N175" s="170"/>
      <c r="O175" s="52"/>
      <c r="P175" s="52"/>
      <c r="Q175" s="52"/>
      <c r="R175" s="52"/>
      <c r="S175" s="52"/>
      <c r="T175" s="53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T175" s="14" t="s">
        <v>225</v>
      </c>
      <c r="AU175" s="14" t="s">
        <v>87</v>
      </c>
    </row>
    <row r="176" spans="1:65" s="2" customFormat="1" ht="16.5" customHeight="1">
      <c r="A176" s="26"/>
      <c r="B176" s="143"/>
      <c r="C176" s="144" t="s">
        <v>302</v>
      </c>
      <c r="D176" s="144" t="s">
        <v>151</v>
      </c>
      <c r="E176" s="145" t="s">
        <v>303</v>
      </c>
      <c r="F176" s="146" t="s">
        <v>304</v>
      </c>
      <c r="G176" s="147" t="s">
        <v>259</v>
      </c>
      <c r="H176" s="148">
        <v>1</v>
      </c>
      <c r="I176" s="149"/>
      <c r="J176" s="149">
        <f>ROUND(I176*H176,2)</f>
        <v>0</v>
      </c>
      <c r="K176" s="150"/>
      <c r="L176" s="27"/>
      <c r="M176" s="151" t="s">
        <v>1</v>
      </c>
      <c r="N176" s="152" t="s">
        <v>37</v>
      </c>
      <c r="O176" s="153">
        <v>0</v>
      </c>
      <c r="P176" s="153">
        <f>O176*H176</f>
        <v>0</v>
      </c>
      <c r="Q176" s="153">
        <v>0</v>
      </c>
      <c r="R176" s="153">
        <f>Q176*H176</f>
        <v>0</v>
      </c>
      <c r="S176" s="153">
        <v>0</v>
      </c>
      <c r="T176" s="154">
        <f>S176*H176</f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155</v>
      </c>
      <c r="AT176" s="155" t="s">
        <v>151</v>
      </c>
      <c r="AU176" s="155" t="s">
        <v>87</v>
      </c>
      <c r="AY176" s="14" t="s">
        <v>148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4" t="s">
        <v>87</v>
      </c>
      <c r="BK176" s="156">
        <f>ROUND(I176*H176,2)</f>
        <v>0</v>
      </c>
      <c r="BL176" s="14" t="s">
        <v>155</v>
      </c>
      <c r="BM176" s="155" t="s">
        <v>305</v>
      </c>
    </row>
    <row r="177" spans="1:65" s="2" customFormat="1" ht="132">
      <c r="A177" s="26"/>
      <c r="B177" s="27"/>
      <c r="C177" s="26"/>
      <c r="D177" s="167" t="s">
        <v>225</v>
      </c>
      <c r="E177" s="26"/>
      <c r="F177" s="168" t="s">
        <v>306</v>
      </c>
      <c r="G177" s="26"/>
      <c r="H177" s="26"/>
      <c r="I177" s="26"/>
      <c r="J177" s="26"/>
      <c r="K177" s="26"/>
      <c r="L177" s="27"/>
      <c r="M177" s="169"/>
      <c r="N177" s="170"/>
      <c r="O177" s="52"/>
      <c r="P177" s="52"/>
      <c r="Q177" s="52"/>
      <c r="R177" s="52"/>
      <c r="S177" s="52"/>
      <c r="T177" s="53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T177" s="14" t="s">
        <v>225</v>
      </c>
      <c r="AU177" s="14" t="s">
        <v>87</v>
      </c>
    </row>
    <row r="178" spans="1:65" s="2" customFormat="1" ht="16.5" customHeight="1">
      <c r="A178" s="26"/>
      <c r="B178" s="143"/>
      <c r="C178" s="144" t="s">
        <v>307</v>
      </c>
      <c r="D178" s="144" t="s">
        <v>151</v>
      </c>
      <c r="E178" s="145" t="s">
        <v>308</v>
      </c>
      <c r="F178" s="146" t="s">
        <v>309</v>
      </c>
      <c r="G178" s="147" t="s">
        <v>259</v>
      </c>
      <c r="H178" s="148">
        <v>4</v>
      </c>
      <c r="I178" s="149"/>
      <c r="J178" s="149">
        <f>ROUND(I178*H178,2)</f>
        <v>0</v>
      </c>
      <c r="K178" s="150"/>
      <c r="L178" s="27"/>
      <c r="M178" s="151" t="s">
        <v>1</v>
      </c>
      <c r="N178" s="152" t="s">
        <v>37</v>
      </c>
      <c r="O178" s="153">
        <v>0</v>
      </c>
      <c r="P178" s="153">
        <f>O178*H178</f>
        <v>0</v>
      </c>
      <c r="Q178" s="153">
        <v>0</v>
      </c>
      <c r="R178" s="153">
        <f>Q178*H178</f>
        <v>0</v>
      </c>
      <c r="S178" s="153">
        <v>0</v>
      </c>
      <c r="T178" s="154">
        <f>S178*H178</f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155</v>
      </c>
      <c r="AT178" s="155" t="s">
        <v>151</v>
      </c>
      <c r="AU178" s="155" t="s">
        <v>87</v>
      </c>
      <c r="AY178" s="14" t="s">
        <v>148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4" t="s">
        <v>87</v>
      </c>
      <c r="BK178" s="156">
        <f>ROUND(I178*H178,2)</f>
        <v>0</v>
      </c>
      <c r="BL178" s="14" t="s">
        <v>155</v>
      </c>
      <c r="BM178" s="155" t="s">
        <v>310</v>
      </c>
    </row>
    <row r="179" spans="1:65" s="2" customFormat="1" ht="156">
      <c r="A179" s="26"/>
      <c r="B179" s="27"/>
      <c r="C179" s="26"/>
      <c r="D179" s="167" t="s">
        <v>225</v>
      </c>
      <c r="E179" s="26"/>
      <c r="F179" s="168" t="s">
        <v>311</v>
      </c>
      <c r="G179" s="26"/>
      <c r="H179" s="26"/>
      <c r="I179" s="26"/>
      <c r="J179" s="26"/>
      <c r="K179" s="26"/>
      <c r="L179" s="27"/>
      <c r="M179" s="169"/>
      <c r="N179" s="170"/>
      <c r="O179" s="52"/>
      <c r="P179" s="52"/>
      <c r="Q179" s="52"/>
      <c r="R179" s="52"/>
      <c r="S179" s="52"/>
      <c r="T179" s="53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T179" s="14" t="s">
        <v>225</v>
      </c>
      <c r="AU179" s="14" t="s">
        <v>87</v>
      </c>
    </row>
    <row r="180" spans="1:65" s="12" customFormat="1" ht="26" customHeight="1">
      <c r="B180" s="131"/>
      <c r="D180" s="132" t="s">
        <v>70</v>
      </c>
      <c r="E180" s="133" t="s">
        <v>312</v>
      </c>
      <c r="F180" s="133" t="s">
        <v>313</v>
      </c>
      <c r="J180" s="134">
        <f>BK180</f>
        <v>0</v>
      </c>
      <c r="L180" s="131"/>
      <c r="M180" s="135"/>
      <c r="N180" s="136"/>
      <c r="O180" s="136"/>
      <c r="P180" s="137">
        <f>SUM(P181:P189)</f>
        <v>0</v>
      </c>
      <c r="Q180" s="136"/>
      <c r="R180" s="137">
        <f>SUM(R181:R189)</f>
        <v>0</v>
      </c>
      <c r="S180" s="136"/>
      <c r="T180" s="138">
        <f>SUM(T181:T189)</f>
        <v>0</v>
      </c>
      <c r="AR180" s="132" t="s">
        <v>227</v>
      </c>
      <c r="AT180" s="139" t="s">
        <v>70</v>
      </c>
      <c r="AU180" s="139" t="s">
        <v>71</v>
      </c>
      <c r="AY180" s="132" t="s">
        <v>148</v>
      </c>
      <c r="BK180" s="140">
        <f>SUM(BK181:BK189)</f>
        <v>0</v>
      </c>
    </row>
    <row r="181" spans="1:65" s="2" customFormat="1" ht="24" customHeight="1">
      <c r="A181" s="26"/>
      <c r="B181" s="143"/>
      <c r="C181" s="144" t="s">
        <v>278</v>
      </c>
      <c r="D181" s="144" t="s">
        <v>151</v>
      </c>
      <c r="E181" s="145" t="s">
        <v>314</v>
      </c>
      <c r="F181" s="146" t="s">
        <v>315</v>
      </c>
      <c r="G181" s="147" t="s">
        <v>316</v>
      </c>
      <c r="H181" s="148">
        <v>1</v>
      </c>
      <c r="I181" s="149"/>
      <c r="J181" s="149">
        <f t="shared" ref="J181:J189" si="30">ROUND(I181*H181,2)</f>
        <v>0</v>
      </c>
      <c r="K181" s="150"/>
      <c r="L181" s="27"/>
      <c r="M181" s="151" t="s">
        <v>1</v>
      </c>
      <c r="N181" s="152" t="s">
        <v>37</v>
      </c>
      <c r="O181" s="153">
        <v>0</v>
      </c>
      <c r="P181" s="153">
        <f t="shared" ref="P181:P189" si="31">O181*H181</f>
        <v>0</v>
      </c>
      <c r="Q181" s="153">
        <v>0</v>
      </c>
      <c r="R181" s="153">
        <f t="shared" ref="R181:R189" si="32">Q181*H181</f>
        <v>0</v>
      </c>
      <c r="S181" s="153">
        <v>0</v>
      </c>
      <c r="T181" s="154">
        <f t="shared" ref="T181:T189" si="33"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317</v>
      </c>
      <c r="AT181" s="155" t="s">
        <v>151</v>
      </c>
      <c r="AU181" s="155" t="s">
        <v>79</v>
      </c>
      <c r="AY181" s="14" t="s">
        <v>148</v>
      </c>
      <c r="BE181" s="156">
        <f t="shared" ref="BE181:BE189" si="34">IF(N181="základná",J181,0)</f>
        <v>0</v>
      </c>
      <c r="BF181" s="156">
        <f t="shared" ref="BF181:BF189" si="35">IF(N181="znížená",J181,0)</f>
        <v>0</v>
      </c>
      <c r="BG181" s="156">
        <f t="shared" ref="BG181:BG189" si="36">IF(N181="zákl. prenesená",J181,0)</f>
        <v>0</v>
      </c>
      <c r="BH181" s="156">
        <f t="shared" ref="BH181:BH189" si="37">IF(N181="zníž. prenesená",J181,0)</f>
        <v>0</v>
      </c>
      <c r="BI181" s="156">
        <f t="shared" ref="BI181:BI189" si="38">IF(N181="nulová",J181,0)</f>
        <v>0</v>
      </c>
      <c r="BJ181" s="14" t="s">
        <v>87</v>
      </c>
      <c r="BK181" s="156">
        <f t="shared" ref="BK181:BK189" si="39">ROUND(I181*H181,2)</f>
        <v>0</v>
      </c>
      <c r="BL181" s="14" t="s">
        <v>317</v>
      </c>
      <c r="BM181" s="155" t="s">
        <v>318</v>
      </c>
    </row>
    <row r="182" spans="1:65" s="2" customFormat="1" ht="24" customHeight="1">
      <c r="A182" s="26"/>
      <c r="B182" s="143"/>
      <c r="C182" s="144" t="s">
        <v>319</v>
      </c>
      <c r="D182" s="144" t="s">
        <v>151</v>
      </c>
      <c r="E182" s="145" t="s">
        <v>320</v>
      </c>
      <c r="F182" s="146" t="s">
        <v>321</v>
      </c>
      <c r="G182" s="147" t="s">
        <v>316</v>
      </c>
      <c r="H182" s="148">
        <v>1</v>
      </c>
      <c r="I182" s="149"/>
      <c r="J182" s="149">
        <f t="shared" si="30"/>
        <v>0</v>
      </c>
      <c r="K182" s="150"/>
      <c r="L182" s="27"/>
      <c r="M182" s="151" t="s">
        <v>1</v>
      </c>
      <c r="N182" s="152" t="s">
        <v>37</v>
      </c>
      <c r="O182" s="153">
        <v>0</v>
      </c>
      <c r="P182" s="153">
        <f t="shared" si="31"/>
        <v>0</v>
      </c>
      <c r="Q182" s="153">
        <v>0</v>
      </c>
      <c r="R182" s="153">
        <f t="shared" si="32"/>
        <v>0</v>
      </c>
      <c r="S182" s="153">
        <v>0</v>
      </c>
      <c r="T182" s="154">
        <f t="shared" si="3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317</v>
      </c>
      <c r="AT182" s="155" t="s">
        <v>151</v>
      </c>
      <c r="AU182" s="155" t="s">
        <v>79</v>
      </c>
      <c r="AY182" s="14" t="s">
        <v>148</v>
      </c>
      <c r="BE182" s="156">
        <f t="shared" si="34"/>
        <v>0</v>
      </c>
      <c r="BF182" s="156">
        <f t="shared" si="35"/>
        <v>0</v>
      </c>
      <c r="BG182" s="156">
        <f t="shared" si="36"/>
        <v>0</v>
      </c>
      <c r="BH182" s="156">
        <f t="shared" si="37"/>
        <v>0</v>
      </c>
      <c r="BI182" s="156">
        <f t="shared" si="38"/>
        <v>0</v>
      </c>
      <c r="BJ182" s="14" t="s">
        <v>87</v>
      </c>
      <c r="BK182" s="156">
        <f t="shared" si="39"/>
        <v>0</v>
      </c>
      <c r="BL182" s="14" t="s">
        <v>317</v>
      </c>
      <c r="BM182" s="155" t="s">
        <v>322</v>
      </c>
    </row>
    <row r="183" spans="1:65" s="2" customFormat="1" ht="24" customHeight="1">
      <c r="A183" s="26"/>
      <c r="B183" s="143"/>
      <c r="C183" s="144" t="s">
        <v>323</v>
      </c>
      <c r="D183" s="144" t="s">
        <v>151</v>
      </c>
      <c r="E183" s="145" t="s">
        <v>324</v>
      </c>
      <c r="F183" s="146" t="s">
        <v>325</v>
      </c>
      <c r="G183" s="147" t="s">
        <v>316</v>
      </c>
      <c r="H183" s="148">
        <v>1</v>
      </c>
      <c r="I183" s="149"/>
      <c r="J183" s="149">
        <f t="shared" si="30"/>
        <v>0</v>
      </c>
      <c r="K183" s="150"/>
      <c r="L183" s="27"/>
      <c r="M183" s="151" t="s">
        <v>1</v>
      </c>
      <c r="N183" s="152" t="s">
        <v>37</v>
      </c>
      <c r="O183" s="153">
        <v>0</v>
      </c>
      <c r="P183" s="153">
        <f t="shared" si="31"/>
        <v>0</v>
      </c>
      <c r="Q183" s="153">
        <v>0</v>
      </c>
      <c r="R183" s="153">
        <f t="shared" si="32"/>
        <v>0</v>
      </c>
      <c r="S183" s="153">
        <v>0</v>
      </c>
      <c r="T183" s="154">
        <f t="shared" si="3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317</v>
      </c>
      <c r="AT183" s="155" t="s">
        <v>151</v>
      </c>
      <c r="AU183" s="155" t="s">
        <v>79</v>
      </c>
      <c r="AY183" s="14" t="s">
        <v>148</v>
      </c>
      <c r="BE183" s="156">
        <f t="shared" si="34"/>
        <v>0</v>
      </c>
      <c r="BF183" s="156">
        <f t="shared" si="35"/>
        <v>0</v>
      </c>
      <c r="BG183" s="156">
        <f t="shared" si="36"/>
        <v>0</v>
      </c>
      <c r="BH183" s="156">
        <f t="shared" si="37"/>
        <v>0</v>
      </c>
      <c r="BI183" s="156">
        <f t="shared" si="38"/>
        <v>0</v>
      </c>
      <c r="BJ183" s="14" t="s">
        <v>87</v>
      </c>
      <c r="BK183" s="156">
        <f t="shared" si="39"/>
        <v>0</v>
      </c>
      <c r="BL183" s="14" t="s">
        <v>317</v>
      </c>
      <c r="BM183" s="155" t="s">
        <v>326</v>
      </c>
    </row>
    <row r="184" spans="1:65" s="2" customFormat="1" ht="16.5" customHeight="1">
      <c r="A184" s="26"/>
      <c r="B184" s="143"/>
      <c r="C184" s="144" t="s">
        <v>327</v>
      </c>
      <c r="D184" s="144" t="s">
        <v>151</v>
      </c>
      <c r="E184" s="145" t="s">
        <v>328</v>
      </c>
      <c r="F184" s="146" t="s">
        <v>329</v>
      </c>
      <c r="G184" s="147" t="s">
        <v>316</v>
      </c>
      <c r="H184" s="148">
        <v>1</v>
      </c>
      <c r="I184" s="149"/>
      <c r="J184" s="149">
        <f t="shared" si="30"/>
        <v>0</v>
      </c>
      <c r="K184" s="150"/>
      <c r="L184" s="27"/>
      <c r="M184" s="151" t="s">
        <v>1</v>
      </c>
      <c r="N184" s="152" t="s">
        <v>37</v>
      </c>
      <c r="O184" s="153">
        <v>0</v>
      </c>
      <c r="P184" s="153">
        <f t="shared" si="31"/>
        <v>0</v>
      </c>
      <c r="Q184" s="153">
        <v>0</v>
      </c>
      <c r="R184" s="153">
        <f t="shared" si="32"/>
        <v>0</v>
      </c>
      <c r="S184" s="153">
        <v>0</v>
      </c>
      <c r="T184" s="154">
        <f t="shared" si="3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317</v>
      </c>
      <c r="AT184" s="155" t="s">
        <v>151</v>
      </c>
      <c r="AU184" s="155" t="s">
        <v>79</v>
      </c>
      <c r="AY184" s="14" t="s">
        <v>148</v>
      </c>
      <c r="BE184" s="156">
        <f t="shared" si="34"/>
        <v>0</v>
      </c>
      <c r="BF184" s="156">
        <f t="shared" si="35"/>
        <v>0</v>
      </c>
      <c r="BG184" s="156">
        <f t="shared" si="36"/>
        <v>0</v>
      </c>
      <c r="BH184" s="156">
        <f t="shared" si="37"/>
        <v>0</v>
      </c>
      <c r="BI184" s="156">
        <f t="shared" si="38"/>
        <v>0</v>
      </c>
      <c r="BJ184" s="14" t="s">
        <v>87</v>
      </c>
      <c r="BK184" s="156">
        <f t="shared" si="39"/>
        <v>0</v>
      </c>
      <c r="BL184" s="14" t="s">
        <v>317</v>
      </c>
      <c r="BM184" s="155" t="s">
        <v>330</v>
      </c>
    </row>
    <row r="185" spans="1:65" s="2" customFormat="1" ht="24" customHeight="1">
      <c r="A185" s="26"/>
      <c r="B185" s="143"/>
      <c r="C185" s="144" t="s">
        <v>331</v>
      </c>
      <c r="D185" s="144" t="s">
        <v>151</v>
      </c>
      <c r="E185" s="145" t="s">
        <v>332</v>
      </c>
      <c r="F185" s="146" t="s">
        <v>333</v>
      </c>
      <c r="G185" s="147" t="s">
        <v>316</v>
      </c>
      <c r="H185" s="148">
        <v>1</v>
      </c>
      <c r="I185" s="149"/>
      <c r="J185" s="149">
        <f t="shared" si="30"/>
        <v>0</v>
      </c>
      <c r="K185" s="150"/>
      <c r="L185" s="27"/>
      <c r="M185" s="151" t="s">
        <v>1</v>
      </c>
      <c r="N185" s="152" t="s">
        <v>37</v>
      </c>
      <c r="O185" s="153">
        <v>0</v>
      </c>
      <c r="P185" s="153">
        <f t="shared" si="31"/>
        <v>0</v>
      </c>
      <c r="Q185" s="153">
        <v>0</v>
      </c>
      <c r="R185" s="153">
        <f t="shared" si="32"/>
        <v>0</v>
      </c>
      <c r="S185" s="153">
        <v>0</v>
      </c>
      <c r="T185" s="154">
        <f t="shared" si="3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317</v>
      </c>
      <c r="AT185" s="155" t="s">
        <v>151</v>
      </c>
      <c r="AU185" s="155" t="s">
        <v>79</v>
      </c>
      <c r="AY185" s="14" t="s">
        <v>148</v>
      </c>
      <c r="BE185" s="156">
        <f t="shared" si="34"/>
        <v>0</v>
      </c>
      <c r="BF185" s="156">
        <f t="shared" si="35"/>
        <v>0</v>
      </c>
      <c r="BG185" s="156">
        <f t="shared" si="36"/>
        <v>0</v>
      </c>
      <c r="BH185" s="156">
        <f t="shared" si="37"/>
        <v>0</v>
      </c>
      <c r="BI185" s="156">
        <f t="shared" si="38"/>
        <v>0</v>
      </c>
      <c r="BJ185" s="14" t="s">
        <v>87</v>
      </c>
      <c r="BK185" s="156">
        <f t="shared" si="39"/>
        <v>0</v>
      </c>
      <c r="BL185" s="14" t="s">
        <v>317</v>
      </c>
      <c r="BM185" s="155" t="s">
        <v>334</v>
      </c>
    </row>
    <row r="186" spans="1:65" s="2" customFormat="1" ht="16.5" customHeight="1">
      <c r="A186" s="26"/>
      <c r="B186" s="143"/>
      <c r="C186" s="144" t="s">
        <v>335</v>
      </c>
      <c r="D186" s="144" t="s">
        <v>151</v>
      </c>
      <c r="E186" s="145" t="s">
        <v>336</v>
      </c>
      <c r="F186" s="146" t="s">
        <v>337</v>
      </c>
      <c r="G186" s="147" t="s">
        <v>316</v>
      </c>
      <c r="H186" s="148">
        <v>1</v>
      </c>
      <c r="I186" s="149"/>
      <c r="J186" s="149">
        <f t="shared" si="30"/>
        <v>0</v>
      </c>
      <c r="K186" s="150"/>
      <c r="L186" s="27"/>
      <c r="M186" s="151" t="s">
        <v>1</v>
      </c>
      <c r="N186" s="152" t="s">
        <v>37</v>
      </c>
      <c r="O186" s="153">
        <v>0</v>
      </c>
      <c r="P186" s="153">
        <f t="shared" si="31"/>
        <v>0</v>
      </c>
      <c r="Q186" s="153">
        <v>0</v>
      </c>
      <c r="R186" s="153">
        <f t="shared" si="32"/>
        <v>0</v>
      </c>
      <c r="S186" s="153">
        <v>0</v>
      </c>
      <c r="T186" s="154">
        <f t="shared" si="3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317</v>
      </c>
      <c r="AT186" s="155" t="s">
        <v>151</v>
      </c>
      <c r="AU186" s="155" t="s">
        <v>79</v>
      </c>
      <c r="AY186" s="14" t="s">
        <v>148</v>
      </c>
      <c r="BE186" s="156">
        <f t="shared" si="34"/>
        <v>0</v>
      </c>
      <c r="BF186" s="156">
        <f t="shared" si="35"/>
        <v>0</v>
      </c>
      <c r="BG186" s="156">
        <f t="shared" si="36"/>
        <v>0</v>
      </c>
      <c r="BH186" s="156">
        <f t="shared" si="37"/>
        <v>0</v>
      </c>
      <c r="BI186" s="156">
        <f t="shared" si="38"/>
        <v>0</v>
      </c>
      <c r="BJ186" s="14" t="s">
        <v>87</v>
      </c>
      <c r="BK186" s="156">
        <f t="shared" si="39"/>
        <v>0</v>
      </c>
      <c r="BL186" s="14" t="s">
        <v>317</v>
      </c>
      <c r="BM186" s="155" t="s">
        <v>338</v>
      </c>
    </row>
    <row r="187" spans="1:65" s="2" customFormat="1" ht="24" customHeight="1">
      <c r="A187" s="26"/>
      <c r="B187" s="143"/>
      <c r="C187" s="144" t="s">
        <v>339</v>
      </c>
      <c r="D187" s="144" t="s">
        <v>151</v>
      </c>
      <c r="E187" s="145" t="s">
        <v>340</v>
      </c>
      <c r="F187" s="146" t="s">
        <v>341</v>
      </c>
      <c r="G187" s="147" t="s">
        <v>316</v>
      </c>
      <c r="H187" s="148">
        <v>1</v>
      </c>
      <c r="I187" s="149"/>
      <c r="J187" s="149">
        <f t="shared" si="30"/>
        <v>0</v>
      </c>
      <c r="K187" s="150"/>
      <c r="L187" s="27"/>
      <c r="M187" s="151" t="s">
        <v>1</v>
      </c>
      <c r="N187" s="152" t="s">
        <v>37</v>
      </c>
      <c r="O187" s="153">
        <v>0</v>
      </c>
      <c r="P187" s="153">
        <f t="shared" si="31"/>
        <v>0</v>
      </c>
      <c r="Q187" s="153">
        <v>0</v>
      </c>
      <c r="R187" s="153">
        <f t="shared" si="32"/>
        <v>0</v>
      </c>
      <c r="S187" s="153">
        <v>0</v>
      </c>
      <c r="T187" s="154">
        <f t="shared" si="3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317</v>
      </c>
      <c r="AT187" s="155" t="s">
        <v>151</v>
      </c>
      <c r="AU187" s="155" t="s">
        <v>79</v>
      </c>
      <c r="AY187" s="14" t="s">
        <v>148</v>
      </c>
      <c r="BE187" s="156">
        <f t="shared" si="34"/>
        <v>0</v>
      </c>
      <c r="BF187" s="156">
        <f t="shared" si="35"/>
        <v>0</v>
      </c>
      <c r="BG187" s="156">
        <f t="shared" si="36"/>
        <v>0</v>
      </c>
      <c r="BH187" s="156">
        <f t="shared" si="37"/>
        <v>0</v>
      </c>
      <c r="BI187" s="156">
        <f t="shared" si="38"/>
        <v>0</v>
      </c>
      <c r="BJ187" s="14" t="s">
        <v>87</v>
      </c>
      <c r="BK187" s="156">
        <f t="shared" si="39"/>
        <v>0</v>
      </c>
      <c r="BL187" s="14" t="s">
        <v>317</v>
      </c>
      <c r="BM187" s="155" t="s">
        <v>342</v>
      </c>
    </row>
    <row r="188" spans="1:65" s="2" customFormat="1" ht="24" customHeight="1">
      <c r="A188" s="26"/>
      <c r="B188" s="143"/>
      <c r="C188" s="144" t="s">
        <v>343</v>
      </c>
      <c r="D188" s="144" t="s">
        <v>151</v>
      </c>
      <c r="E188" s="145" t="s">
        <v>344</v>
      </c>
      <c r="F188" s="146" t="s">
        <v>345</v>
      </c>
      <c r="G188" s="147" t="s">
        <v>316</v>
      </c>
      <c r="H188" s="148">
        <v>1</v>
      </c>
      <c r="I188" s="149"/>
      <c r="J188" s="149">
        <f t="shared" si="30"/>
        <v>0</v>
      </c>
      <c r="K188" s="150"/>
      <c r="L188" s="27"/>
      <c r="M188" s="151" t="s">
        <v>1</v>
      </c>
      <c r="N188" s="152" t="s">
        <v>37</v>
      </c>
      <c r="O188" s="153">
        <v>0</v>
      </c>
      <c r="P188" s="153">
        <f t="shared" si="31"/>
        <v>0</v>
      </c>
      <c r="Q188" s="153">
        <v>0</v>
      </c>
      <c r="R188" s="153">
        <f t="shared" si="32"/>
        <v>0</v>
      </c>
      <c r="S188" s="153">
        <v>0</v>
      </c>
      <c r="T188" s="154">
        <f t="shared" si="3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317</v>
      </c>
      <c r="AT188" s="155" t="s">
        <v>151</v>
      </c>
      <c r="AU188" s="155" t="s">
        <v>79</v>
      </c>
      <c r="AY188" s="14" t="s">
        <v>148</v>
      </c>
      <c r="BE188" s="156">
        <f t="shared" si="34"/>
        <v>0</v>
      </c>
      <c r="BF188" s="156">
        <f t="shared" si="35"/>
        <v>0</v>
      </c>
      <c r="BG188" s="156">
        <f t="shared" si="36"/>
        <v>0</v>
      </c>
      <c r="BH188" s="156">
        <f t="shared" si="37"/>
        <v>0</v>
      </c>
      <c r="BI188" s="156">
        <f t="shared" si="38"/>
        <v>0</v>
      </c>
      <c r="BJ188" s="14" t="s">
        <v>87</v>
      </c>
      <c r="BK188" s="156">
        <f t="shared" si="39"/>
        <v>0</v>
      </c>
      <c r="BL188" s="14" t="s">
        <v>317</v>
      </c>
      <c r="BM188" s="155" t="s">
        <v>346</v>
      </c>
    </row>
    <row r="189" spans="1:65" s="2" customFormat="1" ht="16.5" customHeight="1">
      <c r="A189" s="26"/>
      <c r="B189" s="143"/>
      <c r="C189" s="144" t="s">
        <v>347</v>
      </c>
      <c r="D189" s="144" t="s">
        <v>151</v>
      </c>
      <c r="E189" s="145" t="s">
        <v>348</v>
      </c>
      <c r="F189" s="146" t="s">
        <v>349</v>
      </c>
      <c r="G189" s="147" t="s">
        <v>316</v>
      </c>
      <c r="H189" s="148">
        <v>1</v>
      </c>
      <c r="I189" s="149"/>
      <c r="J189" s="149">
        <f t="shared" si="30"/>
        <v>0</v>
      </c>
      <c r="K189" s="150"/>
      <c r="L189" s="27"/>
      <c r="M189" s="171" t="s">
        <v>1</v>
      </c>
      <c r="N189" s="172" t="s">
        <v>37</v>
      </c>
      <c r="O189" s="173">
        <v>0</v>
      </c>
      <c r="P189" s="173">
        <f t="shared" si="31"/>
        <v>0</v>
      </c>
      <c r="Q189" s="173">
        <v>0</v>
      </c>
      <c r="R189" s="173">
        <f t="shared" si="32"/>
        <v>0</v>
      </c>
      <c r="S189" s="173">
        <v>0</v>
      </c>
      <c r="T189" s="174">
        <f t="shared" si="3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317</v>
      </c>
      <c r="AT189" s="155" t="s">
        <v>151</v>
      </c>
      <c r="AU189" s="155" t="s">
        <v>79</v>
      </c>
      <c r="AY189" s="14" t="s">
        <v>148</v>
      </c>
      <c r="BE189" s="156">
        <f t="shared" si="34"/>
        <v>0</v>
      </c>
      <c r="BF189" s="156">
        <f t="shared" si="35"/>
        <v>0</v>
      </c>
      <c r="BG189" s="156">
        <f t="shared" si="36"/>
        <v>0</v>
      </c>
      <c r="BH189" s="156">
        <f t="shared" si="37"/>
        <v>0</v>
      </c>
      <c r="BI189" s="156">
        <f t="shared" si="38"/>
        <v>0</v>
      </c>
      <c r="BJ189" s="14" t="s">
        <v>87</v>
      </c>
      <c r="BK189" s="156">
        <f t="shared" si="39"/>
        <v>0</v>
      </c>
      <c r="BL189" s="14" t="s">
        <v>317</v>
      </c>
      <c r="BM189" s="155" t="s">
        <v>350</v>
      </c>
    </row>
    <row r="190" spans="1:65" s="2" customFormat="1" ht="7" customHeight="1">
      <c r="A190" s="26"/>
      <c r="B190" s="41"/>
      <c r="C190" s="42"/>
      <c r="D190" s="42"/>
      <c r="E190" s="42"/>
      <c r="F190" s="42"/>
      <c r="G190" s="42"/>
      <c r="H190" s="42"/>
      <c r="I190" s="42"/>
      <c r="J190" s="42"/>
      <c r="K190" s="42"/>
      <c r="L190" s="27"/>
      <c r="M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</row>
  </sheetData>
  <autoFilter ref="C127:K189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99"/>
  <sheetViews>
    <sheetView showGridLines="0" topLeftCell="A119" workbookViewId="0">
      <selection activeCell="J127" sqref="J127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92"/>
    </row>
    <row r="2" spans="1:46" s="1" customFormat="1" ht="37" customHeight="1">
      <c r="L2" s="209" t="s">
        <v>5</v>
      </c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4" t="s">
        <v>88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5" customHeight="1">
      <c r="B4" s="17"/>
      <c r="D4" s="18" t="s">
        <v>113</v>
      </c>
      <c r="L4" s="17"/>
      <c r="M4" s="93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16" t="str">
        <f>'Rekapitulácia stavby'!K6</f>
        <v xml:space="preserve">SYSTÉM ZHODNOCOVANIA BRO V KRÁSNE NAD KYSUCOU </v>
      </c>
      <c r="F7" s="217"/>
      <c r="G7" s="217"/>
      <c r="H7" s="217"/>
      <c r="L7" s="17"/>
    </row>
    <row r="8" spans="1:46" s="1" customFormat="1" ht="12" customHeight="1">
      <c r="B8" s="17"/>
      <c r="D8" s="23" t="s">
        <v>114</v>
      </c>
      <c r="L8" s="17"/>
    </row>
    <row r="9" spans="1:46" s="2" customFormat="1" ht="16.5" customHeight="1">
      <c r="A9" s="26"/>
      <c r="B9" s="27"/>
      <c r="C9" s="26"/>
      <c r="D9" s="26"/>
      <c r="E9" s="216" t="s">
        <v>351</v>
      </c>
      <c r="F9" s="215"/>
      <c r="G9" s="215"/>
      <c r="H9" s="21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352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98" t="s">
        <v>353</v>
      </c>
      <c r="F11" s="215"/>
      <c r="G11" s="215"/>
      <c r="H11" s="21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14</v>
      </c>
      <c r="E13" s="26"/>
      <c r="F13" s="21" t="s">
        <v>1</v>
      </c>
      <c r="G13" s="26"/>
      <c r="H13" s="26"/>
      <c r="I13" s="23" t="s">
        <v>15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16</v>
      </c>
      <c r="E14" s="26"/>
      <c r="F14" s="21" t="s">
        <v>17</v>
      </c>
      <c r="G14" s="26"/>
      <c r="H14" s="26"/>
      <c r="I14" s="23" t="s">
        <v>18</v>
      </c>
      <c r="J14" s="49">
        <f>'Rekapitulácia stavby'!AN8</f>
        <v>0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75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19</v>
      </c>
      <c r="E16" s="26"/>
      <c r="F16" s="26"/>
      <c r="G16" s="26"/>
      <c r="H16" s="26"/>
      <c r="I16" s="23" t="s">
        <v>20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21</v>
      </c>
      <c r="F17" s="26"/>
      <c r="G17" s="26"/>
      <c r="H17" s="26"/>
      <c r="I17" s="23" t="s">
        <v>22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7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23</v>
      </c>
      <c r="E19" s="26"/>
      <c r="F19" s="26"/>
      <c r="G19" s="26"/>
      <c r="H19" s="26"/>
      <c r="I19" s="23" t="s">
        <v>20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206" t="str">
        <f>'Rekapitulácia stavby'!E14</f>
        <v xml:space="preserve"> </v>
      </c>
      <c r="F20" s="206"/>
      <c r="G20" s="206"/>
      <c r="H20" s="206"/>
      <c r="I20" s="23" t="s">
        <v>22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7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25</v>
      </c>
      <c r="E22" s="26"/>
      <c r="F22" s="26"/>
      <c r="G22" s="26"/>
      <c r="H22" s="26"/>
      <c r="I22" s="23" t="s">
        <v>20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26</v>
      </c>
      <c r="F23" s="26"/>
      <c r="G23" s="26"/>
      <c r="H23" s="26"/>
      <c r="I23" s="23" t="s">
        <v>22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7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28</v>
      </c>
      <c r="E25" s="26"/>
      <c r="F25" s="26"/>
      <c r="G25" s="26"/>
      <c r="H25" s="26"/>
      <c r="I25" s="23" t="s">
        <v>20</v>
      </c>
      <c r="J25" s="21" t="s">
        <v>1</v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">
        <v>26</v>
      </c>
      <c r="F26" s="26"/>
      <c r="G26" s="26"/>
      <c r="H26" s="26"/>
      <c r="I26" s="23" t="s">
        <v>22</v>
      </c>
      <c r="J26" s="21" t="s">
        <v>1</v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7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29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02" customHeight="1">
      <c r="A29" s="94"/>
      <c r="B29" s="95"/>
      <c r="C29" s="94"/>
      <c r="D29" s="94"/>
      <c r="E29" s="210" t="s">
        <v>116</v>
      </c>
      <c r="F29" s="210"/>
      <c r="G29" s="210"/>
      <c r="H29" s="210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7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5" customHeight="1">
      <c r="A32" s="26"/>
      <c r="B32" s="27"/>
      <c r="C32" s="26"/>
      <c r="D32" s="97" t="s">
        <v>31</v>
      </c>
      <c r="E32" s="26"/>
      <c r="F32" s="26"/>
      <c r="G32" s="26"/>
      <c r="H32" s="26"/>
      <c r="I32" s="26"/>
      <c r="J32" s="65">
        <f>ROUND(J133,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7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6"/>
      <c r="F34" s="30" t="s">
        <v>33</v>
      </c>
      <c r="G34" s="26"/>
      <c r="H34" s="26"/>
      <c r="I34" s="30" t="s">
        <v>32</v>
      </c>
      <c r="J34" s="30" t="s">
        <v>34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customHeight="1">
      <c r="A35" s="26"/>
      <c r="B35" s="27"/>
      <c r="C35" s="26"/>
      <c r="D35" s="98" t="s">
        <v>35</v>
      </c>
      <c r="E35" s="23" t="s">
        <v>36</v>
      </c>
      <c r="F35" s="99">
        <f>ROUND((SUM(BE133:BE198)),  2)</f>
        <v>0</v>
      </c>
      <c r="G35" s="26"/>
      <c r="H35" s="26"/>
      <c r="I35" s="100">
        <v>0.2</v>
      </c>
      <c r="J35" s="99">
        <f>ROUND(((SUM(BE133:BE198))*I35),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customHeight="1">
      <c r="A36" s="26"/>
      <c r="B36" s="27"/>
      <c r="C36" s="26"/>
      <c r="D36" s="26"/>
      <c r="E36" s="23" t="s">
        <v>37</v>
      </c>
      <c r="F36" s="99">
        <f>ROUND((SUM(BF133:BF198)),  2)</f>
        <v>0</v>
      </c>
      <c r="G36" s="26"/>
      <c r="H36" s="26"/>
      <c r="I36" s="100">
        <v>0.2</v>
      </c>
      <c r="J36" s="99">
        <f>ROUND(((SUM(BF133:BF198))*I36),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38</v>
      </c>
      <c r="F37" s="99">
        <f>ROUND((SUM(BG133:BG198)),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5" hidden="1" customHeight="1">
      <c r="A38" s="26"/>
      <c r="B38" s="27"/>
      <c r="C38" s="26"/>
      <c r="D38" s="26"/>
      <c r="E38" s="23" t="s">
        <v>39</v>
      </c>
      <c r="F38" s="99">
        <f>ROUND((SUM(BH133:BH198)),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5" hidden="1" customHeight="1">
      <c r="A39" s="26"/>
      <c r="B39" s="27"/>
      <c r="C39" s="26"/>
      <c r="D39" s="26"/>
      <c r="E39" s="23" t="s">
        <v>40</v>
      </c>
      <c r="F39" s="99">
        <f>ROUND((SUM(BI133:BI198)),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7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5" customHeight="1">
      <c r="A41" s="26"/>
      <c r="B41" s="27"/>
      <c r="C41" s="101"/>
      <c r="D41" s="102" t="s">
        <v>41</v>
      </c>
      <c r="E41" s="54"/>
      <c r="F41" s="54"/>
      <c r="G41" s="103" t="s">
        <v>42</v>
      </c>
      <c r="H41" s="104" t="s">
        <v>43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46</v>
      </c>
      <c r="E61" s="29"/>
      <c r="F61" s="107" t="s">
        <v>47</v>
      </c>
      <c r="G61" s="39" t="s">
        <v>46</v>
      </c>
      <c r="H61" s="29"/>
      <c r="I61" s="29"/>
      <c r="J61" s="108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46</v>
      </c>
      <c r="E76" s="29"/>
      <c r="F76" s="107" t="s">
        <v>47</v>
      </c>
      <c r="G76" s="39" t="s">
        <v>46</v>
      </c>
      <c r="H76" s="29"/>
      <c r="I76" s="29"/>
      <c r="J76" s="108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5" customHeight="1">
      <c r="A82" s="26"/>
      <c r="B82" s="27"/>
      <c r="C82" s="18" t="s">
        <v>117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16" t="str">
        <f>E7</f>
        <v xml:space="preserve">SYSTÉM ZHODNOCOVANIA BRO V KRÁSNE NAD KYSUCOU </v>
      </c>
      <c r="F85" s="217"/>
      <c r="G85" s="217"/>
      <c r="H85" s="21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114</v>
      </c>
      <c r="L86" s="17"/>
    </row>
    <row r="87" spans="1:31" s="2" customFormat="1" ht="16.5" customHeight="1">
      <c r="A87" s="26"/>
      <c r="B87" s="27"/>
      <c r="C87" s="26"/>
      <c r="D87" s="26"/>
      <c r="E87" s="216" t="s">
        <v>351</v>
      </c>
      <c r="F87" s="215"/>
      <c r="G87" s="215"/>
      <c r="H87" s="21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352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98" t="str">
        <f>E11</f>
        <v>SO 02.1 - Doručovacia hala - stavebná časť</v>
      </c>
      <c r="F89" s="215"/>
      <c r="G89" s="215"/>
      <c r="H89" s="21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16</v>
      </c>
      <c r="D91" s="26"/>
      <c r="E91" s="26"/>
      <c r="F91" s="21" t="str">
        <f>F14</f>
        <v>Krásno na Kysucou p.č. 515/72, 515/73</v>
      </c>
      <c r="G91" s="26"/>
      <c r="H91" s="26"/>
      <c r="I91" s="23" t="s">
        <v>18</v>
      </c>
      <c r="J91" s="49">
        <f>IF(J14="","",J14)</f>
        <v>0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7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5" customHeight="1">
      <c r="A93" s="26"/>
      <c r="B93" s="27"/>
      <c r="C93" s="23" t="s">
        <v>19</v>
      </c>
      <c r="D93" s="26"/>
      <c r="E93" s="26"/>
      <c r="F93" s="21" t="str">
        <f>E17</f>
        <v>Mesto Krásno nad Kysucou</v>
      </c>
      <c r="G93" s="26"/>
      <c r="H93" s="26"/>
      <c r="I93" s="23" t="s">
        <v>25</v>
      </c>
      <c r="J93" s="24" t="str">
        <f>E23</f>
        <v>HESCON s.r.o.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5" customHeight="1">
      <c r="A94" s="26"/>
      <c r="B94" s="27"/>
      <c r="C94" s="23" t="s">
        <v>23</v>
      </c>
      <c r="D94" s="26"/>
      <c r="E94" s="26"/>
      <c r="F94" s="21" t="str">
        <f>IF(E20="","",E20)</f>
        <v xml:space="preserve"> </v>
      </c>
      <c r="G94" s="26"/>
      <c r="H94" s="26"/>
      <c r="I94" s="23" t="s">
        <v>28</v>
      </c>
      <c r="J94" s="24" t="str">
        <f>E26</f>
        <v>HESCON s.r.o.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118</v>
      </c>
      <c r="D96" s="101"/>
      <c r="E96" s="101"/>
      <c r="F96" s="101"/>
      <c r="G96" s="101"/>
      <c r="H96" s="101"/>
      <c r="I96" s="101"/>
      <c r="J96" s="110" t="s">
        <v>119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2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75" customHeight="1">
      <c r="A98" s="26"/>
      <c r="B98" s="27"/>
      <c r="C98" s="111" t="s">
        <v>120</v>
      </c>
      <c r="D98" s="26"/>
      <c r="E98" s="26"/>
      <c r="F98" s="26"/>
      <c r="G98" s="26"/>
      <c r="H98" s="26"/>
      <c r="I98" s="26"/>
      <c r="J98" s="65">
        <f>J133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121</v>
      </c>
    </row>
    <row r="99" spans="1:47" s="9" customFormat="1" ht="25" customHeight="1">
      <c r="B99" s="112"/>
      <c r="D99" s="113" t="s">
        <v>354</v>
      </c>
      <c r="E99" s="114"/>
      <c r="F99" s="114"/>
      <c r="G99" s="114"/>
      <c r="H99" s="114"/>
      <c r="I99" s="114"/>
      <c r="J99" s="115">
        <f>J134</f>
        <v>0</v>
      </c>
      <c r="L99" s="112"/>
    </row>
    <row r="100" spans="1:47" s="10" customFormat="1" ht="20" customHeight="1">
      <c r="B100" s="116"/>
      <c r="D100" s="117" t="s">
        <v>123</v>
      </c>
      <c r="E100" s="118"/>
      <c r="F100" s="118"/>
      <c r="G100" s="118"/>
      <c r="H100" s="118"/>
      <c r="I100" s="118"/>
      <c r="J100" s="119">
        <f>J135</f>
        <v>0</v>
      </c>
      <c r="L100" s="116"/>
    </row>
    <row r="101" spans="1:47" s="10" customFormat="1" ht="20" customHeight="1">
      <c r="B101" s="116"/>
      <c r="D101" s="117" t="s">
        <v>124</v>
      </c>
      <c r="E101" s="118"/>
      <c r="F101" s="118"/>
      <c r="G101" s="118"/>
      <c r="H101" s="118"/>
      <c r="I101" s="118"/>
      <c r="J101" s="119">
        <f>J142</f>
        <v>0</v>
      </c>
      <c r="L101" s="116"/>
    </row>
    <row r="102" spans="1:47" s="10" customFormat="1" ht="20" customHeight="1">
      <c r="B102" s="116"/>
      <c r="D102" s="117" t="s">
        <v>125</v>
      </c>
      <c r="E102" s="118"/>
      <c r="F102" s="118"/>
      <c r="G102" s="118"/>
      <c r="H102" s="118"/>
      <c r="I102" s="118"/>
      <c r="J102" s="119">
        <f>J148</f>
        <v>0</v>
      </c>
      <c r="L102" s="116"/>
    </row>
    <row r="103" spans="1:47" s="10" customFormat="1" ht="20" customHeight="1">
      <c r="B103" s="116"/>
      <c r="D103" s="117" t="s">
        <v>126</v>
      </c>
      <c r="E103" s="118"/>
      <c r="F103" s="118"/>
      <c r="G103" s="118"/>
      <c r="H103" s="118"/>
      <c r="I103" s="118"/>
      <c r="J103" s="119">
        <f>J156</f>
        <v>0</v>
      </c>
      <c r="L103" s="116"/>
    </row>
    <row r="104" spans="1:47" s="10" customFormat="1" ht="20" customHeight="1">
      <c r="B104" s="116"/>
      <c r="D104" s="117" t="s">
        <v>128</v>
      </c>
      <c r="E104" s="118"/>
      <c r="F104" s="118"/>
      <c r="G104" s="118"/>
      <c r="H104" s="118"/>
      <c r="I104" s="118"/>
      <c r="J104" s="119">
        <f>J163</f>
        <v>0</v>
      </c>
      <c r="L104" s="116"/>
    </row>
    <row r="105" spans="1:47" s="9" customFormat="1" ht="25" customHeight="1">
      <c r="B105" s="112"/>
      <c r="D105" s="113" t="s">
        <v>129</v>
      </c>
      <c r="E105" s="114"/>
      <c r="F105" s="114"/>
      <c r="G105" s="114"/>
      <c r="H105" s="114"/>
      <c r="I105" s="114"/>
      <c r="J105" s="115">
        <f>J165</f>
        <v>0</v>
      </c>
      <c r="L105" s="112"/>
    </row>
    <row r="106" spans="1:47" s="10" customFormat="1" ht="20" customHeight="1">
      <c r="B106" s="116"/>
      <c r="D106" s="117" t="s">
        <v>355</v>
      </c>
      <c r="E106" s="118"/>
      <c r="F106" s="118"/>
      <c r="G106" s="118"/>
      <c r="H106" s="118"/>
      <c r="I106" s="118"/>
      <c r="J106" s="119">
        <f>J166</f>
        <v>0</v>
      </c>
      <c r="L106" s="116"/>
    </row>
    <row r="107" spans="1:47" s="10" customFormat="1" ht="20" customHeight="1">
      <c r="B107" s="116"/>
      <c r="D107" s="117" t="s">
        <v>130</v>
      </c>
      <c r="E107" s="118"/>
      <c r="F107" s="118"/>
      <c r="G107" s="118"/>
      <c r="H107" s="118"/>
      <c r="I107" s="118"/>
      <c r="J107" s="119">
        <f>J174</f>
        <v>0</v>
      </c>
      <c r="L107" s="116"/>
    </row>
    <row r="108" spans="1:47" s="10" customFormat="1" ht="20" customHeight="1">
      <c r="B108" s="116"/>
      <c r="D108" s="117" t="s">
        <v>356</v>
      </c>
      <c r="E108" s="118"/>
      <c r="F108" s="118"/>
      <c r="G108" s="118"/>
      <c r="H108" s="118"/>
      <c r="I108" s="118"/>
      <c r="J108" s="119">
        <f>J181</f>
        <v>0</v>
      </c>
      <c r="L108" s="116"/>
    </row>
    <row r="109" spans="1:47" s="9" customFormat="1" ht="25" customHeight="1">
      <c r="B109" s="112"/>
      <c r="D109" s="113" t="s">
        <v>131</v>
      </c>
      <c r="E109" s="114"/>
      <c r="F109" s="114"/>
      <c r="G109" s="114"/>
      <c r="H109" s="114"/>
      <c r="I109" s="114"/>
      <c r="J109" s="115">
        <f>J185</f>
        <v>0</v>
      </c>
      <c r="L109" s="112"/>
    </row>
    <row r="110" spans="1:47" s="10" customFormat="1" ht="20" customHeight="1">
      <c r="B110" s="116"/>
      <c r="D110" s="117" t="s">
        <v>357</v>
      </c>
      <c r="E110" s="118"/>
      <c r="F110" s="118"/>
      <c r="G110" s="118"/>
      <c r="H110" s="118"/>
      <c r="I110" s="118"/>
      <c r="J110" s="119">
        <f>J186</f>
        <v>0</v>
      </c>
      <c r="L110" s="116"/>
    </row>
    <row r="111" spans="1:47" s="9" customFormat="1" ht="25" customHeight="1">
      <c r="B111" s="112"/>
      <c r="D111" s="113" t="s">
        <v>133</v>
      </c>
      <c r="E111" s="114"/>
      <c r="F111" s="114"/>
      <c r="G111" s="114"/>
      <c r="H111" s="114"/>
      <c r="I111" s="114"/>
      <c r="J111" s="115">
        <f>J189</f>
        <v>0</v>
      </c>
      <c r="L111" s="112"/>
    </row>
    <row r="112" spans="1:47" s="2" customFormat="1" ht="21.7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s="2" customFormat="1" ht="7" customHeight="1">
      <c r="A113" s="26"/>
      <c r="B113" s="41"/>
      <c r="C113" s="42"/>
      <c r="D113" s="42"/>
      <c r="E113" s="42"/>
      <c r="F113" s="42"/>
      <c r="G113" s="42"/>
      <c r="H113" s="42"/>
      <c r="I113" s="42"/>
      <c r="J113" s="42"/>
      <c r="K113" s="42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7" spans="1:31" s="2" customFormat="1" ht="7" customHeight="1">
      <c r="A117" s="26"/>
      <c r="B117" s="43"/>
      <c r="C117" s="44"/>
      <c r="D117" s="44"/>
      <c r="E117" s="44"/>
      <c r="F117" s="44"/>
      <c r="G117" s="44"/>
      <c r="H117" s="44"/>
      <c r="I117" s="44"/>
      <c r="J117" s="44"/>
      <c r="K117" s="44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25" customHeight="1">
      <c r="A118" s="26"/>
      <c r="B118" s="27"/>
      <c r="C118" s="18" t="s">
        <v>134</v>
      </c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7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>
      <c r="A120" s="26"/>
      <c r="B120" s="27"/>
      <c r="C120" s="23" t="s">
        <v>13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25.5" customHeight="1">
      <c r="A121" s="26"/>
      <c r="B121" s="27"/>
      <c r="C121" s="26"/>
      <c r="D121" s="26"/>
      <c r="E121" s="216" t="str">
        <f>E7</f>
        <v xml:space="preserve">SYSTÉM ZHODNOCOVANIA BRO V KRÁSNE NAD KYSUCOU </v>
      </c>
      <c r="F121" s="217"/>
      <c r="G121" s="217"/>
      <c r="H121" s="217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1" customFormat="1" ht="12" customHeight="1">
      <c r="B122" s="17"/>
      <c r="C122" s="23" t="s">
        <v>114</v>
      </c>
      <c r="L122" s="17"/>
    </row>
    <row r="123" spans="1:31" s="2" customFormat="1" ht="16.5" customHeight="1">
      <c r="A123" s="26"/>
      <c r="B123" s="27"/>
      <c r="C123" s="26"/>
      <c r="D123" s="26"/>
      <c r="E123" s="216" t="s">
        <v>351</v>
      </c>
      <c r="F123" s="215"/>
      <c r="G123" s="215"/>
      <c r="H123" s="215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2" customHeight="1">
      <c r="A124" s="26"/>
      <c r="B124" s="27"/>
      <c r="C124" s="23" t="s">
        <v>352</v>
      </c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16.5" customHeight="1">
      <c r="A125" s="26"/>
      <c r="B125" s="27"/>
      <c r="C125" s="26"/>
      <c r="D125" s="26"/>
      <c r="E125" s="198" t="str">
        <f>E11</f>
        <v>SO 02.1 - Doručovacia hala - stavebná časť</v>
      </c>
      <c r="F125" s="215"/>
      <c r="G125" s="215"/>
      <c r="H125" s="215"/>
      <c r="I125" s="26"/>
      <c r="J125" s="26"/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7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2" customHeight="1">
      <c r="A127" s="26"/>
      <c r="B127" s="27"/>
      <c r="C127" s="23" t="s">
        <v>16</v>
      </c>
      <c r="D127" s="26"/>
      <c r="E127" s="26"/>
      <c r="F127" s="21" t="str">
        <f>F14</f>
        <v>Krásno na Kysucou p.č. 515/72, 515/73</v>
      </c>
      <c r="G127" s="26"/>
      <c r="H127" s="26"/>
      <c r="I127" s="23" t="s">
        <v>18</v>
      </c>
      <c r="J127" s="49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7" customHeight="1">
      <c r="A128" s="26"/>
      <c r="B128" s="27"/>
      <c r="C128" s="26"/>
      <c r="D128" s="26"/>
      <c r="E128" s="26"/>
      <c r="F128" s="26"/>
      <c r="G128" s="26"/>
      <c r="H128" s="26"/>
      <c r="I128" s="26"/>
      <c r="J128" s="26"/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5.25" customHeight="1">
      <c r="A129" s="26"/>
      <c r="B129" s="27"/>
      <c r="C129" s="23" t="s">
        <v>19</v>
      </c>
      <c r="D129" s="26"/>
      <c r="E129" s="26"/>
      <c r="F129" s="21" t="str">
        <f>E17</f>
        <v>Mesto Krásno nad Kysucou</v>
      </c>
      <c r="G129" s="26"/>
      <c r="H129" s="26"/>
      <c r="I129" s="23" t="s">
        <v>25</v>
      </c>
      <c r="J129" s="24" t="str">
        <f>E23</f>
        <v>HESCON s.r.o.</v>
      </c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15.25" customHeight="1">
      <c r="A130" s="26"/>
      <c r="B130" s="27"/>
      <c r="C130" s="23" t="s">
        <v>23</v>
      </c>
      <c r="D130" s="26"/>
      <c r="E130" s="26"/>
      <c r="F130" s="21" t="str">
        <f>IF(E20="","",E20)</f>
        <v xml:space="preserve"> </v>
      </c>
      <c r="G130" s="26"/>
      <c r="H130" s="26"/>
      <c r="I130" s="23" t="s">
        <v>28</v>
      </c>
      <c r="J130" s="24" t="str">
        <f>E26</f>
        <v>HESCON s.r.o.</v>
      </c>
      <c r="K130" s="26"/>
      <c r="L130" s="3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0.25" customHeight="1">
      <c r="A131" s="26"/>
      <c r="B131" s="27"/>
      <c r="C131" s="26"/>
      <c r="D131" s="26"/>
      <c r="E131" s="26"/>
      <c r="F131" s="26"/>
      <c r="G131" s="26"/>
      <c r="H131" s="26"/>
      <c r="I131" s="26"/>
      <c r="J131" s="26"/>
      <c r="K131" s="26"/>
      <c r="L131" s="3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11" customFormat="1" ht="29.25" customHeight="1">
      <c r="A132" s="120"/>
      <c r="B132" s="121"/>
      <c r="C132" s="122" t="s">
        <v>135</v>
      </c>
      <c r="D132" s="123" t="s">
        <v>56</v>
      </c>
      <c r="E132" s="123" t="s">
        <v>52</v>
      </c>
      <c r="F132" s="123" t="s">
        <v>53</v>
      </c>
      <c r="G132" s="123" t="s">
        <v>136</v>
      </c>
      <c r="H132" s="123" t="s">
        <v>137</v>
      </c>
      <c r="I132" s="123" t="s">
        <v>138</v>
      </c>
      <c r="J132" s="124" t="s">
        <v>119</v>
      </c>
      <c r="K132" s="125" t="s">
        <v>139</v>
      </c>
      <c r="L132" s="126"/>
      <c r="M132" s="56" t="s">
        <v>1</v>
      </c>
      <c r="N132" s="57" t="s">
        <v>35</v>
      </c>
      <c r="O132" s="57" t="s">
        <v>140</v>
      </c>
      <c r="P132" s="57" t="s">
        <v>141</v>
      </c>
      <c r="Q132" s="57" t="s">
        <v>142</v>
      </c>
      <c r="R132" s="57" t="s">
        <v>143</v>
      </c>
      <c r="S132" s="57" t="s">
        <v>144</v>
      </c>
      <c r="T132" s="58" t="s">
        <v>145</v>
      </c>
      <c r="U132" s="120"/>
      <c r="V132" s="120"/>
      <c r="W132" s="120"/>
      <c r="X132" s="120"/>
      <c r="Y132" s="120"/>
      <c r="Z132" s="120"/>
      <c r="AA132" s="120"/>
      <c r="AB132" s="120"/>
      <c r="AC132" s="120"/>
      <c r="AD132" s="120"/>
      <c r="AE132" s="120"/>
    </row>
    <row r="133" spans="1:65" s="2" customFormat="1" ht="22.75" customHeight="1">
      <c r="A133" s="26"/>
      <c r="B133" s="27"/>
      <c r="C133" s="63" t="s">
        <v>120</v>
      </c>
      <c r="D133" s="26"/>
      <c r="E133" s="26"/>
      <c r="F133" s="26"/>
      <c r="G133" s="26"/>
      <c r="H133" s="26"/>
      <c r="I133" s="26"/>
      <c r="J133" s="127">
        <f>BK133</f>
        <v>0</v>
      </c>
      <c r="K133" s="26"/>
      <c r="L133" s="27"/>
      <c r="M133" s="59"/>
      <c r="N133" s="50"/>
      <c r="O133" s="60"/>
      <c r="P133" s="128">
        <f>P134+P165+P185+P189</f>
        <v>3215.5030620000002</v>
      </c>
      <c r="Q133" s="60"/>
      <c r="R133" s="128">
        <f>R134+R165+R185+R189</f>
        <v>918.33737740999993</v>
      </c>
      <c r="S133" s="60"/>
      <c r="T133" s="129">
        <f>T134+T165+T185+T189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T133" s="14" t="s">
        <v>70</v>
      </c>
      <c r="AU133" s="14" t="s">
        <v>121</v>
      </c>
      <c r="BK133" s="130">
        <f>BK134+BK165+BK185+BK189</f>
        <v>0</v>
      </c>
    </row>
    <row r="134" spans="1:65" s="12" customFormat="1" ht="26" customHeight="1">
      <c r="B134" s="131"/>
      <c r="D134" s="132" t="s">
        <v>70</v>
      </c>
      <c r="E134" s="133" t="s">
        <v>146</v>
      </c>
      <c r="F134" s="133" t="s">
        <v>358</v>
      </c>
      <c r="J134" s="134">
        <f>BK134</f>
        <v>0</v>
      </c>
      <c r="L134" s="131"/>
      <c r="M134" s="135"/>
      <c r="N134" s="136"/>
      <c r="O134" s="136"/>
      <c r="P134" s="137">
        <f>P135+P142+P148+P156+P163</f>
        <v>1572.104628</v>
      </c>
      <c r="Q134" s="136"/>
      <c r="R134" s="137">
        <f>R135+R142+R148+R156+R163</f>
        <v>532.14497884999992</v>
      </c>
      <c r="S134" s="136"/>
      <c r="T134" s="138">
        <f>T135+T142+T148+T156+T163</f>
        <v>0</v>
      </c>
      <c r="AR134" s="132" t="s">
        <v>79</v>
      </c>
      <c r="AT134" s="139" t="s">
        <v>70</v>
      </c>
      <c r="AU134" s="139" t="s">
        <v>71</v>
      </c>
      <c r="AY134" s="132" t="s">
        <v>148</v>
      </c>
      <c r="BK134" s="140">
        <f>BK135+BK142+BK148+BK156+BK163</f>
        <v>0</v>
      </c>
    </row>
    <row r="135" spans="1:65" s="12" customFormat="1" ht="22.75" customHeight="1">
      <c r="B135" s="131"/>
      <c r="D135" s="132" t="s">
        <v>70</v>
      </c>
      <c r="E135" s="141" t="s">
        <v>79</v>
      </c>
      <c r="F135" s="141" t="s">
        <v>149</v>
      </c>
      <c r="J135" s="142">
        <f>BK135</f>
        <v>0</v>
      </c>
      <c r="L135" s="131"/>
      <c r="M135" s="135"/>
      <c r="N135" s="136"/>
      <c r="O135" s="136"/>
      <c r="P135" s="137">
        <f>SUM(P136:P141)</f>
        <v>67.147599999999997</v>
      </c>
      <c r="Q135" s="136"/>
      <c r="R135" s="137">
        <f>SUM(R136:R141)</f>
        <v>0</v>
      </c>
      <c r="S135" s="136"/>
      <c r="T135" s="138">
        <f>SUM(T136:T141)</f>
        <v>0</v>
      </c>
      <c r="AR135" s="132" t="s">
        <v>79</v>
      </c>
      <c r="AT135" s="139" t="s">
        <v>70</v>
      </c>
      <c r="AU135" s="139" t="s">
        <v>79</v>
      </c>
      <c r="AY135" s="132" t="s">
        <v>148</v>
      </c>
      <c r="BK135" s="140">
        <f>SUM(BK136:BK141)</f>
        <v>0</v>
      </c>
    </row>
    <row r="136" spans="1:65" s="2" customFormat="1" ht="16.5" customHeight="1">
      <c r="A136" s="26"/>
      <c r="B136" s="143"/>
      <c r="C136" s="144" t="s">
        <v>79</v>
      </c>
      <c r="D136" s="144" t="s">
        <v>151</v>
      </c>
      <c r="E136" s="145" t="s">
        <v>161</v>
      </c>
      <c r="F136" s="146" t="s">
        <v>162</v>
      </c>
      <c r="G136" s="147" t="s">
        <v>154</v>
      </c>
      <c r="H136" s="148">
        <v>38.479999999999997</v>
      </c>
      <c r="I136" s="149"/>
      <c r="J136" s="149">
        <f t="shared" ref="J136:J141" si="0">ROUND(I136*H136,2)</f>
        <v>0</v>
      </c>
      <c r="K136" s="150"/>
      <c r="L136" s="27"/>
      <c r="M136" s="151" t="s">
        <v>1</v>
      </c>
      <c r="N136" s="152" t="s">
        <v>37</v>
      </c>
      <c r="O136" s="153">
        <v>1.5089999999999999</v>
      </c>
      <c r="P136" s="153">
        <f t="shared" ref="P136:P141" si="1">O136*H136</f>
        <v>58.06631999999999</v>
      </c>
      <c r="Q136" s="153">
        <v>0</v>
      </c>
      <c r="R136" s="153">
        <f t="shared" ref="R136:R141" si="2">Q136*H136</f>
        <v>0</v>
      </c>
      <c r="S136" s="153">
        <v>0</v>
      </c>
      <c r="T136" s="154">
        <f t="shared" ref="T136:T141" si="3"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155</v>
      </c>
      <c r="AT136" s="155" t="s">
        <v>151</v>
      </c>
      <c r="AU136" s="155" t="s">
        <v>87</v>
      </c>
      <c r="AY136" s="14" t="s">
        <v>148</v>
      </c>
      <c r="BE136" s="156">
        <f t="shared" ref="BE136:BE141" si="4">IF(N136="základná",J136,0)</f>
        <v>0</v>
      </c>
      <c r="BF136" s="156">
        <f t="shared" ref="BF136:BF141" si="5">IF(N136="znížená",J136,0)</f>
        <v>0</v>
      </c>
      <c r="BG136" s="156">
        <f t="shared" ref="BG136:BG141" si="6">IF(N136="zákl. prenesená",J136,0)</f>
        <v>0</v>
      </c>
      <c r="BH136" s="156">
        <f t="shared" ref="BH136:BH141" si="7">IF(N136="zníž. prenesená",J136,0)</f>
        <v>0</v>
      </c>
      <c r="BI136" s="156">
        <f t="shared" ref="BI136:BI141" si="8">IF(N136="nulová",J136,0)</f>
        <v>0</v>
      </c>
      <c r="BJ136" s="14" t="s">
        <v>87</v>
      </c>
      <c r="BK136" s="156">
        <f t="shared" ref="BK136:BK141" si="9">ROUND(I136*H136,2)</f>
        <v>0</v>
      </c>
      <c r="BL136" s="14" t="s">
        <v>155</v>
      </c>
      <c r="BM136" s="155" t="s">
        <v>359</v>
      </c>
    </row>
    <row r="137" spans="1:65" s="2" customFormat="1" ht="36" customHeight="1">
      <c r="A137" s="26"/>
      <c r="B137" s="143"/>
      <c r="C137" s="144" t="s">
        <v>87</v>
      </c>
      <c r="D137" s="144" t="s">
        <v>151</v>
      </c>
      <c r="E137" s="145" t="s">
        <v>165</v>
      </c>
      <c r="F137" s="146" t="s">
        <v>166</v>
      </c>
      <c r="G137" s="147" t="s">
        <v>154</v>
      </c>
      <c r="H137" s="148">
        <v>38.479999999999997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37</v>
      </c>
      <c r="O137" s="153">
        <v>0.08</v>
      </c>
      <c r="P137" s="153">
        <f t="shared" si="1"/>
        <v>3.0783999999999998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155</v>
      </c>
      <c r="AT137" s="155" t="s">
        <v>151</v>
      </c>
      <c r="AU137" s="155" t="s">
        <v>87</v>
      </c>
      <c r="AY137" s="14" t="s">
        <v>148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87</v>
      </c>
      <c r="BK137" s="156">
        <f t="shared" si="9"/>
        <v>0</v>
      </c>
      <c r="BL137" s="14" t="s">
        <v>155</v>
      </c>
      <c r="BM137" s="155" t="s">
        <v>360</v>
      </c>
    </row>
    <row r="138" spans="1:65" s="2" customFormat="1" ht="24" customHeight="1">
      <c r="A138" s="26"/>
      <c r="B138" s="143"/>
      <c r="C138" s="144" t="s">
        <v>208</v>
      </c>
      <c r="D138" s="144" t="s">
        <v>151</v>
      </c>
      <c r="E138" s="145" t="s">
        <v>169</v>
      </c>
      <c r="F138" s="146" t="s">
        <v>170</v>
      </c>
      <c r="G138" s="147" t="s">
        <v>154</v>
      </c>
      <c r="H138" s="148">
        <v>38.479999999999997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37</v>
      </c>
      <c r="O138" s="153">
        <v>6.9000000000000006E-2</v>
      </c>
      <c r="P138" s="153">
        <f t="shared" si="1"/>
        <v>2.6551200000000001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155</v>
      </c>
      <c r="AT138" s="155" t="s">
        <v>151</v>
      </c>
      <c r="AU138" s="155" t="s">
        <v>87</v>
      </c>
      <c r="AY138" s="14" t="s">
        <v>148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87</v>
      </c>
      <c r="BK138" s="156">
        <f t="shared" si="9"/>
        <v>0</v>
      </c>
      <c r="BL138" s="14" t="s">
        <v>155</v>
      </c>
      <c r="BM138" s="155" t="s">
        <v>361</v>
      </c>
    </row>
    <row r="139" spans="1:65" s="2" customFormat="1" ht="24" customHeight="1">
      <c r="A139" s="26"/>
      <c r="B139" s="143"/>
      <c r="C139" s="144" t="s">
        <v>155</v>
      </c>
      <c r="D139" s="144" t="s">
        <v>151</v>
      </c>
      <c r="E139" s="145" t="s">
        <v>362</v>
      </c>
      <c r="F139" s="146" t="s">
        <v>363</v>
      </c>
      <c r="G139" s="147" t="s">
        <v>154</v>
      </c>
      <c r="H139" s="148">
        <v>38.479999999999997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37</v>
      </c>
      <c r="O139" s="153">
        <v>7.0999999999999994E-2</v>
      </c>
      <c r="P139" s="153">
        <f t="shared" si="1"/>
        <v>2.7320799999999994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155</v>
      </c>
      <c r="AT139" s="155" t="s">
        <v>151</v>
      </c>
      <c r="AU139" s="155" t="s">
        <v>87</v>
      </c>
      <c r="AY139" s="14" t="s">
        <v>148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87</v>
      </c>
      <c r="BK139" s="156">
        <f t="shared" si="9"/>
        <v>0</v>
      </c>
      <c r="BL139" s="14" t="s">
        <v>155</v>
      </c>
      <c r="BM139" s="155" t="s">
        <v>364</v>
      </c>
    </row>
    <row r="140" spans="1:65" s="2" customFormat="1" ht="36" customHeight="1">
      <c r="A140" s="26"/>
      <c r="B140" s="143"/>
      <c r="C140" s="144" t="s">
        <v>227</v>
      </c>
      <c r="D140" s="144" t="s">
        <v>151</v>
      </c>
      <c r="E140" s="145" t="s">
        <v>365</v>
      </c>
      <c r="F140" s="146" t="s">
        <v>366</v>
      </c>
      <c r="G140" s="147" t="s">
        <v>154</v>
      </c>
      <c r="H140" s="148">
        <v>38.479999999999997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37</v>
      </c>
      <c r="O140" s="153">
        <v>7.0000000000000001E-3</v>
      </c>
      <c r="P140" s="153">
        <f t="shared" si="1"/>
        <v>0.26935999999999999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155</v>
      </c>
      <c r="AT140" s="155" t="s">
        <v>151</v>
      </c>
      <c r="AU140" s="155" t="s">
        <v>87</v>
      </c>
      <c r="AY140" s="14" t="s">
        <v>148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87</v>
      </c>
      <c r="BK140" s="156">
        <f t="shared" si="9"/>
        <v>0</v>
      </c>
      <c r="BL140" s="14" t="s">
        <v>155</v>
      </c>
      <c r="BM140" s="155" t="s">
        <v>367</v>
      </c>
    </row>
    <row r="141" spans="1:65" s="2" customFormat="1" ht="16.5" customHeight="1">
      <c r="A141" s="26"/>
      <c r="B141" s="143"/>
      <c r="C141" s="144" t="s">
        <v>246</v>
      </c>
      <c r="D141" s="144" t="s">
        <v>151</v>
      </c>
      <c r="E141" s="145" t="s">
        <v>368</v>
      </c>
      <c r="F141" s="146" t="s">
        <v>369</v>
      </c>
      <c r="G141" s="147" t="s">
        <v>154</v>
      </c>
      <c r="H141" s="148">
        <v>38.479999999999997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37</v>
      </c>
      <c r="O141" s="153">
        <v>8.9999999999999993E-3</v>
      </c>
      <c r="P141" s="153">
        <f t="shared" si="1"/>
        <v>0.34631999999999996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155</v>
      </c>
      <c r="AT141" s="155" t="s">
        <v>151</v>
      </c>
      <c r="AU141" s="155" t="s">
        <v>87</v>
      </c>
      <c r="AY141" s="14" t="s">
        <v>148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87</v>
      </c>
      <c r="BK141" s="156">
        <f t="shared" si="9"/>
        <v>0</v>
      </c>
      <c r="BL141" s="14" t="s">
        <v>155</v>
      </c>
      <c r="BM141" s="155" t="s">
        <v>370</v>
      </c>
    </row>
    <row r="142" spans="1:65" s="12" customFormat="1" ht="22.75" customHeight="1">
      <c r="B142" s="131"/>
      <c r="D142" s="132" t="s">
        <v>70</v>
      </c>
      <c r="E142" s="141" t="s">
        <v>87</v>
      </c>
      <c r="F142" s="141" t="s">
        <v>180</v>
      </c>
      <c r="J142" s="142">
        <f>BK142</f>
        <v>0</v>
      </c>
      <c r="L142" s="131"/>
      <c r="M142" s="135"/>
      <c r="N142" s="136"/>
      <c r="O142" s="136"/>
      <c r="P142" s="137">
        <f>SUM(P143:P147)</f>
        <v>132.71466800000002</v>
      </c>
      <c r="Q142" s="136"/>
      <c r="R142" s="137">
        <f>SUM(R143:R147)</f>
        <v>87.731087699999989</v>
      </c>
      <c r="S142" s="136"/>
      <c r="T142" s="138">
        <f>SUM(T143:T147)</f>
        <v>0</v>
      </c>
      <c r="AR142" s="132" t="s">
        <v>79</v>
      </c>
      <c r="AT142" s="139" t="s">
        <v>70</v>
      </c>
      <c r="AU142" s="139" t="s">
        <v>79</v>
      </c>
      <c r="AY142" s="132" t="s">
        <v>148</v>
      </c>
      <c r="BK142" s="140">
        <f>SUM(BK143:BK147)</f>
        <v>0</v>
      </c>
    </row>
    <row r="143" spans="1:65" s="2" customFormat="1" ht="24" customHeight="1">
      <c r="A143" s="26"/>
      <c r="B143" s="143"/>
      <c r="C143" s="144" t="s">
        <v>236</v>
      </c>
      <c r="D143" s="144" t="s">
        <v>151</v>
      </c>
      <c r="E143" s="145" t="s">
        <v>185</v>
      </c>
      <c r="F143" s="146" t="s">
        <v>186</v>
      </c>
      <c r="G143" s="147" t="s">
        <v>154</v>
      </c>
      <c r="H143" s="148">
        <v>38.479999999999997</v>
      </c>
      <c r="I143" s="149"/>
      <c r="J143" s="149">
        <f>ROUND(I143*H143,2)</f>
        <v>0</v>
      </c>
      <c r="K143" s="150"/>
      <c r="L143" s="27"/>
      <c r="M143" s="151" t="s">
        <v>1</v>
      </c>
      <c r="N143" s="152" t="s">
        <v>37</v>
      </c>
      <c r="O143" s="153">
        <v>0.58299999999999996</v>
      </c>
      <c r="P143" s="153">
        <f>O143*H143</f>
        <v>22.433839999999996</v>
      </c>
      <c r="Q143" s="153">
        <v>2.2151299999999998</v>
      </c>
      <c r="R143" s="153">
        <f>Q143*H143</f>
        <v>85.238202399999992</v>
      </c>
      <c r="S143" s="153">
        <v>0</v>
      </c>
      <c r="T143" s="154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155</v>
      </c>
      <c r="AT143" s="155" t="s">
        <v>151</v>
      </c>
      <c r="AU143" s="155" t="s">
        <v>87</v>
      </c>
      <c r="AY143" s="14" t="s">
        <v>148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87</v>
      </c>
      <c r="BK143" s="156">
        <f>ROUND(I143*H143,2)</f>
        <v>0</v>
      </c>
      <c r="BL143" s="14" t="s">
        <v>155</v>
      </c>
      <c r="BM143" s="155" t="s">
        <v>371</v>
      </c>
    </row>
    <row r="144" spans="1:65" s="2" customFormat="1" ht="16.5" customHeight="1">
      <c r="A144" s="26"/>
      <c r="B144" s="143"/>
      <c r="C144" s="144" t="s">
        <v>202</v>
      </c>
      <c r="D144" s="144" t="s">
        <v>151</v>
      </c>
      <c r="E144" s="145" t="s">
        <v>189</v>
      </c>
      <c r="F144" s="146" t="s">
        <v>190</v>
      </c>
      <c r="G144" s="147" t="s">
        <v>191</v>
      </c>
      <c r="H144" s="148">
        <v>1.9239999999999999</v>
      </c>
      <c r="I144" s="149"/>
      <c r="J144" s="149">
        <f>ROUND(I144*H144,2)</f>
        <v>0</v>
      </c>
      <c r="K144" s="150"/>
      <c r="L144" s="27"/>
      <c r="M144" s="151" t="s">
        <v>1</v>
      </c>
      <c r="N144" s="152" t="s">
        <v>37</v>
      </c>
      <c r="O144" s="153">
        <v>34.322000000000003</v>
      </c>
      <c r="P144" s="153">
        <f>O144*H144</f>
        <v>66.035527999999999</v>
      </c>
      <c r="Q144" s="153">
        <v>1.01895</v>
      </c>
      <c r="R144" s="153">
        <f>Q144*H144</f>
        <v>1.9604598</v>
      </c>
      <c r="S144" s="153">
        <v>0</v>
      </c>
      <c r="T144" s="154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155</v>
      </c>
      <c r="AT144" s="155" t="s">
        <v>151</v>
      </c>
      <c r="AU144" s="155" t="s">
        <v>87</v>
      </c>
      <c r="AY144" s="14" t="s">
        <v>148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87</v>
      </c>
      <c r="BK144" s="156">
        <f>ROUND(I144*H144,2)</f>
        <v>0</v>
      </c>
      <c r="BL144" s="14" t="s">
        <v>155</v>
      </c>
      <c r="BM144" s="155" t="s">
        <v>372</v>
      </c>
    </row>
    <row r="145" spans="1:65" s="2" customFormat="1" ht="24" customHeight="1">
      <c r="A145" s="26"/>
      <c r="B145" s="143"/>
      <c r="C145" s="144" t="s">
        <v>229</v>
      </c>
      <c r="D145" s="144" t="s">
        <v>151</v>
      </c>
      <c r="E145" s="145" t="s">
        <v>194</v>
      </c>
      <c r="F145" s="146" t="s">
        <v>195</v>
      </c>
      <c r="G145" s="147" t="s">
        <v>196</v>
      </c>
      <c r="H145" s="148">
        <v>211.7</v>
      </c>
      <c r="I145" s="149"/>
      <c r="J145" s="149">
        <f>ROUND(I145*H145,2)</f>
        <v>0</v>
      </c>
      <c r="K145" s="150"/>
      <c r="L145" s="27"/>
      <c r="M145" s="151" t="s">
        <v>1</v>
      </c>
      <c r="N145" s="152" t="s">
        <v>37</v>
      </c>
      <c r="O145" s="153">
        <v>2.9000000000000001E-2</v>
      </c>
      <c r="P145" s="153">
        <f>O145*H145</f>
        <v>6.1393000000000004</v>
      </c>
      <c r="Q145" s="153">
        <v>3.0000000000000001E-5</v>
      </c>
      <c r="R145" s="153">
        <f>Q145*H145</f>
        <v>6.3509999999999999E-3</v>
      </c>
      <c r="S145" s="153">
        <v>0</v>
      </c>
      <c r="T145" s="154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155</v>
      </c>
      <c r="AT145" s="155" t="s">
        <v>151</v>
      </c>
      <c r="AU145" s="155" t="s">
        <v>87</v>
      </c>
      <c r="AY145" s="14" t="s">
        <v>148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87</v>
      </c>
      <c r="BK145" s="156">
        <f>ROUND(I145*H145,2)</f>
        <v>0</v>
      </c>
      <c r="BL145" s="14" t="s">
        <v>155</v>
      </c>
      <c r="BM145" s="155" t="s">
        <v>373</v>
      </c>
    </row>
    <row r="146" spans="1:65" s="2" customFormat="1" ht="16.5" customHeight="1">
      <c r="A146" s="26"/>
      <c r="B146" s="143"/>
      <c r="C146" s="157" t="s">
        <v>204</v>
      </c>
      <c r="D146" s="157" t="s">
        <v>199</v>
      </c>
      <c r="E146" s="158" t="s">
        <v>200</v>
      </c>
      <c r="F146" s="159" t="s">
        <v>201</v>
      </c>
      <c r="G146" s="160" t="s">
        <v>196</v>
      </c>
      <c r="H146" s="161">
        <v>215.934</v>
      </c>
      <c r="I146" s="162"/>
      <c r="J146" s="162">
        <f>ROUND(I146*H146,2)</f>
        <v>0</v>
      </c>
      <c r="K146" s="163"/>
      <c r="L146" s="164"/>
      <c r="M146" s="165" t="s">
        <v>1</v>
      </c>
      <c r="N146" s="166" t="s">
        <v>37</v>
      </c>
      <c r="O146" s="153">
        <v>0</v>
      </c>
      <c r="P146" s="153">
        <f>O146*H146</f>
        <v>0</v>
      </c>
      <c r="Q146" s="153">
        <v>2.5000000000000001E-4</v>
      </c>
      <c r="R146" s="153">
        <f>Q146*H146</f>
        <v>5.3983500000000004E-2</v>
      </c>
      <c r="S146" s="153">
        <v>0</v>
      </c>
      <c r="T146" s="154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202</v>
      </c>
      <c r="AT146" s="155" t="s">
        <v>199</v>
      </c>
      <c r="AU146" s="155" t="s">
        <v>87</v>
      </c>
      <c r="AY146" s="14" t="s">
        <v>148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87</v>
      </c>
      <c r="BK146" s="156">
        <f>ROUND(I146*H146,2)</f>
        <v>0</v>
      </c>
      <c r="BL146" s="14" t="s">
        <v>155</v>
      </c>
      <c r="BM146" s="155" t="s">
        <v>374</v>
      </c>
    </row>
    <row r="147" spans="1:65" s="2" customFormat="1" ht="36" customHeight="1">
      <c r="A147" s="26"/>
      <c r="B147" s="143"/>
      <c r="C147" s="144" t="s">
        <v>193</v>
      </c>
      <c r="D147" s="144" t="s">
        <v>151</v>
      </c>
      <c r="E147" s="145" t="s">
        <v>205</v>
      </c>
      <c r="F147" s="146" t="s">
        <v>206</v>
      </c>
      <c r="G147" s="147" t="s">
        <v>196</v>
      </c>
      <c r="H147" s="148">
        <v>211.7</v>
      </c>
      <c r="I147" s="149"/>
      <c r="J147" s="149">
        <f>ROUND(I147*H147,2)</f>
        <v>0</v>
      </c>
      <c r="K147" s="150"/>
      <c r="L147" s="27"/>
      <c r="M147" s="151" t="s">
        <v>1</v>
      </c>
      <c r="N147" s="152" t="s">
        <v>37</v>
      </c>
      <c r="O147" s="153">
        <v>0.18</v>
      </c>
      <c r="P147" s="153">
        <f>O147*H147</f>
        <v>38.105999999999995</v>
      </c>
      <c r="Q147" s="153">
        <v>2.2300000000000002E-3</v>
      </c>
      <c r="R147" s="153">
        <f>Q147*H147</f>
        <v>0.47209100000000004</v>
      </c>
      <c r="S147" s="153">
        <v>0</v>
      </c>
      <c r="T147" s="154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155</v>
      </c>
      <c r="AT147" s="155" t="s">
        <v>151</v>
      </c>
      <c r="AU147" s="155" t="s">
        <v>87</v>
      </c>
      <c r="AY147" s="14" t="s">
        <v>148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4" t="s">
        <v>87</v>
      </c>
      <c r="BK147" s="156">
        <f>ROUND(I147*H147,2)</f>
        <v>0</v>
      </c>
      <c r="BL147" s="14" t="s">
        <v>155</v>
      </c>
      <c r="BM147" s="155" t="s">
        <v>375</v>
      </c>
    </row>
    <row r="148" spans="1:65" s="12" customFormat="1" ht="22.75" customHeight="1">
      <c r="B148" s="131"/>
      <c r="D148" s="132" t="s">
        <v>70</v>
      </c>
      <c r="E148" s="141" t="s">
        <v>208</v>
      </c>
      <c r="F148" s="141" t="s">
        <v>209</v>
      </c>
      <c r="J148" s="142">
        <f>BK148</f>
        <v>0</v>
      </c>
      <c r="L148" s="131"/>
      <c r="M148" s="135"/>
      <c r="N148" s="136"/>
      <c r="O148" s="136"/>
      <c r="P148" s="137">
        <f>SUM(P149:P155)</f>
        <v>673.46449999999993</v>
      </c>
      <c r="Q148" s="136"/>
      <c r="R148" s="137">
        <f>SUM(R149:R155)</f>
        <v>144.38630014999998</v>
      </c>
      <c r="S148" s="136"/>
      <c r="T148" s="138">
        <f>SUM(T149:T155)</f>
        <v>0</v>
      </c>
      <c r="AR148" s="132" t="s">
        <v>79</v>
      </c>
      <c r="AT148" s="139" t="s">
        <v>70</v>
      </c>
      <c r="AU148" s="139" t="s">
        <v>79</v>
      </c>
      <c r="AY148" s="132" t="s">
        <v>148</v>
      </c>
      <c r="BK148" s="140">
        <f>SUM(BK149:BK155)</f>
        <v>0</v>
      </c>
    </row>
    <row r="149" spans="1:65" s="2" customFormat="1" ht="16.5" customHeight="1">
      <c r="A149" s="26"/>
      <c r="B149" s="143"/>
      <c r="C149" s="144" t="s">
        <v>198</v>
      </c>
      <c r="D149" s="144" t="s">
        <v>151</v>
      </c>
      <c r="E149" s="145" t="s">
        <v>376</v>
      </c>
      <c r="F149" s="146" t="s">
        <v>377</v>
      </c>
      <c r="G149" s="147" t="s">
        <v>154</v>
      </c>
      <c r="H149" s="148">
        <v>58.725000000000001</v>
      </c>
      <c r="I149" s="149"/>
      <c r="J149" s="149">
        <f t="shared" ref="J149:J154" si="10">ROUND(I149*H149,2)</f>
        <v>0</v>
      </c>
      <c r="K149" s="150"/>
      <c r="L149" s="27"/>
      <c r="M149" s="151" t="s">
        <v>1</v>
      </c>
      <c r="N149" s="152" t="s">
        <v>37</v>
      </c>
      <c r="O149" s="153">
        <v>1.22</v>
      </c>
      <c r="P149" s="153">
        <f t="shared" ref="P149:P154" si="11">O149*H149</f>
        <v>71.644499999999994</v>
      </c>
      <c r="Q149" s="153">
        <v>2.3140399999999999</v>
      </c>
      <c r="R149" s="153">
        <f t="shared" ref="R149:R154" si="12">Q149*H149</f>
        <v>135.891999</v>
      </c>
      <c r="S149" s="153">
        <v>0</v>
      </c>
      <c r="T149" s="154">
        <f t="shared" ref="T149:T154" si="13"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155</v>
      </c>
      <c r="AT149" s="155" t="s">
        <v>151</v>
      </c>
      <c r="AU149" s="155" t="s">
        <v>87</v>
      </c>
      <c r="AY149" s="14" t="s">
        <v>148</v>
      </c>
      <c r="BE149" s="156">
        <f t="shared" ref="BE149:BE154" si="14">IF(N149="základná",J149,0)</f>
        <v>0</v>
      </c>
      <c r="BF149" s="156">
        <f t="shared" ref="BF149:BF154" si="15">IF(N149="znížená",J149,0)</f>
        <v>0</v>
      </c>
      <c r="BG149" s="156">
        <f t="shared" ref="BG149:BG154" si="16">IF(N149="zákl. prenesená",J149,0)</f>
        <v>0</v>
      </c>
      <c r="BH149" s="156">
        <f t="shared" ref="BH149:BH154" si="17">IF(N149="zníž. prenesená",J149,0)</f>
        <v>0</v>
      </c>
      <c r="BI149" s="156">
        <f t="shared" ref="BI149:BI154" si="18">IF(N149="nulová",J149,0)</f>
        <v>0</v>
      </c>
      <c r="BJ149" s="14" t="s">
        <v>87</v>
      </c>
      <c r="BK149" s="156">
        <f t="shared" ref="BK149:BK154" si="19">ROUND(I149*H149,2)</f>
        <v>0</v>
      </c>
      <c r="BL149" s="14" t="s">
        <v>155</v>
      </c>
      <c r="BM149" s="155" t="s">
        <v>378</v>
      </c>
    </row>
    <row r="150" spans="1:65" s="2" customFormat="1" ht="24" customHeight="1">
      <c r="A150" s="26"/>
      <c r="B150" s="143"/>
      <c r="C150" s="144" t="s">
        <v>251</v>
      </c>
      <c r="D150" s="144" t="s">
        <v>151</v>
      </c>
      <c r="E150" s="145" t="s">
        <v>379</v>
      </c>
      <c r="F150" s="146" t="s">
        <v>380</v>
      </c>
      <c r="G150" s="147" t="s">
        <v>196</v>
      </c>
      <c r="H150" s="148">
        <v>469.8</v>
      </c>
      <c r="I150" s="149"/>
      <c r="J150" s="149">
        <f t="shared" si="10"/>
        <v>0</v>
      </c>
      <c r="K150" s="150"/>
      <c r="L150" s="27"/>
      <c r="M150" s="151" t="s">
        <v>1</v>
      </c>
      <c r="N150" s="152" t="s">
        <v>37</v>
      </c>
      <c r="O150" s="153">
        <v>0.443</v>
      </c>
      <c r="P150" s="153">
        <f t="shared" si="11"/>
        <v>208.12139999999999</v>
      </c>
      <c r="Q150" s="153">
        <v>1.5399999999999999E-3</v>
      </c>
      <c r="R150" s="153">
        <f t="shared" si="12"/>
        <v>0.72349200000000002</v>
      </c>
      <c r="S150" s="153">
        <v>0</v>
      </c>
      <c r="T150" s="154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155</v>
      </c>
      <c r="AT150" s="155" t="s">
        <v>151</v>
      </c>
      <c r="AU150" s="155" t="s">
        <v>87</v>
      </c>
      <c r="AY150" s="14" t="s">
        <v>148</v>
      </c>
      <c r="BE150" s="156">
        <f t="shared" si="14"/>
        <v>0</v>
      </c>
      <c r="BF150" s="156">
        <f t="shared" si="15"/>
        <v>0</v>
      </c>
      <c r="BG150" s="156">
        <f t="shared" si="16"/>
        <v>0</v>
      </c>
      <c r="BH150" s="156">
        <f t="shared" si="17"/>
        <v>0</v>
      </c>
      <c r="BI150" s="156">
        <f t="shared" si="18"/>
        <v>0</v>
      </c>
      <c r="BJ150" s="14" t="s">
        <v>87</v>
      </c>
      <c r="BK150" s="156">
        <f t="shared" si="19"/>
        <v>0</v>
      </c>
      <c r="BL150" s="14" t="s">
        <v>155</v>
      </c>
      <c r="BM150" s="155" t="s">
        <v>381</v>
      </c>
    </row>
    <row r="151" spans="1:65" s="2" customFormat="1" ht="24" customHeight="1">
      <c r="A151" s="26"/>
      <c r="B151" s="143"/>
      <c r="C151" s="144" t="s">
        <v>256</v>
      </c>
      <c r="D151" s="144" t="s">
        <v>151</v>
      </c>
      <c r="E151" s="145" t="s">
        <v>382</v>
      </c>
      <c r="F151" s="146" t="s">
        <v>383</v>
      </c>
      <c r="G151" s="147" t="s">
        <v>196</v>
      </c>
      <c r="H151" s="148">
        <v>469.8</v>
      </c>
      <c r="I151" s="149"/>
      <c r="J151" s="149">
        <f t="shared" si="10"/>
        <v>0</v>
      </c>
      <c r="K151" s="150"/>
      <c r="L151" s="27"/>
      <c r="M151" s="151" t="s">
        <v>1</v>
      </c>
      <c r="N151" s="152" t="s">
        <v>37</v>
      </c>
      <c r="O151" s="153">
        <v>0.314</v>
      </c>
      <c r="P151" s="153">
        <f t="shared" si="11"/>
        <v>147.5172</v>
      </c>
      <c r="Q151" s="153">
        <v>0</v>
      </c>
      <c r="R151" s="153">
        <f t="shared" si="12"/>
        <v>0</v>
      </c>
      <c r="S151" s="153">
        <v>0</v>
      </c>
      <c r="T151" s="154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155</v>
      </c>
      <c r="AT151" s="155" t="s">
        <v>151</v>
      </c>
      <c r="AU151" s="155" t="s">
        <v>87</v>
      </c>
      <c r="AY151" s="14" t="s">
        <v>148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4" t="s">
        <v>87</v>
      </c>
      <c r="BK151" s="156">
        <f t="shared" si="19"/>
        <v>0</v>
      </c>
      <c r="BL151" s="14" t="s">
        <v>155</v>
      </c>
      <c r="BM151" s="155" t="s">
        <v>384</v>
      </c>
    </row>
    <row r="152" spans="1:65" s="2" customFormat="1" ht="16.5" customHeight="1">
      <c r="A152" s="26"/>
      <c r="B152" s="143"/>
      <c r="C152" s="144" t="s">
        <v>263</v>
      </c>
      <c r="D152" s="144" t="s">
        <v>151</v>
      </c>
      <c r="E152" s="145" t="s">
        <v>385</v>
      </c>
      <c r="F152" s="146" t="s">
        <v>386</v>
      </c>
      <c r="G152" s="147" t="s">
        <v>191</v>
      </c>
      <c r="H152" s="148">
        <v>6.7530000000000001</v>
      </c>
      <c r="I152" s="149"/>
      <c r="J152" s="149">
        <f t="shared" si="10"/>
        <v>0</v>
      </c>
      <c r="K152" s="150"/>
      <c r="L152" s="27"/>
      <c r="M152" s="151" t="s">
        <v>1</v>
      </c>
      <c r="N152" s="152" t="s">
        <v>37</v>
      </c>
      <c r="O152" s="153">
        <v>35.799999999999997</v>
      </c>
      <c r="P152" s="153">
        <f t="shared" si="11"/>
        <v>241.75739999999999</v>
      </c>
      <c r="Q152" s="153">
        <v>1.01555</v>
      </c>
      <c r="R152" s="153">
        <f t="shared" si="12"/>
        <v>6.85800915</v>
      </c>
      <c r="S152" s="153">
        <v>0</v>
      </c>
      <c r="T152" s="154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155</v>
      </c>
      <c r="AT152" s="155" t="s">
        <v>151</v>
      </c>
      <c r="AU152" s="155" t="s">
        <v>87</v>
      </c>
      <c r="AY152" s="14" t="s">
        <v>148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87</v>
      </c>
      <c r="BK152" s="156">
        <f t="shared" si="19"/>
        <v>0</v>
      </c>
      <c r="BL152" s="14" t="s">
        <v>155</v>
      </c>
      <c r="BM152" s="155" t="s">
        <v>387</v>
      </c>
    </row>
    <row r="153" spans="1:65" s="2" customFormat="1" ht="24" customHeight="1">
      <c r="A153" s="26"/>
      <c r="B153" s="143"/>
      <c r="C153" s="144" t="s">
        <v>181</v>
      </c>
      <c r="D153" s="144" t="s">
        <v>151</v>
      </c>
      <c r="E153" s="145" t="s">
        <v>217</v>
      </c>
      <c r="F153" s="146" t="s">
        <v>218</v>
      </c>
      <c r="G153" s="147" t="s">
        <v>388</v>
      </c>
      <c r="H153" s="148">
        <v>2</v>
      </c>
      <c r="I153" s="149"/>
      <c r="J153" s="149">
        <f t="shared" si="10"/>
        <v>0</v>
      </c>
      <c r="K153" s="150"/>
      <c r="L153" s="27"/>
      <c r="M153" s="151" t="s">
        <v>1</v>
      </c>
      <c r="N153" s="152" t="s">
        <v>37</v>
      </c>
      <c r="O153" s="153">
        <v>2.2120000000000002</v>
      </c>
      <c r="P153" s="153">
        <f t="shared" si="11"/>
        <v>4.4240000000000004</v>
      </c>
      <c r="Q153" s="153">
        <v>0.18440000000000001</v>
      </c>
      <c r="R153" s="153">
        <f t="shared" si="12"/>
        <v>0.36880000000000002</v>
      </c>
      <c r="S153" s="153">
        <v>0</v>
      </c>
      <c r="T153" s="154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155</v>
      </c>
      <c r="AT153" s="155" t="s">
        <v>151</v>
      </c>
      <c r="AU153" s="155" t="s">
        <v>87</v>
      </c>
      <c r="AY153" s="14" t="s">
        <v>148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87</v>
      </c>
      <c r="BK153" s="156">
        <f t="shared" si="19"/>
        <v>0</v>
      </c>
      <c r="BL153" s="14" t="s">
        <v>155</v>
      </c>
      <c r="BM153" s="155" t="s">
        <v>389</v>
      </c>
    </row>
    <row r="154" spans="1:65" s="2" customFormat="1" ht="16.5" customHeight="1">
      <c r="A154" s="26"/>
      <c r="B154" s="143"/>
      <c r="C154" s="157" t="s">
        <v>390</v>
      </c>
      <c r="D154" s="157" t="s">
        <v>199</v>
      </c>
      <c r="E154" s="158" t="s">
        <v>222</v>
      </c>
      <c r="F154" s="159" t="s">
        <v>223</v>
      </c>
      <c r="G154" s="160" t="s">
        <v>388</v>
      </c>
      <c r="H154" s="161">
        <v>2</v>
      </c>
      <c r="I154" s="162"/>
      <c r="J154" s="162">
        <f t="shared" si="10"/>
        <v>0</v>
      </c>
      <c r="K154" s="163"/>
      <c r="L154" s="164"/>
      <c r="M154" s="165" t="s">
        <v>1</v>
      </c>
      <c r="N154" s="166" t="s">
        <v>37</v>
      </c>
      <c r="O154" s="153">
        <v>0</v>
      </c>
      <c r="P154" s="153">
        <f t="shared" si="11"/>
        <v>0</v>
      </c>
      <c r="Q154" s="153">
        <v>0.27200000000000002</v>
      </c>
      <c r="R154" s="153">
        <f t="shared" si="12"/>
        <v>0.54400000000000004</v>
      </c>
      <c r="S154" s="153">
        <v>0</v>
      </c>
      <c r="T154" s="154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202</v>
      </c>
      <c r="AT154" s="155" t="s">
        <v>199</v>
      </c>
      <c r="AU154" s="155" t="s">
        <v>87</v>
      </c>
      <c r="AY154" s="14" t="s">
        <v>148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4" t="s">
        <v>87</v>
      </c>
      <c r="BK154" s="156">
        <f t="shared" si="19"/>
        <v>0</v>
      </c>
      <c r="BL154" s="14" t="s">
        <v>155</v>
      </c>
      <c r="BM154" s="155" t="s">
        <v>391</v>
      </c>
    </row>
    <row r="155" spans="1:65" s="2" customFormat="1" ht="48">
      <c r="A155" s="26"/>
      <c r="B155" s="27"/>
      <c r="C155" s="26"/>
      <c r="D155" s="167" t="s">
        <v>225</v>
      </c>
      <c r="E155" s="26"/>
      <c r="F155" s="168" t="s">
        <v>226</v>
      </c>
      <c r="G155" s="26"/>
      <c r="H155" s="26"/>
      <c r="I155" s="26"/>
      <c r="J155" s="26"/>
      <c r="K155" s="26"/>
      <c r="L155" s="27"/>
      <c r="M155" s="169"/>
      <c r="N155" s="170"/>
      <c r="O155" s="52"/>
      <c r="P155" s="52"/>
      <c r="Q155" s="52"/>
      <c r="R155" s="52"/>
      <c r="S155" s="52"/>
      <c r="T155" s="53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T155" s="14" t="s">
        <v>225</v>
      </c>
      <c r="AU155" s="14" t="s">
        <v>87</v>
      </c>
    </row>
    <row r="156" spans="1:65" s="12" customFormat="1" ht="22.75" customHeight="1">
      <c r="B156" s="131"/>
      <c r="D156" s="132" t="s">
        <v>70</v>
      </c>
      <c r="E156" s="141" t="s">
        <v>227</v>
      </c>
      <c r="F156" s="141" t="s">
        <v>228</v>
      </c>
      <c r="J156" s="142">
        <f>BK156</f>
        <v>0</v>
      </c>
      <c r="L156" s="131"/>
      <c r="M156" s="135"/>
      <c r="N156" s="136"/>
      <c r="O156" s="136"/>
      <c r="P156" s="137">
        <f>SUM(P157:P162)</f>
        <v>45.303800000000003</v>
      </c>
      <c r="Q156" s="136"/>
      <c r="R156" s="137">
        <f>SUM(R157:R162)</f>
        <v>300.02759099999997</v>
      </c>
      <c r="S156" s="136"/>
      <c r="T156" s="138">
        <f>SUM(T157:T162)</f>
        <v>0</v>
      </c>
      <c r="AR156" s="132" t="s">
        <v>79</v>
      </c>
      <c r="AT156" s="139" t="s">
        <v>70</v>
      </c>
      <c r="AU156" s="139" t="s">
        <v>79</v>
      </c>
      <c r="AY156" s="132" t="s">
        <v>148</v>
      </c>
      <c r="BK156" s="140">
        <f>SUM(BK157:BK162)</f>
        <v>0</v>
      </c>
    </row>
    <row r="157" spans="1:65" s="2" customFormat="1" ht="24" customHeight="1">
      <c r="A157" s="26"/>
      <c r="B157" s="143"/>
      <c r="C157" s="144" t="s">
        <v>392</v>
      </c>
      <c r="D157" s="144" t="s">
        <v>151</v>
      </c>
      <c r="E157" s="145" t="s">
        <v>230</v>
      </c>
      <c r="F157" s="146" t="s">
        <v>231</v>
      </c>
      <c r="G157" s="147" t="s">
        <v>196</v>
      </c>
      <c r="H157" s="148">
        <v>211.7</v>
      </c>
      <c r="I157" s="149"/>
      <c r="J157" s="149">
        <f t="shared" ref="J157:J162" si="20">ROUND(I157*H157,2)</f>
        <v>0</v>
      </c>
      <c r="K157" s="150"/>
      <c r="L157" s="27"/>
      <c r="M157" s="151" t="s">
        <v>1</v>
      </c>
      <c r="N157" s="152" t="s">
        <v>37</v>
      </c>
      <c r="O157" s="153">
        <v>7.2999999999999995E-2</v>
      </c>
      <c r="P157" s="153">
        <f t="shared" ref="P157:P162" si="21">O157*H157</f>
        <v>15.454099999999999</v>
      </c>
      <c r="Q157" s="153">
        <v>0.71643999999999997</v>
      </c>
      <c r="R157" s="153">
        <f t="shared" ref="R157:R162" si="22">Q157*H157</f>
        <v>151.67034799999999</v>
      </c>
      <c r="S157" s="153">
        <v>0</v>
      </c>
      <c r="T157" s="154">
        <f t="shared" ref="T157:T162" si="23"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155</v>
      </c>
      <c r="AT157" s="155" t="s">
        <v>151</v>
      </c>
      <c r="AU157" s="155" t="s">
        <v>87</v>
      </c>
      <c r="AY157" s="14" t="s">
        <v>148</v>
      </c>
      <c r="BE157" s="156">
        <f t="shared" ref="BE157:BE162" si="24">IF(N157="základná",J157,0)</f>
        <v>0</v>
      </c>
      <c r="BF157" s="156">
        <f t="shared" ref="BF157:BF162" si="25">IF(N157="znížená",J157,0)</f>
        <v>0</v>
      </c>
      <c r="BG157" s="156">
        <f t="shared" ref="BG157:BG162" si="26">IF(N157="zákl. prenesená",J157,0)</f>
        <v>0</v>
      </c>
      <c r="BH157" s="156">
        <f t="shared" ref="BH157:BH162" si="27">IF(N157="zníž. prenesená",J157,0)</f>
        <v>0</v>
      </c>
      <c r="BI157" s="156">
        <f t="shared" ref="BI157:BI162" si="28">IF(N157="nulová",J157,0)</f>
        <v>0</v>
      </c>
      <c r="BJ157" s="14" t="s">
        <v>87</v>
      </c>
      <c r="BK157" s="156">
        <f t="shared" ref="BK157:BK162" si="29">ROUND(I157*H157,2)</f>
        <v>0</v>
      </c>
      <c r="BL157" s="14" t="s">
        <v>155</v>
      </c>
      <c r="BM157" s="155" t="s">
        <v>393</v>
      </c>
    </row>
    <row r="158" spans="1:65" s="2" customFormat="1" ht="36" customHeight="1">
      <c r="A158" s="26"/>
      <c r="B158" s="143"/>
      <c r="C158" s="144" t="s">
        <v>394</v>
      </c>
      <c r="D158" s="144" t="s">
        <v>151</v>
      </c>
      <c r="E158" s="145" t="s">
        <v>233</v>
      </c>
      <c r="F158" s="146" t="s">
        <v>234</v>
      </c>
      <c r="G158" s="147" t="s">
        <v>196</v>
      </c>
      <c r="H158" s="148">
        <v>211.7</v>
      </c>
      <c r="I158" s="149"/>
      <c r="J158" s="149">
        <f t="shared" si="20"/>
        <v>0</v>
      </c>
      <c r="K158" s="150"/>
      <c r="L158" s="27"/>
      <c r="M158" s="151" t="s">
        <v>1</v>
      </c>
      <c r="N158" s="152" t="s">
        <v>37</v>
      </c>
      <c r="O158" s="153">
        <v>2.4E-2</v>
      </c>
      <c r="P158" s="153">
        <f t="shared" si="21"/>
        <v>5.0808</v>
      </c>
      <c r="Q158" s="153">
        <v>0.38307999999999998</v>
      </c>
      <c r="R158" s="153">
        <f t="shared" si="22"/>
        <v>81.098035999999993</v>
      </c>
      <c r="S158" s="153">
        <v>0</v>
      </c>
      <c r="T158" s="154">
        <f t="shared" si="2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155</v>
      </c>
      <c r="AT158" s="155" t="s">
        <v>151</v>
      </c>
      <c r="AU158" s="155" t="s">
        <v>87</v>
      </c>
      <c r="AY158" s="14" t="s">
        <v>148</v>
      </c>
      <c r="BE158" s="156">
        <f t="shared" si="24"/>
        <v>0</v>
      </c>
      <c r="BF158" s="156">
        <f t="shared" si="25"/>
        <v>0</v>
      </c>
      <c r="BG158" s="156">
        <f t="shared" si="26"/>
        <v>0</v>
      </c>
      <c r="BH158" s="156">
        <f t="shared" si="27"/>
        <v>0</v>
      </c>
      <c r="BI158" s="156">
        <f t="shared" si="28"/>
        <v>0</v>
      </c>
      <c r="BJ158" s="14" t="s">
        <v>87</v>
      </c>
      <c r="BK158" s="156">
        <f t="shared" si="29"/>
        <v>0</v>
      </c>
      <c r="BL158" s="14" t="s">
        <v>155</v>
      </c>
      <c r="BM158" s="155" t="s">
        <v>395</v>
      </c>
    </row>
    <row r="159" spans="1:65" s="2" customFormat="1" ht="24" customHeight="1">
      <c r="A159" s="26"/>
      <c r="B159" s="143"/>
      <c r="C159" s="144" t="s">
        <v>7</v>
      </c>
      <c r="D159" s="144" t="s">
        <v>151</v>
      </c>
      <c r="E159" s="145" t="s">
        <v>237</v>
      </c>
      <c r="F159" s="146" t="s">
        <v>238</v>
      </c>
      <c r="G159" s="147" t="s">
        <v>196</v>
      </c>
      <c r="H159" s="148">
        <v>211.7</v>
      </c>
      <c r="I159" s="149"/>
      <c r="J159" s="149">
        <f t="shared" si="20"/>
        <v>0</v>
      </c>
      <c r="K159" s="150"/>
      <c r="L159" s="27"/>
      <c r="M159" s="151" t="s">
        <v>1</v>
      </c>
      <c r="N159" s="152" t="s">
        <v>37</v>
      </c>
      <c r="O159" s="153">
        <v>4.0000000000000001E-3</v>
      </c>
      <c r="P159" s="153">
        <f t="shared" si="21"/>
        <v>0.8468</v>
      </c>
      <c r="Q159" s="153">
        <v>6.0099999999999997E-3</v>
      </c>
      <c r="R159" s="153">
        <f t="shared" si="22"/>
        <v>1.2723169999999999</v>
      </c>
      <c r="S159" s="153">
        <v>0</v>
      </c>
      <c r="T159" s="154">
        <f t="shared" si="2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155</v>
      </c>
      <c r="AT159" s="155" t="s">
        <v>151</v>
      </c>
      <c r="AU159" s="155" t="s">
        <v>87</v>
      </c>
      <c r="AY159" s="14" t="s">
        <v>148</v>
      </c>
      <c r="BE159" s="156">
        <f t="shared" si="24"/>
        <v>0</v>
      </c>
      <c r="BF159" s="156">
        <f t="shared" si="25"/>
        <v>0</v>
      </c>
      <c r="BG159" s="156">
        <f t="shared" si="26"/>
        <v>0</v>
      </c>
      <c r="BH159" s="156">
        <f t="shared" si="27"/>
        <v>0</v>
      </c>
      <c r="BI159" s="156">
        <f t="shared" si="28"/>
        <v>0</v>
      </c>
      <c r="BJ159" s="14" t="s">
        <v>87</v>
      </c>
      <c r="BK159" s="156">
        <f t="shared" si="29"/>
        <v>0</v>
      </c>
      <c r="BL159" s="14" t="s">
        <v>155</v>
      </c>
      <c r="BM159" s="155" t="s">
        <v>396</v>
      </c>
    </row>
    <row r="160" spans="1:65" s="2" customFormat="1" ht="24" customHeight="1">
      <c r="A160" s="26"/>
      <c r="B160" s="143"/>
      <c r="C160" s="144" t="s">
        <v>164</v>
      </c>
      <c r="D160" s="144" t="s">
        <v>151</v>
      </c>
      <c r="E160" s="145" t="s">
        <v>240</v>
      </c>
      <c r="F160" s="146" t="s">
        <v>241</v>
      </c>
      <c r="G160" s="147" t="s">
        <v>196</v>
      </c>
      <c r="H160" s="148">
        <v>211.7</v>
      </c>
      <c r="I160" s="149"/>
      <c r="J160" s="149">
        <f t="shared" si="20"/>
        <v>0</v>
      </c>
      <c r="K160" s="150"/>
      <c r="L160" s="27"/>
      <c r="M160" s="151" t="s">
        <v>1</v>
      </c>
      <c r="N160" s="152" t="s">
        <v>37</v>
      </c>
      <c r="O160" s="153">
        <v>2E-3</v>
      </c>
      <c r="P160" s="153">
        <f t="shared" si="21"/>
        <v>0.4234</v>
      </c>
      <c r="Q160" s="153">
        <v>5.1000000000000004E-4</v>
      </c>
      <c r="R160" s="153">
        <f t="shared" si="22"/>
        <v>0.10796700000000001</v>
      </c>
      <c r="S160" s="153">
        <v>0</v>
      </c>
      <c r="T160" s="154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155</v>
      </c>
      <c r="AT160" s="155" t="s">
        <v>151</v>
      </c>
      <c r="AU160" s="155" t="s">
        <v>87</v>
      </c>
      <c r="AY160" s="14" t="s">
        <v>148</v>
      </c>
      <c r="BE160" s="156">
        <f t="shared" si="24"/>
        <v>0</v>
      </c>
      <c r="BF160" s="156">
        <f t="shared" si="25"/>
        <v>0</v>
      </c>
      <c r="BG160" s="156">
        <f t="shared" si="26"/>
        <v>0</v>
      </c>
      <c r="BH160" s="156">
        <f t="shared" si="27"/>
        <v>0</v>
      </c>
      <c r="BI160" s="156">
        <f t="shared" si="28"/>
        <v>0</v>
      </c>
      <c r="BJ160" s="14" t="s">
        <v>87</v>
      </c>
      <c r="BK160" s="156">
        <f t="shared" si="29"/>
        <v>0</v>
      </c>
      <c r="BL160" s="14" t="s">
        <v>155</v>
      </c>
      <c r="BM160" s="155" t="s">
        <v>397</v>
      </c>
    </row>
    <row r="161" spans="1:65" s="2" customFormat="1" ht="24" customHeight="1">
      <c r="A161" s="26"/>
      <c r="B161" s="143"/>
      <c r="C161" s="144" t="s">
        <v>168</v>
      </c>
      <c r="D161" s="144" t="s">
        <v>151</v>
      </c>
      <c r="E161" s="145" t="s">
        <v>243</v>
      </c>
      <c r="F161" s="146" t="s">
        <v>244</v>
      </c>
      <c r="G161" s="147" t="s">
        <v>196</v>
      </c>
      <c r="H161" s="148">
        <v>211.7</v>
      </c>
      <c r="I161" s="149"/>
      <c r="J161" s="149">
        <f t="shared" si="20"/>
        <v>0</v>
      </c>
      <c r="K161" s="150"/>
      <c r="L161" s="27"/>
      <c r="M161" s="151" t="s">
        <v>1</v>
      </c>
      <c r="N161" s="152" t="s">
        <v>37</v>
      </c>
      <c r="O161" s="153">
        <v>3.7999999999999999E-2</v>
      </c>
      <c r="P161" s="153">
        <f t="shared" si="21"/>
        <v>8.0445999999999991</v>
      </c>
      <c r="Q161" s="153">
        <v>0.10373</v>
      </c>
      <c r="R161" s="153">
        <f t="shared" si="22"/>
        <v>21.959640999999998</v>
      </c>
      <c r="S161" s="153">
        <v>0</v>
      </c>
      <c r="T161" s="154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155</v>
      </c>
      <c r="AT161" s="155" t="s">
        <v>151</v>
      </c>
      <c r="AU161" s="155" t="s">
        <v>87</v>
      </c>
      <c r="AY161" s="14" t="s">
        <v>148</v>
      </c>
      <c r="BE161" s="156">
        <f t="shared" si="24"/>
        <v>0</v>
      </c>
      <c r="BF161" s="156">
        <f t="shared" si="25"/>
        <v>0</v>
      </c>
      <c r="BG161" s="156">
        <f t="shared" si="26"/>
        <v>0</v>
      </c>
      <c r="BH161" s="156">
        <f t="shared" si="27"/>
        <v>0</v>
      </c>
      <c r="BI161" s="156">
        <f t="shared" si="28"/>
        <v>0</v>
      </c>
      <c r="BJ161" s="14" t="s">
        <v>87</v>
      </c>
      <c r="BK161" s="156">
        <f t="shared" si="29"/>
        <v>0</v>
      </c>
      <c r="BL161" s="14" t="s">
        <v>155</v>
      </c>
      <c r="BM161" s="155" t="s">
        <v>398</v>
      </c>
    </row>
    <row r="162" spans="1:65" s="2" customFormat="1" ht="24" customHeight="1">
      <c r="A162" s="26"/>
      <c r="B162" s="143"/>
      <c r="C162" s="144" t="s">
        <v>399</v>
      </c>
      <c r="D162" s="144" t="s">
        <v>151</v>
      </c>
      <c r="E162" s="145" t="s">
        <v>247</v>
      </c>
      <c r="F162" s="146" t="s">
        <v>248</v>
      </c>
      <c r="G162" s="147" t="s">
        <v>196</v>
      </c>
      <c r="H162" s="148">
        <v>211.7</v>
      </c>
      <c r="I162" s="149"/>
      <c r="J162" s="149">
        <f t="shared" si="20"/>
        <v>0</v>
      </c>
      <c r="K162" s="150"/>
      <c r="L162" s="27"/>
      <c r="M162" s="151" t="s">
        <v>1</v>
      </c>
      <c r="N162" s="152" t="s">
        <v>37</v>
      </c>
      <c r="O162" s="153">
        <v>7.2999999999999995E-2</v>
      </c>
      <c r="P162" s="153">
        <f t="shared" si="21"/>
        <v>15.454099999999999</v>
      </c>
      <c r="Q162" s="153">
        <v>0.20746000000000001</v>
      </c>
      <c r="R162" s="153">
        <f t="shared" si="22"/>
        <v>43.919281999999995</v>
      </c>
      <c r="S162" s="153">
        <v>0</v>
      </c>
      <c r="T162" s="154">
        <f t="shared" si="2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155</v>
      </c>
      <c r="AT162" s="155" t="s">
        <v>151</v>
      </c>
      <c r="AU162" s="155" t="s">
        <v>87</v>
      </c>
      <c r="AY162" s="14" t="s">
        <v>148</v>
      </c>
      <c r="BE162" s="156">
        <f t="shared" si="24"/>
        <v>0</v>
      </c>
      <c r="BF162" s="156">
        <f t="shared" si="25"/>
        <v>0</v>
      </c>
      <c r="BG162" s="156">
        <f t="shared" si="26"/>
        <v>0</v>
      </c>
      <c r="BH162" s="156">
        <f t="shared" si="27"/>
        <v>0</v>
      </c>
      <c r="BI162" s="156">
        <f t="shared" si="28"/>
        <v>0</v>
      </c>
      <c r="BJ162" s="14" t="s">
        <v>87</v>
      </c>
      <c r="BK162" s="156">
        <f t="shared" si="29"/>
        <v>0</v>
      </c>
      <c r="BL162" s="14" t="s">
        <v>155</v>
      </c>
      <c r="BM162" s="155" t="s">
        <v>400</v>
      </c>
    </row>
    <row r="163" spans="1:65" s="12" customFormat="1" ht="22.75" customHeight="1">
      <c r="B163" s="131"/>
      <c r="D163" s="132" t="s">
        <v>70</v>
      </c>
      <c r="E163" s="141" t="s">
        <v>261</v>
      </c>
      <c r="F163" s="141" t="s">
        <v>262</v>
      </c>
      <c r="J163" s="142">
        <f>BK163</f>
        <v>0</v>
      </c>
      <c r="L163" s="131"/>
      <c r="M163" s="135"/>
      <c r="N163" s="136"/>
      <c r="O163" s="136"/>
      <c r="P163" s="137">
        <f>P164</f>
        <v>653.47406000000001</v>
      </c>
      <c r="Q163" s="136"/>
      <c r="R163" s="137">
        <f>R164</f>
        <v>0</v>
      </c>
      <c r="S163" s="136"/>
      <c r="T163" s="138">
        <f>T164</f>
        <v>0</v>
      </c>
      <c r="AR163" s="132" t="s">
        <v>79</v>
      </c>
      <c r="AT163" s="139" t="s">
        <v>70</v>
      </c>
      <c r="AU163" s="139" t="s">
        <v>79</v>
      </c>
      <c r="AY163" s="132" t="s">
        <v>148</v>
      </c>
      <c r="BK163" s="140">
        <f>BK164</f>
        <v>0</v>
      </c>
    </row>
    <row r="164" spans="1:65" s="2" customFormat="1" ht="24" customHeight="1">
      <c r="A164" s="26"/>
      <c r="B164" s="143"/>
      <c r="C164" s="144" t="s">
        <v>401</v>
      </c>
      <c r="D164" s="144" t="s">
        <v>151</v>
      </c>
      <c r="E164" s="145" t="s">
        <v>402</v>
      </c>
      <c r="F164" s="146" t="s">
        <v>403</v>
      </c>
      <c r="G164" s="147" t="s">
        <v>191</v>
      </c>
      <c r="H164" s="148">
        <v>532.14499999999998</v>
      </c>
      <c r="I164" s="149"/>
      <c r="J164" s="149">
        <f>ROUND(I164*H164,2)</f>
        <v>0</v>
      </c>
      <c r="K164" s="150"/>
      <c r="L164" s="27"/>
      <c r="M164" s="151" t="s">
        <v>1</v>
      </c>
      <c r="N164" s="152" t="s">
        <v>37</v>
      </c>
      <c r="O164" s="153">
        <v>1.228</v>
      </c>
      <c r="P164" s="153">
        <f>O164*H164</f>
        <v>653.47406000000001</v>
      </c>
      <c r="Q164" s="153">
        <v>0</v>
      </c>
      <c r="R164" s="153">
        <f>Q164*H164</f>
        <v>0</v>
      </c>
      <c r="S164" s="153">
        <v>0</v>
      </c>
      <c r="T164" s="154">
        <f>S164*H164</f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155</v>
      </c>
      <c r="AT164" s="155" t="s">
        <v>151</v>
      </c>
      <c r="AU164" s="155" t="s">
        <v>87</v>
      </c>
      <c r="AY164" s="14" t="s">
        <v>148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4" t="s">
        <v>87</v>
      </c>
      <c r="BK164" s="156">
        <f>ROUND(I164*H164,2)</f>
        <v>0</v>
      </c>
      <c r="BL164" s="14" t="s">
        <v>155</v>
      </c>
      <c r="BM164" s="155" t="s">
        <v>404</v>
      </c>
    </row>
    <row r="165" spans="1:65" s="12" customFormat="1" ht="26" customHeight="1">
      <c r="B165" s="131"/>
      <c r="D165" s="132" t="s">
        <v>70</v>
      </c>
      <c r="E165" s="133" t="s">
        <v>267</v>
      </c>
      <c r="F165" s="133" t="s">
        <v>268</v>
      </c>
      <c r="J165" s="134">
        <f>BK165</f>
        <v>0</v>
      </c>
      <c r="L165" s="131"/>
      <c r="M165" s="135"/>
      <c r="N165" s="136"/>
      <c r="O165" s="136"/>
      <c r="P165" s="137">
        <f>P166+P174+P181</f>
        <v>538.324434</v>
      </c>
      <c r="Q165" s="136"/>
      <c r="R165" s="137">
        <f>R166+R174+R181</f>
        <v>6.0850485599999997</v>
      </c>
      <c r="S165" s="136"/>
      <c r="T165" s="138">
        <f>T166+T174+T181</f>
        <v>0</v>
      </c>
      <c r="AR165" s="132" t="s">
        <v>87</v>
      </c>
      <c r="AT165" s="139" t="s">
        <v>70</v>
      </c>
      <c r="AU165" s="139" t="s">
        <v>71</v>
      </c>
      <c r="AY165" s="132" t="s">
        <v>148</v>
      </c>
      <c r="BK165" s="140">
        <f>BK166+BK174+BK181</f>
        <v>0</v>
      </c>
    </row>
    <row r="166" spans="1:65" s="12" customFormat="1" ht="22.75" customHeight="1">
      <c r="B166" s="131"/>
      <c r="D166" s="132" t="s">
        <v>70</v>
      </c>
      <c r="E166" s="141" t="s">
        <v>405</v>
      </c>
      <c r="F166" s="141" t="s">
        <v>406</v>
      </c>
      <c r="J166" s="142">
        <f>BK166</f>
        <v>0</v>
      </c>
      <c r="L166" s="131"/>
      <c r="M166" s="135"/>
      <c r="N166" s="136"/>
      <c r="O166" s="136"/>
      <c r="P166" s="137">
        <f>SUM(P167:P173)</f>
        <v>210.94505999999998</v>
      </c>
      <c r="Q166" s="136"/>
      <c r="R166" s="137">
        <f>SUM(R167:R173)</f>
        <v>1.3651314000000001</v>
      </c>
      <c r="S166" s="136"/>
      <c r="T166" s="138">
        <f>SUM(T167:T173)</f>
        <v>0</v>
      </c>
      <c r="AR166" s="132" t="s">
        <v>87</v>
      </c>
      <c r="AT166" s="139" t="s">
        <v>70</v>
      </c>
      <c r="AU166" s="139" t="s">
        <v>79</v>
      </c>
      <c r="AY166" s="132" t="s">
        <v>148</v>
      </c>
      <c r="BK166" s="140">
        <f>SUM(BK167:BK173)</f>
        <v>0</v>
      </c>
    </row>
    <row r="167" spans="1:65" s="2" customFormat="1" ht="24" customHeight="1">
      <c r="A167" s="26"/>
      <c r="B167" s="143"/>
      <c r="C167" s="144" t="s">
        <v>407</v>
      </c>
      <c r="D167" s="144" t="s">
        <v>151</v>
      </c>
      <c r="E167" s="145" t="s">
        <v>408</v>
      </c>
      <c r="F167" s="146" t="s">
        <v>409</v>
      </c>
      <c r="G167" s="147" t="s">
        <v>254</v>
      </c>
      <c r="H167" s="148">
        <v>15.7</v>
      </c>
      <c r="I167" s="149"/>
      <c r="J167" s="149">
        <f t="shared" ref="J167:J173" si="30">ROUND(I167*H167,2)</f>
        <v>0</v>
      </c>
      <c r="K167" s="150"/>
      <c r="L167" s="27"/>
      <c r="M167" s="151" t="s">
        <v>1</v>
      </c>
      <c r="N167" s="152" t="s">
        <v>37</v>
      </c>
      <c r="O167" s="153">
        <v>0.20599999999999999</v>
      </c>
      <c r="P167" s="153">
        <f t="shared" ref="P167:P173" si="31">O167*H167</f>
        <v>3.2341999999999995</v>
      </c>
      <c r="Q167" s="153">
        <v>6.4999999999999997E-4</v>
      </c>
      <c r="R167" s="153">
        <f t="shared" ref="R167:R173" si="32">Q167*H167</f>
        <v>1.0204999999999999E-2</v>
      </c>
      <c r="S167" s="153">
        <v>0</v>
      </c>
      <c r="T167" s="154">
        <f t="shared" ref="T167:T173" si="33"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181</v>
      </c>
      <c r="AT167" s="155" t="s">
        <v>151</v>
      </c>
      <c r="AU167" s="155" t="s">
        <v>87</v>
      </c>
      <c r="AY167" s="14" t="s">
        <v>148</v>
      </c>
      <c r="BE167" s="156">
        <f t="shared" ref="BE167:BE173" si="34">IF(N167="základná",J167,0)</f>
        <v>0</v>
      </c>
      <c r="BF167" s="156">
        <f t="shared" ref="BF167:BF173" si="35">IF(N167="znížená",J167,0)</f>
        <v>0</v>
      </c>
      <c r="BG167" s="156">
        <f t="shared" ref="BG167:BG173" si="36">IF(N167="zákl. prenesená",J167,0)</f>
        <v>0</v>
      </c>
      <c r="BH167" s="156">
        <f t="shared" ref="BH167:BH173" si="37">IF(N167="zníž. prenesená",J167,0)</f>
        <v>0</v>
      </c>
      <c r="BI167" s="156">
        <f t="shared" ref="BI167:BI173" si="38">IF(N167="nulová",J167,0)</f>
        <v>0</v>
      </c>
      <c r="BJ167" s="14" t="s">
        <v>87</v>
      </c>
      <c r="BK167" s="156">
        <f t="shared" ref="BK167:BK173" si="39">ROUND(I167*H167,2)</f>
        <v>0</v>
      </c>
      <c r="BL167" s="14" t="s">
        <v>181</v>
      </c>
      <c r="BM167" s="155" t="s">
        <v>410</v>
      </c>
    </row>
    <row r="168" spans="1:65" s="2" customFormat="1" ht="16.5" customHeight="1">
      <c r="A168" s="26"/>
      <c r="B168" s="143"/>
      <c r="C168" s="144" t="s">
        <v>411</v>
      </c>
      <c r="D168" s="144" t="s">
        <v>151</v>
      </c>
      <c r="E168" s="145" t="s">
        <v>412</v>
      </c>
      <c r="F168" s="146" t="s">
        <v>413</v>
      </c>
      <c r="G168" s="147" t="s">
        <v>196</v>
      </c>
      <c r="H168" s="148">
        <v>252.42</v>
      </c>
      <c r="I168" s="149"/>
      <c r="J168" s="149">
        <f t="shared" si="30"/>
        <v>0</v>
      </c>
      <c r="K168" s="150"/>
      <c r="L168" s="27"/>
      <c r="M168" s="151" t="s">
        <v>1</v>
      </c>
      <c r="N168" s="152" t="s">
        <v>37</v>
      </c>
      <c r="O168" s="153">
        <v>0.60099999999999998</v>
      </c>
      <c r="P168" s="153">
        <f t="shared" si="31"/>
        <v>151.70442</v>
      </c>
      <c r="Q168" s="153">
        <v>8.0000000000000007E-5</v>
      </c>
      <c r="R168" s="153">
        <f t="shared" si="32"/>
        <v>2.0193599999999999E-2</v>
      </c>
      <c r="S168" s="153">
        <v>0</v>
      </c>
      <c r="T168" s="154">
        <f t="shared" si="3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181</v>
      </c>
      <c r="AT168" s="155" t="s">
        <v>151</v>
      </c>
      <c r="AU168" s="155" t="s">
        <v>87</v>
      </c>
      <c r="AY168" s="14" t="s">
        <v>148</v>
      </c>
      <c r="BE168" s="156">
        <f t="shared" si="34"/>
        <v>0</v>
      </c>
      <c r="BF168" s="156">
        <f t="shared" si="35"/>
        <v>0</v>
      </c>
      <c r="BG168" s="156">
        <f t="shared" si="36"/>
        <v>0</v>
      </c>
      <c r="BH168" s="156">
        <f t="shared" si="37"/>
        <v>0</v>
      </c>
      <c r="BI168" s="156">
        <f t="shared" si="38"/>
        <v>0</v>
      </c>
      <c r="BJ168" s="14" t="s">
        <v>87</v>
      </c>
      <c r="BK168" s="156">
        <f t="shared" si="39"/>
        <v>0</v>
      </c>
      <c r="BL168" s="14" t="s">
        <v>181</v>
      </c>
      <c r="BM168" s="155" t="s">
        <v>414</v>
      </c>
    </row>
    <row r="169" spans="1:65" s="2" customFormat="1" ht="24" customHeight="1">
      <c r="A169" s="26"/>
      <c r="B169" s="143"/>
      <c r="C169" s="157" t="s">
        <v>415</v>
      </c>
      <c r="D169" s="157" t="s">
        <v>199</v>
      </c>
      <c r="E169" s="158" t="s">
        <v>416</v>
      </c>
      <c r="F169" s="159" t="s">
        <v>417</v>
      </c>
      <c r="G169" s="160" t="s">
        <v>196</v>
      </c>
      <c r="H169" s="161">
        <v>270.089</v>
      </c>
      <c r="I169" s="162"/>
      <c r="J169" s="162">
        <f t="shared" si="30"/>
        <v>0</v>
      </c>
      <c r="K169" s="163"/>
      <c r="L169" s="164"/>
      <c r="M169" s="165" t="s">
        <v>1</v>
      </c>
      <c r="N169" s="166" t="s">
        <v>37</v>
      </c>
      <c r="O169" s="153">
        <v>0</v>
      </c>
      <c r="P169" s="153">
        <f t="shared" si="31"/>
        <v>0</v>
      </c>
      <c r="Q169" s="153">
        <v>4.4000000000000003E-3</v>
      </c>
      <c r="R169" s="153">
        <f t="shared" si="32"/>
        <v>1.1883916000000001</v>
      </c>
      <c r="S169" s="153">
        <v>0</v>
      </c>
      <c r="T169" s="154">
        <f t="shared" si="3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278</v>
      </c>
      <c r="AT169" s="155" t="s">
        <v>199</v>
      </c>
      <c r="AU169" s="155" t="s">
        <v>87</v>
      </c>
      <c r="AY169" s="14" t="s">
        <v>148</v>
      </c>
      <c r="BE169" s="156">
        <f t="shared" si="34"/>
        <v>0</v>
      </c>
      <c r="BF169" s="156">
        <f t="shared" si="35"/>
        <v>0</v>
      </c>
      <c r="BG169" s="156">
        <f t="shared" si="36"/>
        <v>0</v>
      </c>
      <c r="BH169" s="156">
        <f t="shared" si="37"/>
        <v>0</v>
      </c>
      <c r="BI169" s="156">
        <f t="shared" si="38"/>
        <v>0</v>
      </c>
      <c r="BJ169" s="14" t="s">
        <v>87</v>
      </c>
      <c r="BK169" s="156">
        <f t="shared" si="39"/>
        <v>0</v>
      </c>
      <c r="BL169" s="14" t="s">
        <v>181</v>
      </c>
      <c r="BM169" s="155" t="s">
        <v>418</v>
      </c>
    </row>
    <row r="170" spans="1:65" s="2" customFormat="1" ht="24" customHeight="1">
      <c r="A170" s="26"/>
      <c r="B170" s="143"/>
      <c r="C170" s="144" t="s">
        <v>419</v>
      </c>
      <c r="D170" s="144" t="s">
        <v>151</v>
      </c>
      <c r="E170" s="145" t="s">
        <v>420</v>
      </c>
      <c r="F170" s="146" t="s">
        <v>421</v>
      </c>
      <c r="G170" s="147" t="s">
        <v>254</v>
      </c>
      <c r="H170" s="148">
        <v>31.4</v>
      </c>
      <c r="I170" s="149"/>
      <c r="J170" s="149">
        <f t="shared" si="30"/>
        <v>0</v>
      </c>
      <c r="K170" s="150"/>
      <c r="L170" s="27"/>
      <c r="M170" s="151" t="s">
        <v>1</v>
      </c>
      <c r="N170" s="152" t="s">
        <v>37</v>
      </c>
      <c r="O170" s="153">
        <v>0.89600000000000002</v>
      </c>
      <c r="P170" s="153">
        <f t="shared" si="31"/>
        <v>28.134399999999999</v>
      </c>
      <c r="Q170" s="153">
        <v>2.4499999999999999E-3</v>
      </c>
      <c r="R170" s="153">
        <f t="shared" si="32"/>
        <v>7.6929999999999998E-2</v>
      </c>
      <c r="S170" s="153">
        <v>0</v>
      </c>
      <c r="T170" s="154">
        <f t="shared" si="3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181</v>
      </c>
      <c r="AT170" s="155" t="s">
        <v>151</v>
      </c>
      <c r="AU170" s="155" t="s">
        <v>87</v>
      </c>
      <c r="AY170" s="14" t="s">
        <v>148</v>
      </c>
      <c r="BE170" s="156">
        <f t="shared" si="34"/>
        <v>0</v>
      </c>
      <c r="BF170" s="156">
        <f t="shared" si="35"/>
        <v>0</v>
      </c>
      <c r="BG170" s="156">
        <f t="shared" si="36"/>
        <v>0</v>
      </c>
      <c r="BH170" s="156">
        <f t="shared" si="37"/>
        <v>0</v>
      </c>
      <c r="BI170" s="156">
        <f t="shared" si="38"/>
        <v>0</v>
      </c>
      <c r="BJ170" s="14" t="s">
        <v>87</v>
      </c>
      <c r="BK170" s="156">
        <f t="shared" si="39"/>
        <v>0</v>
      </c>
      <c r="BL170" s="14" t="s">
        <v>181</v>
      </c>
      <c r="BM170" s="155" t="s">
        <v>422</v>
      </c>
    </row>
    <row r="171" spans="1:65" s="2" customFormat="1" ht="24" customHeight="1">
      <c r="A171" s="26"/>
      <c r="B171" s="143"/>
      <c r="C171" s="144" t="s">
        <v>423</v>
      </c>
      <c r="D171" s="144" t="s">
        <v>151</v>
      </c>
      <c r="E171" s="145" t="s">
        <v>424</v>
      </c>
      <c r="F171" s="146" t="s">
        <v>425</v>
      </c>
      <c r="G171" s="147" t="s">
        <v>259</v>
      </c>
      <c r="H171" s="148">
        <v>4</v>
      </c>
      <c r="I171" s="149"/>
      <c r="J171" s="149">
        <f t="shared" si="30"/>
        <v>0</v>
      </c>
      <c r="K171" s="150"/>
      <c r="L171" s="27"/>
      <c r="M171" s="151" t="s">
        <v>1</v>
      </c>
      <c r="N171" s="152" t="s">
        <v>37</v>
      </c>
      <c r="O171" s="153">
        <v>1.23525</v>
      </c>
      <c r="P171" s="153">
        <f t="shared" si="31"/>
        <v>4.9409999999999998</v>
      </c>
      <c r="Q171" s="153">
        <v>1.58E-3</v>
      </c>
      <c r="R171" s="153">
        <f t="shared" si="32"/>
        <v>6.3200000000000001E-3</v>
      </c>
      <c r="S171" s="153">
        <v>0</v>
      </c>
      <c r="T171" s="154">
        <f t="shared" si="3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181</v>
      </c>
      <c r="AT171" s="155" t="s">
        <v>151</v>
      </c>
      <c r="AU171" s="155" t="s">
        <v>87</v>
      </c>
      <c r="AY171" s="14" t="s">
        <v>148</v>
      </c>
      <c r="BE171" s="156">
        <f t="shared" si="34"/>
        <v>0</v>
      </c>
      <c r="BF171" s="156">
        <f t="shared" si="35"/>
        <v>0</v>
      </c>
      <c r="BG171" s="156">
        <f t="shared" si="36"/>
        <v>0</v>
      </c>
      <c r="BH171" s="156">
        <f t="shared" si="37"/>
        <v>0</v>
      </c>
      <c r="BI171" s="156">
        <f t="shared" si="38"/>
        <v>0</v>
      </c>
      <c r="BJ171" s="14" t="s">
        <v>87</v>
      </c>
      <c r="BK171" s="156">
        <f t="shared" si="39"/>
        <v>0</v>
      </c>
      <c r="BL171" s="14" t="s">
        <v>181</v>
      </c>
      <c r="BM171" s="155" t="s">
        <v>426</v>
      </c>
    </row>
    <row r="172" spans="1:65" s="2" customFormat="1" ht="24" customHeight="1">
      <c r="A172" s="26"/>
      <c r="B172" s="143"/>
      <c r="C172" s="144" t="s">
        <v>188</v>
      </c>
      <c r="D172" s="144" t="s">
        <v>151</v>
      </c>
      <c r="E172" s="145" t="s">
        <v>427</v>
      </c>
      <c r="F172" s="146" t="s">
        <v>428</v>
      </c>
      <c r="G172" s="147" t="s">
        <v>254</v>
      </c>
      <c r="H172" s="148">
        <v>25.44</v>
      </c>
      <c r="I172" s="149"/>
      <c r="J172" s="149">
        <f t="shared" si="30"/>
        <v>0</v>
      </c>
      <c r="K172" s="150"/>
      <c r="L172" s="27"/>
      <c r="M172" s="151" t="s">
        <v>1</v>
      </c>
      <c r="N172" s="152" t="s">
        <v>37</v>
      </c>
      <c r="O172" s="153">
        <v>0.66100000000000003</v>
      </c>
      <c r="P172" s="153">
        <f t="shared" si="31"/>
        <v>16.815840000000001</v>
      </c>
      <c r="Q172" s="153">
        <v>2.48E-3</v>
      </c>
      <c r="R172" s="153">
        <f t="shared" si="32"/>
        <v>6.30912E-2</v>
      </c>
      <c r="S172" s="153">
        <v>0</v>
      </c>
      <c r="T172" s="154">
        <f t="shared" si="3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181</v>
      </c>
      <c r="AT172" s="155" t="s">
        <v>151</v>
      </c>
      <c r="AU172" s="155" t="s">
        <v>87</v>
      </c>
      <c r="AY172" s="14" t="s">
        <v>148</v>
      </c>
      <c r="BE172" s="156">
        <f t="shared" si="34"/>
        <v>0</v>
      </c>
      <c r="BF172" s="156">
        <f t="shared" si="35"/>
        <v>0</v>
      </c>
      <c r="BG172" s="156">
        <f t="shared" si="36"/>
        <v>0</v>
      </c>
      <c r="BH172" s="156">
        <f t="shared" si="37"/>
        <v>0</v>
      </c>
      <c r="BI172" s="156">
        <f t="shared" si="38"/>
        <v>0</v>
      </c>
      <c r="BJ172" s="14" t="s">
        <v>87</v>
      </c>
      <c r="BK172" s="156">
        <f t="shared" si="39"/>
        <v>0</v>
      </c>
      <c r="BL172" s="14" t="s">
        <v>181</v>
      </c>
      <c r="BM172" s="155" t="s">
        <v>429</v>
      </c>
    </row>
    <row r="173" spans="1:65" s="2" customFormat="1" ht="24" customHeight="1">
      <c r="A173" s="26"/>
      <c r="B173" s="143"/>
      <c r="C173" s="144" t="s">
        <v>323</v>
      </c>
      <c r="D173" s="144" t="s">
        <v>151</v>
      </c>
      <c r="E173" s="145" t="s">
        <v>430</v>
      </c>
      <c r="F173" s="146" t="s">
        <v>431</v>
      </c>
      <c r="G173" s="147" t="s">
        <v>191</v>
      </c>
      <c r="H173" s="148">
        <v>1.365</v>
      </c>
      <c r="I173" s="149"/>
      <c r="J173" s="149">
        <f t="shared" si="30"/>
        <v>0</v>
      </c>
      <c r="K173" s="150"/>
      <c r="L173" s="27"/>
      <c r="M173" s="151" t="s">
        <v>1</v>
      </c>
      <c r="N173" s="152" t="s">
        <v>37</v>
      </c>
      <c r="O173" s="153">
        <v>4.4800000000000004</v>
      </c>
      <c r="P173" s="153">
        <f t="shared" si="31"/>
        <v>6.1152000000000006</v>
      </c>
      <c r="Q173" s="153">
        <v>0</v>
      </c>
      <c r="R173" s="153">
        <f t="shared" si="32"/>
        <v>0</v>
      </c>
      <c r="S173" s="153">
        <v>0</v>
      </c>
      <c r="T173" s="154">
        <f t="shared" si="3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181</v>
      </c>
      <c r="AT173" s="155" t="s">
        <v>151</v>
      </c>
      <c r="AU173" s="155" t="s">
        <v>87</v>
      </c>
      <c r="AY173" s="14" t="s">
        <v>148</v>
      </c>
      <c r="BE173" s="156">
        <f t="shared" si="34"/>
        <v>0</v>
      </c>
      <c r="BF173" s="156">
        <f t="shared" si="35"/>
        <v>0</v>
      </c>
      <c r="BG173" s="156">
        <f t="shared" si="36"/>
        <v>0</v>
      </c>
      <c r="BH173" s="156">
        <f t="shared" si="37"/>
        <v>0</v>
      </c>
      <c r="BI173" s="156">
        <f t="shared" si="38"/>
        <v>0</v>
      </c>
      <c r="BJ173" s="14" t="s">
        <v>87</v>
      </c>
      <c r="BK173" s="156">
        <f t="shared" si="39"/>
        <v>0</v>
      </c>
      <c r="BL173" s="14" t="s">
        <v>181</v>
      </c>
      <c r="BM173" s="155" t="s">
        <v>432</v>
      </c>
    </row>
    <row r="174" spans="1:65" s="12" customFormat="1" ht="22.75" customHeight="1">
      <c r="B174" s="131"/>
      <c r="D174" s="132" t="s">
        <v>70</v>
      </c>
      <c r="E174" s="141" t="s">
        <v>269</v>
      </c>
      <c r="F174" s="141" t="s">
        <v>270</v>
      </c>
      <c r="J174" s="142">
        <f>BK174</f>
        <v>0</v>
      </c>
      <c r="L174" s="131"/>
      <c r="M174" s="135"/>
      <c r="N174" s="136"/>
      <c r="O174" s="136"/>
      <c r="P174" s="137">
        <f>SUM(P175:P180)</f>
        <v>149.70497399999999</v>
      </c>
      <c r="Q174" s="136"/>
      <c r="R174" s="137">
        <f>SUM(R175:R180)</f>
        <v>4.2382641599999999</v>
      </c>
      <c r="S174" s="136"/>
      <c r="T174" s="138">
        <f>SUM(T175:T180)</f>
        <v>0</v>
      </c>
      <c r="AR174" s="132" t="s">
        <v>87</v>
      </c>
      <c r="AT174" s="139" t="s">
        <v>70</v>
      </c>
      <c r="AU174" s="139" t="s">
        <v>79</v>
      </c>
      <c r="AY174" s="132" t="s">
        <v>148</v>
      </c>
      <c r="BK174" s="140">
        <f>SUM(BK175:BK180)</f>
        <v>0</v>
      </c>
    </row>
    <row r="175" spans="1:65" s="2" customFormat="1" ht="24" customHeight="1">
      <c r="A175" s="26"/>
      <c r="B175" s="143"/>
      <c r="C175" s="144" t="s">
        <v>278</v>
      </c>
      <c r="D175" s="144" t="s">
        <v>151</v>
      </c>
      <c r="E175" s="145" t="s">
        <v>433</v>
      </c>
      <c r="F175" s="146" t="s">
        <v>434</v>
      </c>
      <c r="G175" s="147" t="s">
        <v>196</v>
      </c>
      <c r="H175" s="148">
        <v>180.54</v>
      </c>
      <c r="I175" s="149"/>
      <c r="J175" s="149">
        <f t="shared" ref="J175:J180" si="40">ROUND(I175*H175,2)</f>
        <v>0</v>
      </c>
      <c r="K175" s="150"/>
      <c r="L175" s="27"/>
      <c r="M175" s="151" t="s">
        <v>1</v>
      </c>
      <c r="N175" s="152" t="s">
        <v>37</v>
      </c>
      <c r="O175" s="153">
        <v>0.745</v>
      </c>
      <c r="P175" s="153">
        <f t="shared" ref="P175:P180" si="41">O175*H175</f>
        <v>134.50229999999999</v>
      </c>
      <c r="Q175" s="153">
        <v>1.2E-4</v>
      </c>
      <c r="R175" s="153">
        <f t="shared" ref="R175:R180" si="42">Q175*H175</f>
        <v>2.1664799999999998E-2</v>
      </c>
      <c r="S175" s="153">
        <v>0</v>
      </c>
      <c r="T175" s="154">
        <f t="shared" ref="T175:T180" si="43">S175*H175</f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181</v>
      </c>
      <c r="AT175" s="155" t="s">
        <v>151</v>
      </c>
      <c r="AU175" s="155" t="s">
        <v>87</v>
      </c>
      <c r="AY175" s="14" t="s">
        <v>148</v>
      </c>
      <c r="BE175" s="156">
        <f t="shared" ref="BE175:BE180" si="44">IF(N175="základná",J175,0)</f>
        <v>0</v>
      </c>
      <c r="BF175" s="156">
        <f t="shared" ref="BF175:BF180" si="45">IF(N175="znížená",J175,0)</f>
        <v>0</v>
      </c>
      <c r="BG175" s="156">
        <f t="shared" ref="BG175:BG180" si="46">IF(N175="zákl. prenesená",J175,0)</f>
        <v>0</v>
      </c>
      <c r="BH175" s="156">
        <f t="shared" ref="BH175:BH180" si="47">IF(N175="zníž. prenesená",J175,0)</f>
        <v>0</v>
      </c>
      <c r="BI175" s="156">
        <f t="shared" ref="BI175:BI180" si="48">IF(N175="nulová",J175,0)</f>
        <v>0</v>
      </c>
      <c r="BJ175" s="14" t="s">
        <v>87</v>
      </c>
      <c r="BK175" s="156">
        <f t="shared" ref="BK175:BK180" si="49">ROUND(I175*H175,2)</f>
        <v>0</v>
      </c>
      <c r="BL175" s="14" t="s">
        <v>181</v>
      </c>
      <c r="BM175" s="155" t="s">
        <v>435</v>
      </c>
    </row>
    <row r="176" spans="1:65" s="2" customFormat="1" ht="16.5" customHeight="1">
      <c r="A176" s="26"/>
      <c r="B176" s="143"/>
      <c r="C176" s="157" t="s">
        <v>319</v>
      </c>
      <c r="D176" s="157" t="s">
        <v>199</v>
      </c>
      <c r="E176" s="158" t="s">
        <v>436</v>
      </c>
      <c r="F176" s="159" t="s">
        <v>437</v>
      </c>
      <c r="G176" s="160" t="s">
        <v>196</v>
      </c>
      <c r="H176" s="161">
        <v>193.178</v>
      </c>
      <c r="I176" s="162"/>
      <c r="J176" s="162">
        <f t="shared" si="40"/>
        <v>0</v>
      </c>
      <c r="K176" s="163"/>
      <c r="L176" s="164"/>
      <c r="M176" s="165" t="s">
        <v>1</v>
      </c>
      <c r="N176" s="166" t="s">
        <v>37</v>
      </c>
      <c r="O176" s="153">
        <v>0</v>
      </c>
      <c r="P176" s="153">
        <f t="shared" si="41"/>
        <v>0</v>
      </c>
      <c r="Q176" s="153">
        <v>1.1199999999999999E-3</v>
      </c>
      <c r="R176" s="153">
        <f t="shared" si="42"/>
        <v>0.21635935999999997</v>
      </c>
      <c r="S176" s="153">
        <v>0</v>
      </c>
      <c r="T176" s="154">
        <f t="shared" si="4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278</v>
      </c>
      <c r="AT176" s="155" t="s">
        <v>199</v>
      </c>
      <c r="AU176" s="155" t="s">
        <v>87</v>
      </c>
      <c r="AY176" s="14" t="s">
        <v>148</v>
      </c>
      <c r="BE176" s="156">
        <f t="shared" si="44"/>
        <v>0</v>
      </c>
      <c r="BF176" s="156">
        <f t="shared" si="45"/>
        <v>0</v>
      </c>
      <c r="BG176" s="156">
        <f t="shared" si="46"/>
        <v>0</v>
      </c>
      <c r="BH176" s="156">
        <f t="shared" si="47"/>
        <v>0</v>
      </c>
      <c r="BI176" s="156">
        <f t="shared" si="48"/>
        <v>0</v>
      </c>
      <c r="BJ176" s="14" t="s">
        <v>87</v>
      </c>
      <c r="BK176" s="156">
        <f t="shared" si="49"/>
        <v>0</v>
      </c>
      <c r="BL176" s="14" t="s">
        <v>181</v>
      </c>
      <c r="BM176" s="155" t="s">
        <v>438</v>
      </c>
    </row>
    <row r="177" spans="1:65" s="2" customFormat="1" ht="24" customHeight="1">
      <c r="A177" s="26"/>
      <c r="B177" s="143"/>
      <c r="C177" s="144" t="s">
        <v>335</v>
      </c>
      <c r="D177" s="144" t="s">
        <v>151</v>
      </c>
      <c r="E177" s="145" t="s">
        <v>439</v>
      </c>
      <c r="F177" s="146" t="s">
        <v>440</v>
      </c>
      <c r="G177" s="147" t="s">
        <v>441</v>
      </c>
      <c r="H177" s="148">
        <v>4</v>
      </c>
      <c r="I177" s="149"/>
      <c r="J177" s="149">
        <f t="shared" si="40"/>
        <v>0</v>
      </c>
      <c r="K177" s="150"/>
      <c r="L177" s="27"/>
      <c r="M177" s="151" t="s">
        <v>1</v>
      </c>
      <c r="N177" s="152" t="s">
        <v>37</v>
      </c>
      <c r="O177" s="153">
        <v>0.30114000000000002</v>
      </c>
      <c r="P177" s="153">
        <f t="shared" si="41"/>
        <v>1.2045600000000001</v>
      </c>
      <c r="Q177" s="153">
        <v>6.0000000000000002E-5</v>
      </c>
      <c r="R177" s="153">
        <f t="shared" si="42"/>
        <v>2.4000000000000001E-4</v>
      </c>
      <c r="S177" s="153">
        <v>0</v>
      </c>
      <c r="T177" s="154">
        <f t="shared" si="4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181</v>
      </c>
      <c r="AT177" s="155" t="s">
        <v>151</v>
      </c>
      <c r="AU177" s="155" t="s">
        <v>87</v>
      </c>
      <c r="AY177" s="14" t="s">
        <v>148</v>
      </c>
      <c r="BE177" s="156">
        <f t="shared" si="44"/>
        <v>0</v>
      </c>
      <c r="BF177" s="156">
        <f t="shared" si="45"/>
        <v>0</v>
      </c>
      <c r="BG177" s="156">
        <f t="shared" si="46"/>
        <v>0</v>
      </c>
      <c r="BH177" s="156">
        <f t="shared" si="47"/>
        <v>0</v>
      </c>
      <c r="BI177" s="156">
        <f t="shared" si="48"/>
        <v>0</v>
      </c>
      <c r="BJ177" s="14" t="s">
        <v>87</v>
      </c>
      <c r="BK177" s="156">
        <f t="shared" si="49"/>
        <v>0</v>
      </c>
      <c r="BL177" s="14" t="s">
        <v>181</v>
      </c>
      <c r="BM177" s="155" t="s">
        <v>442</v>
      </c>
    </row>
    <row r="178" spans="1:65" s="2" customFormat="1" ht="16.5" customHeight="1">
      <c r="A178" s="26"/>
      <c r="B178" s="143"/>
      <c r="C178" s="157" t="s">
        <v>331</v>
      </c>
      <c r="D178" s="157" t="s">
        <v>199</v>
      </c>
      <c r="E178" s="158" t="s">
        <v>443</v>
      </c>
      <c r="F178" s="159" t="s">
        <v>444</v>
      </c>
      <c r="G178" s="160" t="s">
        <v>259</v>
      </c>
      <c r="H178" s="161">
        <v>3</v>
      </c>
      <c r="I178" s="162"/>
      <c r="J178" s="162">
        <f t="shared" si="40"/>
        <v>0</v>
      </c>
      <c r="K178" s="163"/>
      <c r="L178" s="164"/>
      <c r="M178" s="165" t="s">
        <v>1</v>
      </c>
      <c r="N178" s="166" t="s">
        <v>37</v>
      </c>
      <c r="O178" s="153">
        <v>0</v>
      </c>
      <c r="P178" s="153">
        <f t="shared" si="41"/>
        <v>0</v>
      </c>
      <c r="Q178" s="153">
        <v>1</v>
      </c>
      <c r="R178" s="153">
        <f t="shared" si="42"/>
        <v>3</v>
      </c>
      <c r="S178" s="153">
        <v>0</v>
      </c>
      <c r="T178" s="154">
        <f t="shared" si="4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278</v>
      </c>
      <c r="AT178" s="155" t="s">
        <v>199</v>
      </c>
      <c r="AU178" s="155" t="s">
        <v>87</v>
      </c>
      <c r="AY178" s="14" t="s">
        <v>148</v>
      </c>
      <c r="BE178" s="156">
        <f t="shared" si="44"/>
        <v>0</v>
      </c>
      <c r="BF178" s="156">
        <f t="shared" si="45"/>
        <v>0</v>
      </c>
      <c r="BG178" s="156">
        <f t="shared" si="46"/>
        <v>0</v>
      </c>
      <c r="BH178" s="156">
        <f t="shared" si="47"/>
        <v>0</v>
      </c>
      <c r="BI178" s="156">
        <f t="shared" si="48"/>
        <v>0</v>
      </c>
      <c r="BJ178" s="14" t="s">
        <v>87</v>
      </c>
      <c r="BK178" s="156">
        <f t="shared" si="49"/>
        <v>0</v>
      </c>
      <c r="BL178" s="14" t="s">
        <v>181</v>
      </c>
      <c r="BM178" s="155" t="s">
        <v>445</v>
      </c>
    </row>
    <row r="179" spans="1:65" s="2" customFormat="1" ht="16.5" customHeight="1">
      <c r="A179" s="26"/>
      <c r="B179" s="143"/>
      <c r="C179" s="157" t="s">
        <v>327</v>
      </c>
      <c r="D179" s="157" t="s">
        <v>199</v>
      </c>
      <c r="E179" s="158" t="s">
        <v>446</v>
      </c>
      <c r="F179" s="159" t="s">
        <v>447</v>
      </c>
      <c r="G179" s="160" t="s">
        <v>259</v>
      </c>
      <c r="H179" s="161">
        <v>1</v>
      </c>
      <c r="I179" s="162"/>
      <c r="J179" s="162">
        <f t="shared" si="40"/>
        <v>0</v>
      </c>
      <c r="K179" s="163"/>
      <c r="L179" s="164"/>
      <c r="M179" s="165" t="s">
        <v>1</v>
      </c>
      <c r="N179" s="166" t="s">
        <v>37</v>
      </c>
      <c r="O179" s="153">
        <v>0</v>
      </c>
      <c r="P179" s="153">
        <f t="shared" si="41"/>
        <v>0</v>
      </c>
      <c r="Q179" s="153">
        <v>1</v>
      </c>
      <c r="R179" s="153">
        <f t="shared" si="42"/>
        <v>1</v>
      </c>
      <c r="S179" s="153">
        <v>0</v>
      </c>
      <c r="T179" s="154">
        <f t="shared" si="4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278</v>
      </c>
      <c r="AT179" s="155" t="s">
        <v>199</v>
      </c>
      <c r="AU179" s="155" t="s">
        <v>87</v>
      </c>
      <c r="AY179" s="14" t="s">
        <v>148</v>
      </c>
      <c r="BE179" s="156">
        <f t="shared" si="44"/>
        <v>0</v>
      </c>
      <c r="BF179" s="156">
        <f t="shared" si="45"/>
        <v>0</v>
      </c>
      <c r="BG179" s="156">
        <f t="shared" si="46"/>
        <v>0</v>
      </c>
      <c r="BH179" s="156">
        <f t="shared" si="47"/>
        <v>0</v>
      </c>
      <c r="BI179" s="156">
        <f t="shared" si="48"/>
        <v>0</v>
      </c>
      <c r="BJ179" s="14" t="s">
        <v>87</v>
      </c>
      <c r="BK179" s="156">
        <f t="shared" si="49"/>
        <v>0</v>
      </c>
      <c r="BL179" s="14" t="s">
        <v>181</v>
      </c>
      <c r="BM179" s="155" t="s">
        <v>448</v>
      </c>
    </row>
    <row r="180" spans="1:65" s="2" customFormat="1" ht="24" customHeight="1">
      <c r="A180" s="26"/>
      <c r="B180" s="143"/>
      <c r="C180" s="144" t="s">
        <v>343</v>
      </c>
      <c r="D180" s="144" t="s">
        <v>151</v>
      </c>
      <c r="E180" s="145" t="s">
        <v>281</v>
      </c>
      <c r="F180" s="146" t="s">
        <v>282</v>
      </c>
      <c r="G180" s="147" t="s">
        <v>191</v>
      </c>
      <c r="H180" s="148">
        <v>4.2380000000000004</v>
      </c>
      <c r="I180" s="149"/>
      <c r="J180" s="149">
        <f t="shared" si="40"/>
        <v>0</v>
      </c>
      <c r="K180" s="150"/>
      <c r="L180" s="27"/>
      <c r="M180" s="151" t="s">
        <v>1</v>
      </c>
      <c r="N180" s="152" t="s">
        <v>37</v>
      </c>
      <c r="O180" s="153">
        <v>3.3029999999999999</v>
      </c>
      <c r="P180" s="153">
        <f t="shared" si="41"/>
        <v>13.998114000000001</v>
      </c>
      <c r="Q180" s="153">
        <v>0</v>
      </c>
      <c r="R180" s="153">
        <f t="shared" si="42"/>
        <v>0</v>
      </c>
      <c r="S180" s="153">
        <v>0</v>
      </c>
      <c r="T180" s="154">
        <f t="shared" si="4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181</v>
      </c>
      <c r="AT180" s="155" t="s">
        <v>151</v>
      </c>
      <c r="AU180" s="155" t="s">
        <v>87</v>
      </c>
      <c r="AY180" s="14" t="s">
        <v>148</v>
      </c>
      <c r="BE180" s="156">
        <f t="shared" si="44"/>
        <v>0</v>
      </c>
      <c r="BF180" s="156">
        <f t="shared" si="45"/>
        <v>0</v>
      </c>
      <c r="BG180" s="156">
        <f t="shared" si="46"/>
        <v>0</v>
      </c>
      <c r="BH180" s="156">
        <f t="shared" si="47"/>
        <v>0</v>
      </c>
      <c r="BI180" s="156">
        <f t="shared" si="48"/>
        <v>0</v>
      </c>
      <c r="BJ180" s="14" t="s">
        <v>87</v>
      </c>
      <c r="BK180" s="156">
        <f t="shared" si="49"/>
        <v>0</v>
      </c>
      <c r="BL180" s="14" t="s">
        <v>181</v>
      </c>
      <c r="BM180" s="155" t="s">
        <v>449</v>
      </c>
    </row>
    <row r="181" spans="1:65" s="12" customFormat="1" ht="22.75" customHeight="1">
      <c r="B181" s="131"/>
      <c r="D181" s="132" t="s">
        <v>70</v>
      </c>
      <c r="E181" s="141" t="s">
        <v>450</v>
      </c>
      <c r="F181" s="141" t="s">
        <v>451</v>
      </c>
      <c r="J181" s="142">
        <f>BK181</f>
        <v>0</v>
      </c>
      <c r="L181" s="131"/>
      <c r="M181" s="135"/>
      <c r="N181" s="136"/>
      <c r="O181" s="136"/>
      <c r="P181" s="137">
        <f>SUM(P182:P184)</f>
        <v>177.67439999999999</v>
      </c>
      <c r="Q181" s="136"/>
      <c r="R181" s="137">
        <f>SUM(R182:R184)</f>
        <v>0.481653</v>
      </c>
      <c r="S181" s="136"/>
      <c r="T181" s="138">
        <f>SUM(T182:T184)</f>
        <v>0</v>
      </c>
      <c r="AR181" s="132" t="s">
        <v>87</v>
      </c>
      <c r="AT181" s="139" t="s">
        <v>70</v>
      </c>
      <c r="AU181" s="139" t="s">
        <v>79</v>
      </c>
      <c r="AY181" s="132" t="s">
        <v>148</v>
      </c>
      <c r="BK181" s="140">
        <f>SUM(BK182:BK184)</f>
        <v>0</v>
      </c>
    </row>
    <row r="182" spans="1:65" s="2" customFormat="1" ht="16.5" customHeight="1">
      <c r="A182" s="26"/>
      <c r="B182" s="143"/>
      <c r="C182" s="144" t="s">
        <v>347</v>
      </c>
      <c r="D182" s="144" t="s">
        <v>151</v>
      </c>
      <c r="E182" s="145" t="s">
        <v>452</v>
      </c>
      <c r="F182" s="146" t="s">
        <v>453</v>
      </c>
      <c r="G182" s="147" t="s">
        <v>196</v>
      </c>
      <c r="H182" s="148">
        <v>198</v>
      </c>
      <c r="I182" s="149"/>
      <c r="J182" s="149">
        <f>ROUND(I182*H182,2)</f>
        <v>0</v>
      </c>
      <c r="K182" s="150"/>
      <c r="L182" s="27"/>
      <c r="M182" s="151" t="s">
        <v>1</v>
      </c>
      <c r="N182" s="152" t="s">
        <v>37</v>
      </c>
      <c r="O182" s="153">
        <v>0.17599999999999999</v>
      </c>
      <c r="P182" s="153">
        <f>O182*H182</f>
        <v>34.847999999999999</v>
      </c>
      <c r="Q182" s="153">
        <v>4.0999999999999999E-4</v>
      </c>
      <c r="R182" s="153">
        <f>Q182*H182</f>
        <v>8.1180000000000002E-2</v>
      </c>
      <c r="S182" s="153">
        <v>0</v>
      </c>
      <c r="T182" s="154">
        <f>S182*H182</f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181</v>
      </c>
      <c r="AT182" s="155" t="s">
        <v>151</v>
      </c>
      <c r="AU182" s="155" t="s">
        <v>87</v>
      </c>
      <c r="AY182" s="14" t="s">
        <v>148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4" t="s">
        <v>87</v>
      </c>
      <c r="BK182" s="156">
        <f>ROUND(I182*H182,2)</f>
        <v>0</v>
      </c>
      <c r="BL182" s="14" t="s">
        <v>181</v>
      </c>
      <c r="BM182" s="155" t="s">
        <v>454</v>
      </c>
    </row>
    <row r="183" spans="1:65" s="2" customFormat="1" ht="16.5" customHeight="1">
      <c r="A183" s="26"/>
      <c r="B183" s="143"/>
      <c r="C183" s="144" t="s">
        <v>339</v>
      </c>
      <c r="D183" s="144" t="s">
        <v>151</v>
      </c>
      <c r="E183" s="145" t="s">
        <v>455</v>
      </c>
      <c r="F183" s="146" t="s">
        <v>456</v>
      </c>
      <c r="G183" s="147" t="s">
        <v>196</v>
      </c>
      <c r="H183" s="148">
        <v>198</v>
      </c>
      <c r="I183" s="149"/>
      <c r="J183" s="149">
        <f>ROUND(I183*H183,2)</f>
        <v>0</v>
      </c>
      <c r="K183" s="150"/>
      <c r="L183" s="27"/>
      <c r="M183" s="151" t="s">
        <v>1</v>
      </c>
      <c r="N183" s="152" t="s">
        <v>37</v>
      </c>
      <c r="O183" s="153">
        <v>3.7999999999999999E-2</v>
      </c>
      <c r="P183" s="153">
        <f>O183*H183</f>
        <v>7.524</v>
      </c>
      <c r="Q183" s="153">
        <v>1.6000000000000001E-4</v>
      </c>
      <c r="R183" s="153">
        <f>Q183*H183</f>
        <v>3.168E-2</v>
      </c>
      <c r="S183" s="153">
        <v>0</v>
      </c>
      <c r="T183" s="154">
        <f>S183*H183</f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181</v>
      </c>
      <c r="AT183" s="155" t="s">
        <v>151</v>
      </c>
      <c r="AU183" s="155" t="s">
        <v>87</v>
      </c>
      <c r="AY183" s="14" t="s">
        <v>148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4" t="s">
        <v>87</v>
      </c>
      <c r="BK183" s="156">
        <f>ROUND(I183*H183,2)</f>
        <v>0</v>
      </c>
      <c r="BL183" s="14" t="s">
        <v>181</v>
      </c>
      <c r="BM183" s="155" t="s">
        <v>457</v>
      </c>
    </row>
    <row r="184" spans="1:65" s="2" customFormat="1" ht="24" customHeight="1">
      <c r="A184" s="26"/>
      <c r="B184" s="143"/>
      <c r="C184" s="144" t="s">
        <v>216</v>
      </c>
      <c r="D184" s="144" t="s">
        <v>151</v>
      </c>
      <c r="E184" s="145" t="s">
        <v>458</v>
      </c>
      <c r="F184" s="146" t="s">
        <v>459</v>
      </c>
      <c r="G184" s="147" t="s">
        <v>196</v>
      </c>
      <c r="H184" s="148">
        <v>234.9</v>
      </c>
      <c r="I184" s="149"/>
      <c r="J184" s="149">
        <f>ROUND(I184*H184,2)</f>
        <v>0</v>
      </c>
      <c r="K184" s="150"/>
      <c r="L184" s="27"/>
      <c r="M184" s="151" t="s">
        <v>1</v>
      </c>
      <c r="N184" s="152" t="s">
        <v>37</v>
      </c>
      <c r="O184" s="153">
        <v>0.57599999999999996</v>
      </c>
      <c r="P184" s="153">
        <f>O184*H184</f>
        <v>135.30240000000001</v>
      </c>
      <c r="Q184" s="153">
        <v>1.57E-3</v>
      </c>
      <c r="R184" s="153">
        <f>Q184*H184</f>
        <v>0.36879299999999998</v>
      </c>
      <c r="S184" s="153">
        <v>0</v>
      </c>
      <c r="T184" s="154">
        <f>S184*H184</f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181</v>
      </c>
      <c r="AT184" s="155" t="s">
        <v>151</v>
      </c>
      <c r="AU184" s="155" t="s">
        <v>87</v>
      </c>
      <c r="AY184" s="14" t="s">
        <v>148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4" t="s">
        <v>87</v>
      </c>
      <c r="BK184" s="156">
        <f>ROUND(I184*H184,2)</f>
        <v>0</v>
      </c>
      <c r="BL184" s="14" t="s">
        <v>181</v>
      </c>
      <c r="BM184" s="155" t="s">
        <v>460</v>
      </c>
    </row>
    <row r="185" spans="1:65" s="12" customFormat="1" ht="26" customHeight="1">
      <c r="B185" s="131"/>
      <c r="D185" s="132" t="s">
        <v>70</v>
      </c>
      <c r="E185" s="133" t="s">
        <v>199</v>
      </c>
      <c r="F185" s="133" t="s">
        <v>284</v>
      </c>
      <c r="J185" s="134">
        <f>BK185</f>
        <v>0</v>
      </c>
      <c r="L185" s="131"/>
      <c r="M185" s="135"/>
      <c r="N185" s="136"/>
      <c r="O185" s="136"/>
      <c r="P185" s="137">
        <f>P186</f>
        <v>1105.0740000000001</v>
      </c>
      <c r="Q185" s="136"/>
      <c r="R185" s="137">
        <f>R186</f>
        <v>380.10735</v>
      </c>
      <c r="S185" s="136"/>
      <c r="T185" s="138">
        <f>T186</f>
        <v>0</v>
      </c>
      <c r="AR185" s="132" t="s">
        <v>208</v>
      </c>
      <c r="AT185" s="139" t="s">
        <v>70</v>
      </c>
      <c r="AU185" s="139" t="s">
        <v>71</v>
      </c>
      <c r="AY185" s="132" t="s">
        <v>148</v>
      </c>
      <c r="BK185" s="140">
        <f>BK186</f>
        <v>0</v>
      </c>
    </row>
    <row r="186" spans="1:65" s="12" customFormat="1" ht="22.75" customHeight="1">
      <c r="B186" s="131"/>
      <c r="D186" s="132" t="s">
        <v>70</v>
      </c>
      <c r="E186" s="141" t="s">
        <v>461</v>
      </c>
      <c r="F186" s="141" t="s">
        <v>462</v>
      </c>
      <c r="J186" s="142">
        <f>BK186</f>
        <v>0</v>
      </c>
      <c r="L186" s="131"/>
      <c r="M186" s="135"/>
      <c r="N186" s="136"/>
      <c r="O186" s="136"/>
      <c r="P186" s="137">
        <f>SUM(P187:P188)</f>
        <v>1105.0740000000001</v>
      </c>
      <c r="Q186" s="136"/>
      <c r="R186" s="137">
        <f>SUM(R187:R188)</f>
        <v>380.10735</v>
      </c>
      <c r="S186" s="136"/>
      <c r="T186" s="138">
        <f>SUM(T187:T188)</f>
        <v>0</v>
      </c>
      <c r="AR186" s="132" t="s">
        <v>208</v>
      </c>
      <c r="AT186" s="139" t="s">
        <v>70</v>
      </c>
      <c r="AU186" s="139" t="s">
        <v>79</v>
      </c>
      <c r="AY186" s="132" t="s">
        <v>148</v>
      </c>
      <c r="BK186" s="140">
        <f>SUM(BK187:BK188)</f>
        <v>0</v>
      </c>
    </row>
    <row r="187" spans="1:65" s="2" customFormat="1" ht="24" customHeight="1">
      <c r="A187" s="26"/>
      <c r="B187" s="143"/>
      <c r="C187" s="144" t="s">
        <v>463</v>
      </c>
      <c r="D187" s="144" t="s">
        <v>151</v>
      </c>
      <c r="E187" s="145" t="s">
        <v>464</v>
      </c>
      <c r="F187" s="146" t="s">
        <v>465</v>
      </c>
      <c r="G187" s="147" t="s">
        <v>441</v>
      </c>
      <c r="H187" s="148">
        <v>9526.5</v>
      </c>
      <c r="I187" s="149"/>
      <c r="J187" s="149">
        <f>ROUND(I187*H187,2)</f>
        <v>0</v>
      </c>
      <c r="K187" s="150"/>
      <c r="L187" s="27"/>
      <c r="M187" s="151" t="s">
        <v>1</v>
      </c>
      <c r="N187" s="152" t="s">
        <v>37</v>
      </c>
      <c r="O187" s="153">
        <v>0.11600000000000001</v>
      </c>
      <c r="P187" s="153">
        <f>O187*H187</f>
        <v>1105.0740000000001</v>
      </c>
      <c r="Q187" s="153">
        <v>0</v>
      </c>
      <c r="R187" s="153">
        <f>Q187*H187</f>
        <v>0</v>
      </c>
      <c r="S187" s="153">
        <v>0</v>
      </c>
      <c r="T187" s="154">
        <f>S187*H187</f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466</v>
      </c>
      <c r="AT187" s="155" t="s">
        <v>151</v>
      </c>
      <c r="AU187" s="155" t="s">
        <v>87</v>
      </c>
      <c r="AY187" s="14" t="s">
        <v>148</v>
      </c>
      <c r="BE187" s="156">
        <f>IF(N187="základná",J187,0)</f>
        <v>0</v>
      </c>
      <c r="BF187" s="156">
        <f>IF(N187="znížená",J187,0)</f>
        <v>0</v>
      </c>
      <c r="BG187" s="156">
        <f>IF(N187="zákl. prenesená",J187,0)</f>
        <v>0</v>
      </c>
      <c r="BH187" s="156">
        <f>IF(N187="zníž. prenesená",J187,0)</f>
        <v>0</v>
      </c>
      <c r="BI187" s="156">
        <f>IF(N187="nulová",J187,0)</f>
        <v>0</v>
      </c>
      <c r="BJ187" s="14" t="s">
        <v>87</v>
      </c>
      <c r="BK187" s="156">
        <f>ROUND(I187*H187,2)</f>
        <v>0</v>
      </c>
      <c r="BL187" s="14" t="s">
        <v>466</v>
      </c>
      <c r="BM187" s="155" t="s">
        <v>467</v>
      </c>
    </row>
    <row r="188" spans="1:65" s="2" customFormat="1" ht="24" customHeight="1">
      <c r="A188" s="26"/>
      <c r="B188" s="143"/>
      <c r="C188" s="157" t="s">
        <v>468</v>
      </c>
      <c r="D188" s="157" t="s">
        <v>199</v>
      </c>
      <c r="E188" s="158" t="s">
        <v>469</v>
      </c>
      <c r="F188" s="159" t="s">
        <v>470</v>
      </c>
      <c r="G188" s="160" t="s">
        <v>441</v>
      </c>
      <c r="H188" s="161">
        <v>10002.825000000001</v>
      </c>
      <c r="I188" s="162"/>
      <c r="J188" s="162">
        <f>ROUND(I188*H188,2)</f>
        <v>0</v>
      </c>
      <c r="K188" s="163"/>
      <c r="L188" s="164"/>
      <c r="M188" s="165" t="s">
        <v>1</v>
      </c>
      <c r="N188" s="166" t="s">
        <v>37</v>
      </c>
      <c r="O188" s="153">
        <v>0</v>
      </c>
      <c r="P188" s="153">
        <f>O188*H188</f>
        <v>0</v>
      </c>
      <c r="Q188" s="153">
        <v>3.7999999999999999E-2</v>
      </c>
      <c r="R188" s="153">
        <f>Q188*H188</f>
        <v>380.10735</v>
      </c>
      <c r="S188" s="153">
        <v>0</v>
      </c>
      <c r="T188" s="154">
        <f>S188*H188</f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471</v>
      </c>
      <c r="AT188" s="155" t="s">
        <v>199</v>
      </c>
      <c r="AU188" s="155" t="s">
        <v>87</v>
      </c>
      <c r="AY188" s="14" t="s">
        <v>148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4" t="s">
        <v>87</v>
      </c>
      <c r="BK188" s="156">
        <f>ROUND(I188*H188,2)</f>
        <v>0</v>
      </c>
      <c r="BL188" s="14" t="s">
        <v>471</v>
      </c>
      <c r="BM188" s="155" t="s">
        <v>472</v>
      </c>
    </row>
    <row r="189" spans="1:65" s="12" customFormat="1" ht="26" customHeight="1">
      <c r="B189" s="131"/>
      <c r="D189" s="132" t="s">
        <v>70</v>
      </c>
      <c r="E189" s="133" t="s">
        <v>312</v>
      </c>
      <c r="F189" s="133" t="s">
        <v>313</v>
      </c>
      <c r="J189" s="134">
        <f>BK189</f>
        <v>0</v>
      </c>
      <c r="L189" s="131"/>
      <c r="M189" s="135"/>
      <c r="N189" s="136"/>
      <c r="O189" s="136"/>
      <c r="P189" s="137">
        <f>SUM(P190:P198)</f>
        <v>0</v>
      </c>
      <c r="Q189" s="136"/>
      <c r="R189" s="137">
        <f>SUM(R190:R198)</f>
        <v>0</v>
      </c>
      <c r="S189" s="136"/>
      <c r="T189" s="138">
        <f>SUM(T190:T198)</f>
        <v>0</v>
      </c>
      <c r="AR189" s="132" t="s">
        <v>227</v>
      </c>
      <c r="AT189" s="139" t="s">
        <v>70</v>
      </c>
      <c r="AU189" s="139" t="s">
        <v>71</v>
      </c>
      <c r="AY189" s="132" t="s">
        <v>148</v>
      </c>
      <c r="BK189" s="140">
        <f>SUM(BK190:BK198)</f>
        <v>0</v>
      </c>
    </row>
    <row r="190" spans="1:65" s="2" customFormat="1" ht="24" customHeight="1">
      <c r="A190" s="26"/>
      <c r="B190" s="143"/>
      <c r="C190" s="144" t="s">
        <v>473</v>
      </c>
      <c r="D190" s="144" t="s">
        <v>151</v>
      </c>
      <c r="E190" s="145" t="s">
        <v>314</v>
      </c>
      <c r="F190" s="146" t="s">
        <v>315</v>
      </c>
      <c r="G190" s="147" t="s">
        <v>316</v>
      </c>
      <c r="H190" s="148">
        <v>1</v>
      </c>
      <c r="I190" s="149"/>
      <c r="J190" s="149">
        <f t="shared" ref="J190:J198" si="50">ROUND(I190*H190,2)</f>
        <v>0</v>
      </c>
      <c r="K190" s="150"/>
      <c r="L190" s="27"/>
      <c r="M190" s="151" t="s">
        <v>1</v>
      </c>
      <c r="N190" s="152" t="s">
        <v>37</v>
      </c>
      <c r="O190" s="153">
        <v>0</v>
      </c>
      <c r="P190" s="153">
        <f t="shared" ref="P190:P198" si="51">O190*H190</f>
        <v>0</v>
      </c>
      <c r="Q190" s="153">
        <v>0</v>
      </c>
      <c r="R190" s="153">
        <f t="shared" ref="R190:R198" si="52">Q190*H190</f>
        <v>0</v>
      </c>
      <c r="S190" s="153">
        <v>0</v>
      </c>
      <c r="T190" s="154">
        <f t="shared" ref="T190:T198" si="53">S190*H190</f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317</v>
      </c>
      <c r="AT190" s="155" t="s">
        <v>151</v>
      </c>
      <c r="AU190" s="155" t="s">
        <v>79</v>
      </c>
      <c r="AY190" s="14" t="s">
        <v>148</v>
      </c>
      <c r="BE190" s="156">
        <f t="shared" ref="BE190:BE198" si="54">IF(N190="základná",J190,0)</f>
        <v>0</v>
      </c>
      <c r="BF190" s="156">
        <f t="shared" ref="BF190:BF198" si="55">IF(N190="znížená",J190,0)</f>
        <v>0</v>
      </c>
      <c r="BG190" s="156">
        <f t="shared" ref="BG190:BG198" si="56">IF(N190="zákl. prenesená",J190,0)</f>
        <v>0</v>
      </c>
      <c r="BH190" s="156">
        <f t="shared" ref="BH190:BH198" si="57">IF(N190="zníž. prenesená",J190,0)</f>
        <v>0</v>
      </c>
      <c r="BI190" s="156">
        <f t="shared" ref="BI190:BI198" si="58">IF(N190="nulová",J190,0)</f>
        <v>0</v>
      </c>
      <c r="BJ190" s="14" t="s">
        <v>87</v>
      </c>
      <c r="BK190" s="156">
        <f t="shared" ref="BK190:BK198" si="59">ROUND(I190*H190,2)</f>
        <v>0</v>
      </c>
      <c r="BL190" s="14" t="s">
        <v>317</v>
      </c>
      <c r="BM190" s="155" t="s">
        <v>474</v>
      </c>
    </row>
    <row r="191" spans="1:65" s="2" customFormat="1" ht="24" customHeight="1">
      <c r="A191" s="26"/>
      <c r="B191" s="143"/>
      <c r="C191" s="144" t="s">
        <v>475</v>
      </c>
      <c r="D191" s="144" t="s">
        <v>151</v>
      </c>
      <c r="E191" s="145" t="s">
        <v>320</v>
      </c>
      <c r="F191" s="146" t="s">
        <v>321</v>
      </c>
      <c r="G191" s="147" t="s">
        <v>316</v>
      </c>
      <c r="H191" s="148">
        <v>1</v>
      </c>
      <c r="I191" s="149"/>
      <c r="J191" s="149">
        <f t="shared" si="50"/>
        <v>0</v>
      </c>
      <c r="K191" s="150"/>
      <c r="L191" s="27"/>
      <c r="M191" s="151" t="s">
        <v>1</v>
      </c>
      <c r="N191" s="152" t="s">
        <v>37</v>
      </c>
      <c r="O191" s="153">
        <v>0</v>
      </c>
      <c r="P191" s="153">
        <f t="shared" si="51"/>
        <v>0</v>
      </c>
      <c r="Q191" s="153">
        <v>0</v>
      </c>
      <c r="R191" s="153">
        <f t="shared" si="52"/>
        <v>0</v>
      </c>
      <c r="S191" s="153">
        <v>0</v>
      </c>
      <c r="T191" s="154">
        <f t="shared" si="5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317</v>
      </c>
      <c r="AT191" s="155" t="s">
        <v>151</v>
      </c>
      <c r="AU191" s="155" t="s">
        <v>79</v>
      </c>
      <c r="AY191" s="14" t="s">
        <v>148</v>
      </c>
      <c r="BE191" s="156">
        <f t="shared" si="54"/>
        <v>0</v>
      </c>
      <c r="BF191" s="156">
        <f t="shared" si="55"/>
        <v>0</v>
      </c>
      <c r="BG191" s="156">
        <f t="shared" si="56"/>
        <v>0</v>
      </c>
      <c r="BH191" s="156">
        <f t="shared" si="57"/>
        <v>0</v>
      </c>
      <c r="BI191" s="156">
        <f t="shared" si="58"/>
        <v>0</v>
      </c>
      <c r="BJ191" s="14" t="s">
        <v>87</v>
      </c>
      <c r="BK191" s="156">
        <f t="shared" si="59"/>
        <v>0</v>
      </c>
      <c r="BL191" s="14" t="s">
        <v>317</v>
      </c>
      <c r="BM191" s="155" t="s">
        <v>476</v>
      </c>
    </row>
    <row r="192" spans="1:65" s="2" customFormat="1" ht="24" customHeight="1">
      <c r="A192" s="26"/>
      <c r="B192" s="143"/>
      <c r="C192" s="144" t="s">
        <v>477</v>
      </c>
      <c r="D192" s="144" t="s">
        <v>151</v>
      </c>
      <c r="E192" s="145" t="s">
        <v>324</v>
      </c>
      <c r="F192" s="146" t="s">
        <v>325</v>
      </c>
      <c r="G192" s="147" t="s">
        <v>316</v>
      </c>
      <c r="H192" s="148">
        <v>1</v>
      </c>
      <c r="I192" s="149"/>
      <c r="J192" s="149">
        <f t="shared" si="50"/>
        <v>0</v>
      </c>
      <c r="K192" s="150"/>
      <c r="L192" s="27"/>
      <c r="M192" s="151" t="s">
        <v>1</v>
      </c>
      <c r="N192" s="152" t="s">
        <v>37</v>
      </c>
      <c r="O192" s="153">
        <v>0</v>
      </c>
      <c r="P192" s="153">
        <f t="shared" si="51"/>
        <v>0</v>
      </c>
      <c r="Q192" s="153">
        <v>0</v>
      </c>
      <c r="R192" s="153">
        <f t="shared" si="52"/>
        <v>0</v>
      </c>
      <c r="S192" s="153">
        <v>0</v>
      </c>
      <c r="T192" s="154">
        <f t="shared" si="5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317</v>
      </c>
      <c r="AT192" s="155" t="s">
        <v>151</v>
      </c>
      <c r="AU192" s="155" t="s">
        <v>79</v>
      </c>
      <c r="AY192" s="14" t="s">
        <v>148</v>
      </c>
      <c r="BE192" s="156">
        <f t="shared" si="54"/>
        <v>0</v>
      </c>
      <c r="BF192" s="156">
        <f t="shared" si="55"/>
        <v>0</v>
      </c>
      <c r="BG192" s="156">
        <f t="shared" si="56"/>
        <v>0</v>
      </c>
      <c r="BH192" s="156">
        <f t="shared" si="57"/>
        <v>0</v>
      </c>
      <c r="BI192" s="156">
        <f t="shared" si="58"/>
        <v>0</v>
      </c>
      <c r="BJ192" s="14" t="s">
        <v>87</v>
      </c>
      <c r="BK192" s="156">
        <f t="shared" si="59"/>
        <v>0</v>
      </c>
      <c r="BL192" s="14" t="s">
        <v>317</v>
      </c>
      <c r="BM192" s="155" t="s">
        <v>478</v>
      </c>
    </row>
    <row r="193" spans="1:65" s="2" customFormat="1" ht="16.5" customHeight="1">
      <c r="A193" s="26"/>
      <c r="B193" s="143"/>
      <c r="C193" s="144" t="s">
        <v>479</v>
      </c>
      <c r="D193" s="144" t="s">
        <v>151</v>
      </c>
      <c r="E193" s="145" t="s">
        <v>328</v>
      </c>
      <c r="F193" s="146" t="s">
        <v>329</v>
      </c>
      <c r="G193" s="147" t="s">
        <v>316</v>
      </c>
      <c r="H193" s="148">
        <v>1</v>
      </c>
      <c r="I193" s="149"/>
      <c r="J193" s="149">
        <f t="shared" si="50"/>
        <v>0</v>
      </c>
      <c r="K193" s="150"/>
      <c r="L193" s="27"/>
      <c r="M193" s="151" t="s">
        <v>1</v>
      </c>
      <c r="N193" s="152" t="s">
        <v>37</v>
      </c>
      <c r="O193" s="153">
        <v>0</v>
      </c>
      <c r="P193" s="153">
        <f t="shared" si="51"/>
        <v>0</v>
      </c>
      <c r="Q193" s="153">
        <v>0</v>
      </c>
      <c r="R193" s="153">
        <f t="shared" si="52"/>
        <v>0</v>
      </c>
      <c r="S193" s="153">
        <v>0</v>
      </c>
      <c r="T193" s="154">
        <f t="shared" si="5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317</v>
      </c>
      <c r="AT193" s="155" t="s">
        <v>151</v>
      </c>
      <c r="AU193" s="155" t="s">
        <v>79</v>
      </c>
      <c r="AY193" s="14" t="s">
        <v>148</v>
      </c>
      <c r="BE193" s="156">
        <f t="shared" si="54"/>
        <v>0</v>
      </c>
      <c r="BF193" s="156">
        <f t="shared" si="55"/>
        <v>0</v>
      </c>
      <c r="BG193" s="156">
        <f t="shared" si="56"/>
        <v>0</v>
      </c>
      <c r="BH193" s="156">
        <f t="shared" si="57"/>
        <v>0</v>
      </c>
      <c r="BI193" s="156">
        <f t="shared" si="58"/>
        <v>0</v>
      </c>
      <c r="BJ193" s="14" t="s">
        <v>87</v>
      </c>
      <c r="BK193" s="156">
        <f t="shared" si="59"/>
        <v>0</v>
      </c>
      <c r="BL193" s="14" t="s">
        <v>317</v>
      </c>
      <c r="BM193" s="155" t="s">
        <v>480</v>
      </c>
    </row>
    <row r="194" spans="1:65" s="2" customFormat="1" ht="24" customHeight="1">
      <c r="A194" s="26"/>
      <c r="B194" s="143"/>
      <c r="C194" s="144" t="s">
        <v>481</v>
      </c>
      <c r="D194" s="144" t="s">
        <v>151</v>
      </c>
      <c r="E194" s="145" t="s">
        <v>332</v>
      </c>
      <c r="F194" s="146" t="s">
        <v>333</v>
      </c>
      <c r="G194" s="147" t="s">
        <v>316</v>
      </c>
      <c r="H194" s="148">
        <v>1</v>
      </c>
      <c r="I194" s="149"/>
      <c r="J194" s="149">
        <f t="shared" si="50"/>
        <v>0</v>
      </c>
      <c r="K194" s="150"/>
      <c r="L194" s="27"/>
      <c r="M194" s="151" t="s">
        <v>1</v>
      </c>
      <c r="N194" s="152" t="s">
        <v>37</v>
      </c>
      <c r="O194" s="153">
        <v>0</v>
      </c>
      <c r="P194" s="153">
        <f t="shared" si="51"/>
        <v>0</v>
      </c>
      <c r="Q194" s="153">
        <v>0</v>
      </c>
      <c r="R194" s="153">
        <f t="shared" si="52"/>
        <v>0</v>
      </c>
      <c r="S194" s="153">
        <v>0</v>
      </c>
      <c r="T194" s="154">
        <f t="shared" si="5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317</v>
      </c>
      <c r="AT194" s="155" t="s">
        <v>151</v>
      </c>
      <c r="AU194" s="155" t="s">
        <v>79</v>
      </c>
      <c r="AY194" s="14" t="s">
        <v>148</v>
      </c>
      <c r="BE194" s="156">
        <f t="shared" si="54"/>
        <v>0</v>
      </c>
      <c r="BF194" s="156">
        <f t="shared" si="55"/>
        <v>0</v>
      </c>
      <c r="BG194" s="156">
        <f t="shared" si="56"/>
        <v>0</v>
      </c>
      <c r="BH194" s="156">
        <f t="shared" si="57"/>
        <v>0</v>
      </c>
      <c r="BI194" s="156">
        <f t="shared" si="58"/>
        <v>0</v>
      </c>
      <c r="BJ194" s="14" t="s">
        <v>87</v>
      </c>
      <c r="BK194" s="156">
        <f t="shared" si="59"/>
        <v>0</v>
      </c>
      <c r="BL194" s="14" t="s">
        <v>317</v>
      </c>
      <c r="BM194" s="155" t="s">
        <v>482</v>
      </c>
    </row>
    <row r="195" spans="1:65" s="2" customFormat="1" ht="16.5" customHeight="1">
      <c r="A195" s="26"/>
      <c r="B195" s="143"/>
      <c r="C195" s="144" t="s">
        <v>483</v>
      </c>
      <c r="D195" s="144" t="s">
        <v>151</v>
      </c>
      <c r="E195" s="145" t="s">
        <v>336</v>
      </c>
      <c r="F195" s="146" t="s">
        <v>337</v>
      </c>
      <c r="G195" s="147" t="s">
        <v>316</v>
      </c>
      <c r="H195" s="148">
        <v>1</v>
      </c>
      <c r="I195" s="149"/>
      <c r="J195" s="149">
        <f t="shared" si="50"/>
        <v>0</v>
      </c>
      <c r="K195" s="150"/>
      <c r="L195" s="27"/>
      <c r="M195" s="151" t="s">
        <v>1</v>
      </c>
      <c r="N195" s="152" t="s">
        <v>37</v>
      </c>
      <c r="O195" s="153">
        <v>0</v>
      </c>
      <c r="P195" s="153">
        <f t="shared" si="51"/>
        <v>0</v>
      </c>
      <c r="Q195" s="153">
        <v>0</v>
      </c>
      <c r="R195" s="153">
        <f t="shared" si="52"/>
        <v>0</v>
      </c>
      <c r="S195" s="153">
        <v>0</v>
      </c>
      <c r="T195" s="154">
        <f t="shared" si="5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317</v>
      </c>
      <c r="AT195" s="155" t="s">
        <v>151</v>
      </c>
      <c r="AU195" s="155" t="s">
        <v>79</v>
      </c>
      <c r="AY195" s="14" t="s">
        <v>148</v>
      </c>
      <c r="BE195" s="156">
        <f t="shared" si="54"/>
        <v>0</v>
      </c>
      <c r="BF195" s="156">
        <f t="shared" si="55"/>
        <v>0</v>
      </c>
      <c r="BG195" s="156">
        <f t="shared" si="56"/>
        <v>0</v>
      </c>
      <c r="BH195" s="156">
        <f t="shared" si="57"/>
        <v>0</v>
      </c>
      <c r="BI195" s="156">
        <f t="shared" si="58"/>
        <v>0</v>
      </c>
      <c r="BJ195" s="14" t="s">
        <v>87</v>
      </c>
      <c r="BK195" s="156">
        <f t="shared" si="59"/>
        <v>0</v>
      </c>
      <c r="BL195" s="14" t="s">
        <v>317</v>
      </c>
      <c r="BM195" s="155" t="s">
        <v>484</v>
      </c>
    </row>
    <row r="196" spans="1:65" s="2" customFormat="1" ht="24" customHeight="1">
      <c r="A196" s="26"/>
      <c r="B196" s="143"/>
      <c r="C196" s="144" t="s">
        <v>485</v>
      </c>
      <c r="D196" s="144" t="s">
        <v>151</v>
      </c>
      <c r="E196" s="145" t="s">
        <v>340</v>
      </c>
      <c r="F196" s="146" t="s">
        <v>341</v>
      </c>
      <c r="G196" s="147" t="s">
        <v>316</v>
      </c>
      <c r="H196" s="148">
        <v>1</v>
      </c>
      <c r="I196" s="149"/>
      <c r="J196" s="149">
        <f t="shared" si="50"/>
        <v>0</v>
      </c>
      <c r="K196" s="150"/>
      <c r="L196" s="27"/>
      <c r="M196" s="151" t="s">
        <v>1</v>
      </c>
      <c r="N196" s="152" t="s">
        <v>37</v>
      </c>
      <c r="O196" s="153">
        <v>0</v>
      </c>
      <c r="P196" s="153">
        <f t="shared" si="51"/>
        <v>0</v>
      </c>
      <c r="Q196" s="153">
        <v>0</v>
      </c>
      <c r="R196" s="153">
        <f t="shared" si="52"/>
        <v>0</v>
      </c>
      <c r="S196" s="153">
        <v>0</v>
      </c>
      <c r="T196" s="154">
        <f t="shared" si="5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317</v>
      </c>
      <c r="AT196" s="155" t="s">
        <v>151</v>
      </c>
      <c r="AU196" s="155" t="s">
        <v>79</v>
      </c>
      <c r="AY196" s="14" t="s">
        <v>148</v>
      </c>
      <c r="BE196" s="156">
        <f t="shared" si="54"/>
        <v>0</v>
      </c>
      <c r="BF196" s="156">
        <f t="shared" si="55"/>
        <v>0</v>
      </c>
      <c r="BG196" s="156">
        <f t="shared" si="56"/>
        <v>0</v>
      </c>
      <c r="BH196" s="156">
        <f t="shared" si="57"/>
        <v>0</v>
      </c>
      <c r="BI196" s="156">
        <f t="shared" si="58"/>
        <v>0</v>
      </c>
      <c r="BJ196" s="14" t="s">
        <v>87</v>
      </c>
      <c r="BK196" s="156">
        <f t="shared" si="59"/>
        <v>0</v>
      </c>
      <c r="BL196" s="14" t="s">
        <v>317</v>
      </c>
      <c r="BM196" s="155" t="s">
        <v>486</v>
      </c>
    </row>
    <row r="197" spans="1:65" s="2" customFormat="1" ht="24" customHeight="1">
      <c r="A197" s="26"/>
      <c r="B197" s="143"/>
      <c r="C197" s="144" t="s">
        <v>487</v>
      </c>
      <c r="D197" s="144" t="s">
        <v>151</v>
      </c>
      <c r="E197" s="145" t="s">
        <v>344</v>
      </c>
      <c r="F197" s="146" t="s">
        <v>345</v>
      </c>
      <c r="G197" s="147" t="s">
        <v>316</v>
      </c>
      <c r="H197" s="148">
        <v>1</v>
      </c>
      <c r="I197" s="149"/>
      <c r="J197" s="149">
        <f t="shared" si="50"/>
        <v>0</v>
      </c>
      <c r="K197" s="150"/>
      <c r="L197" s="27"/>
      <c r="M197" s="151" t="s">
        <v>1</v>
      </c>
      <c r="N197" s="152" t="s">
        <v>37</v>
      </c>
      <c r="O197" s="153">
        <v>0</v>
      </c>
      <c r="P197" s="153">
        <f t="shared" si="51"/>
        <v>0</v>
      </c>
      <c r="Q197" s="153">
        <v>0</v>
      </c>
      <c r="R197" s="153">
        <f t="shared" si="52"/>
        <v>0</v>
      </c>
      <c r="S197" s="153">
        <v>0</v>
      </c>
      <c r="T197" s="154">
        <f t="shared" si="5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317</v>
      </c>
      <c r="AT197" s="155" t="s">
        <v>151</v>
      </c>
      <c r="AU197" s="155" t="s">
        <v>79</v>
      </c>
      <c r="AY197" s="14" t="s">
        <v>148</v>
      </c>
      <c r="BE197" s="156">
        <f t="shared" si="54"/>
        <v>0</v>
      </c>
      <c r="BF197" s="156">
        <f t="shared" si="55"/>
        <v>0</v>
      </c>
      <c r="BG197" s="156">
        <f t="shared" si="56"/>
        <v>0</v>
      </c>
      <c r="BH197" s="156">
        <f t="shared" si="57"/>
        <v>0</v>
      </c>
      <c r="BI197" s="156">
        <f t="shared" si="58"/>
        <v>0</v>
      </c>
      <c r="BJ197" s="14" t="s">
        <v>87</v>
      </c>
      <c r="BK197" s="156">
        <f t="shared" si="59"/>
        <v>0</v>
      </c>
      <c r="BL197" s="14" t="s">
        <v>317</v>
      </c>
      <c r="BM197" s="155" t="s">
        <v>488</v>
      </c>
    </row>
    <row r="198" spans="1:65" s="2" customFormat="1" ht="16.5" customHeight="1">
      <c r="A198" s="26"/>
      <c r="B198" s="143"/>
      <c r="C198" s="144" t="s">
        <v>489</v>
      </c>
      <c r="D198" s="144" t="s">
        <v>151</v>
      </c>
      <c r="E198" s="145" t="s">
        <v>348</v>
      </c>
      <c r="F198" s="146" t="s">
        <v>349</v>
      </c>
      <c r="G198" s="147" t="s">
        <v>316</v>
      </c>
      <c r="H198" s="148">
        <v>1</v>
      </c>
      <c r="I198" s="149"/>
      <c r="J198" s="149">
        <f t="shared" si="50"/>
        <v>0</v>
      </c>
      <c r="K198" s="150"/>
      <c r="L198" s="27"/>
      <c r="M198" s="171" t="s">
        <v>1</v>
      </c>
      <c r="N198" s="172" t="s">
        <v>37</v>
      </c>
      <c r="O198" s="173">
        <v>0</v>
      </c>
      <c r="P198" s="173">
        <f t="shared" si="51"/>
        <v>0</v>
      </c>
      <c r="Q198" s="173">
        <v>0</v>
      </c>
      <c r="R198" s="173">
        <f t="shared" si="52"/>
        <v>0</v>
      </c>
      <c r="S198" s="173">
        <v>0</v>
      </c>
      <c r="T198" s="174">
        <f t="shared" si="5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317</v>
      </c>
      <c r="AT198" s="155" t="s">
        <v>151</v>
      </c>
      <c r="AU198" s="155" t="s">
        <v>79</v>
      </c>
      <c r="AY198" s="14" t="s">
        <v>148</v>
      </c>
      <c r="BE198" s="156">
        <f t="shared" si="54"/>
        <v>0</v>
      </c>
      <c r="BF198" s="156">
        <f t="shared" si="55"/>
        <v>0</v>
      </c>
      <c r="BG198" s="156">
        <f t="shared" si="56"/>
        <v>0</v>
      </c>
      <c r="BH198" s="156">
        <f t="shared" si="57"/>
        <v>0</v>
      </c>
      <c r="BI198" s="156">
        <f t="shared" si="58"/>
        <v>0</v>
      </c>
      <c r="BJ198" s="14" t="s">
        <v>87</v>
      </c>
      <c r="BK198" s="156">
        <f t="shared" si="59"/>
        <v>0</v>
      </c>
      <c r="BL198" s="14" t="s">
        <v>317</v>
      </c>
      <c r="BM198" s="155" t="s">
        <v>490</v>
      </c>
    </row>
    <row r="199" spans="1:65" s="2" customFormat="1" ht="7" customHeight="1">
      <c r="A199" s="26"/>
      <c r="B199" s="41"/>
      <c r="C199" s="42"/>
      <c r="D199" s="42"/>
      <c r="E199" s="42"/>
      <c r="F199" s="42"/>
      <c r="G199" s="42"/>
      <c r="H199" s="42"/>
      <c r="I199" s="42"/>
      <c r="J199" s="42"/>
      <c r="K199" s="42"/>
      <c r="L199" s="27"/>
      <c r="M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</row>
  </sheetData>
  <autoFilter ref="C132:K198" xr:uid="{00000000-0009-0000-0000-000002000000}"/>
  <mergeCells count="12">
    <mergeCell ref="E125:H125"/>
    <mergeCell ref="L2:V2"/>
    <mergeCell ref="E85:H85"/>
    <mergeCell ref="E87:H87"/>
    <mergeCell ref="E89:H89"/>
    <mergeCell ref="E121:H121"/>
    <mergeCell ref="E123:H12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53"/>
  <sheetViews>
    <sheetView showGridLines="0" topLeftCell="A108" workbookViewId="0">
      <selection activeCell="J116" sqref="J116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92"/>
    </row>
    <row r="2" spans="1:46" s="1" customFormat="1" ht="37" customHeight="1">
      <c r="L2" s="209" t="s">
        <v>5</v>
      </c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4" t="s">
        <v>91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5" customHeight="1">
      <c r="B4" s="17"/>
      <c r="D4" s="18" t="s">
        <v>113</v>
      </c>
      <c r="L4" s="17"/>
      <c r="M4" s="93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16" t="str">
        <f>'Rekapitulácia stavby'!K6</f>
        <v xml:space="preserve">SYSTÉM ZHODNOCOVANIA BRO V KRÁSNE NAD KYSUCOU </v>
      </c>
      <c r="F7" s="217"/>
      <c r="G7" s="217"/>
      <c r="H7" s="217"/>
      <c r="L7" s="17"/>
    </row>
    <row r="8" spans="1:46" s="1" customFormat="1" ht="12" customHeight="1">
      <c r="B8" s="17"/>
      <c r="D8" s="23" t="s">
        <v>114</v>
      </c>
      <c r="L8" s="17"/>
    </row>
    <row r="9" spans="1:46" s="2" customFormat="1" ht="16.5" customHeight="1">
      <c r="A9" s="26"/>
      <c r="B9" s="27"/>
      <c r="C9" s="26"/>
      <c r="D9" s="26"/>
      <c r="E9" s="216" t="s">
        <v>351</v>
      </c>
      <c r="F9" s="215"/>
      <c r="G9" s="215"/>
      <c r="H9" s="21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352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98" t="s">
        <v>491</v>
      </c>
      <c r="F11" s="215"/>
      <c r="G11" s="215"/>
      <c r="H11" s="215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14</v>
      </c>
      <c r="E13" s="26"/>
      <c r="F13" s="21" t="s">
        <v>1</v>
      </c>
      <c r="G13" s="26"/>
      <c r="H13" s="26"/>
      <c r="I13" s="23" t="s">
        <v>15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16</v>
      </c>
      <c r="E14" s="26"/>
      <c r="F14" s="21" t="s">
        <v>17</v>
      </c>
      <c r="G14" s="26"/>
      <c r="H14" s="26"/>
      <c r="I14" s="23" t="s">
        <v>18</v>
      </c>
      <c r="J14" s="49">
        <f>'Rekapitulácia stavby'!AN8</f>
        <v>0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75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19</v>
      </c>
      <c r="E16" s="26"/>
      <c r="F16" s="26"/>
      <c r="G16" s="26"/>
      <c r="H16" s="26"/>
      <c r="I16" s="23" t="s">
        <v>20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">
        <v>21</v>
      </c>
      <c r="F17" s="26"/>
      <c r="G17" s="26"/>
      <c r="H17" s="26"/>
      <c r="I17" s="23" t="s">
        <v>22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7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23</v>
      </c>
      <c r="E19" s="26"/>
      <c r="F19" s="26"/>
      <c r="G19" s="26"/>
      <c r="H19" s="26"/>
      <c r="I19" s="23" t="s">
        <v>20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206" t="str">
        <f>'Rekapitulácia stavby'!E14</f>
        <v xml:space="preserve"> </v>
      </c>
      <c r="F20" s="206"/>
      <c r="G20" s="206"/>
      <c r="H20" s="206"/>
      <c r="I20" s="23" t="s">
        <v>22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7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25</v>
      </c>
      <c r="E22" s="26"/>
      <c r="F22" s="26"/>
      <c r="G22" s="26"/>
      <c r="H22" s="26"/>
      <c r="I22" s="23" t="s">
        <v>20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">
        <v>26</v>
      </c>
      <c r="F23" s="26"/>
      <c r="G23" s="26"/>
      <c r="H23" s="26"/>
      <c r="I23" s="23" t="s">
        <v>22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7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28</v>
      </c>
      <c r="E25" s="26"/>
      <c r="F25" s="26"/>
      <c r="G25" s="26"/>
      <c r="H25" s="26"/>
      <c r="I25" s="23" t="s">
        <v>20</v>
      </c>
      <c r="J25" s="21" t="s">
        <v>1</v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">
        <v>26</v>
      </c>
      <c r="F26" s="26"/>
      <c r="G26" s="26"/>
      <c r="H26" s="26"/>
      <c r="I26" s="23" t="s">
        <v>22</v>
      </c>
      <c r="J26" s="21" t="s">
        <v>1</v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7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29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02" customHeight="1">
      <c r="A29" s="94"/>
      <c r="B29" s="95"/>
      <c r="C29" s="94"/>
      <c r="D29" s="94"/>
      <c r="E29" s="210" t="s">
        <v>116</v>
      </c>
      <c r="F29" s="210"/>
      <c r="G29" s="210"/>
      <c r="H29" s="210"/>
      <c r="I29" s="94"/>
      <c r="J29" s="94"/>
      <c r="K29" s="94"/>
      <c r="L29" s="96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s="2" customFormat="1" ht="7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5" customHeight="1">
      <c r="A32" s="26"/>
      <c r="B32" s="27"/>
      <c r="C32" s="26"/>
      <c r="D32" s="97" t="s">
        <v>31</v>
      </c>
      <c r="E32" s="26"/>
      <c r="F32" s="26"/>
      <c r="G32" s="26"/>
      <c r="H32" s="26"/>
      <c r="I32" s="26"/>
      <c r="J32" s="65">
        <f>ROUND(J122,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7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6"/>
      <c r="F34" s="30" t="s">
        <v>33</v>
      </c>
      <c r="G34" s="26"/>
      <c r="H34" s="26"/>
      <c r="I34" s="30" t="s">
        <v>32</v>
      </c>
      <c r="J34" s="30" t="s">
        <v>34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customHeight="1">
      <c r="A35" s="26"/>
      <c r="B35" s="27"/>
      <c r="C35" s="26"/>
      <c r="D35" s="98" t="s">
        <v>35</v>
      </c>
      <c r="E35" s="23" t="s">
        <v>36</v>
      </c>
      <c r="F35" s="99">
        <f>ROUND((SUM(BE122:BE152)),  2)</f>
        <v>0</v>
      </c>
      <c r="G35" s="26"/>
      <c r="H35" s="26"/>
      <c r="I35" s="100">
        <v>0.2</v>
      </c>
      <c r="J35" s="99">
        <f>ROUND(((SUM(BE122:BE152))*I35),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customHeight="1">
      <c r="A36" s="26"/>
      <c r="B36" s="27"/>
      <c r="C36" s="26"/>
      <c r="D36" s="26"/>
      <c r="E36" s="23" t="s">
        <v>37</v>
      </c>
      <c r="F36" s="99">
        <f>ROUND((SUM(BF122:BF152)),  2)</f>
        <v>0</v>
      </c>
      <c r="G36" s="26"/>
      <c r="H36" s="26"/>
      <c r="I36" s="100">
        <v>0.2</v>
      </c>
      <c r="J36" s="99">
        <f>ROUND(((SUM(BF122:BF152))*I36),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38</v>
      </c>
      <c r="F37" s="99">
        <f>ROUND((SUM(BG122:BG152)),  2)</f>
        <v>0</v>
      </c>
      <c r="G37" s="26"/>
      <c r="H37" s="26"/>
      <c r="I37" s="100">
        <v>0.2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5" hidden="1" customHeight="1">
      <c r="A38" s="26"/>
      <c r="B38" s="27"/>
      <c r="C38" s="26"/>
      <c r="D38" s="26"/>
      <c r="E38" s="23" t="s">
        <v>39</v>
      </c>
      <c r="F38" s="99">
        <f>ROUND((SUM(BH122:BH152)),  2)</f>
        <v>0</v>
      </c>
      <c r="G38" s="26"/>
      <c r="H38" s="26"/>
      <c r="I38" s="100">
        <v>0.2</v>
      </c>
      <c r="J38" s="99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5" hidden="1" customHeight="1">
      <c r="A39" s="26"/>
      <c r="B39" s="27"/>
      <c r="C39" s="26"/>
      <c r="D39" s="26"/>
      <c r="E39" s="23" t="s">
        <v>40</v>
      </c>
      <c r="F39" s="99">
        <f>ROUND((SUM(BI122:BI152)),  2)</f>
        <v>0</v>
      </c>
      <c r="G39" s="26"/>
      <c r="H39" s="26"/>
      <c r="I39" s="100">
        <v>0</v>
      </c>
      <c r="J39" s="99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7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5" customHeight="1">
      <c r="A41" s="26"/>
      <c r="B41" s="27"/>
      <c r="C41" s="101"/>
      <c r="D41" s="102" t="s">
        <v>41</v>
      </c>
      <c r="E41" s="54"/>
      <c r="F41" s="54"/>
      <c r="G41" s="103" t="s">
        <v>42</v>
      </c>
      <c r="H41" s="104" t="s">
        <v>43</v>
      </c>
      <c r="I41" s="54"/>
      <c r="J41" s="105">
        <f>SUM(J32:J39)</f>
        <v>0</v>
      </c>
      <c r="K41" s="106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46</v>
      </c>
      <c r="E61" s="29"/>
      <c r="F61" s="107" t="s">
        <v>47</v>
      </c>
      <c r="G61" s="39" t="s">
        <v>46</v>
      </c>
      <c r="H61" s="29"/>
      <c r="I61" s="29"/>
      <c r="J61" s="108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46</v>
      </c>
      <c r="E76" s="29"/>
      <c r="F76" s="107" t="s">
        <v>47</v>
      </c>
      <c r="G76" s="39" t="s">
        <v>46</v>
      </c>
      <c r="H76" s="29"/>
      <c r="I76" s="29"/>
      <c r="J76" s="108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5" customHeight="1">
      <c r="A82" s="26"/>
      <c r="B82" s="27"/>
      <c r="C82" s="18" t="s">
        <v>117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25.5" customHeight="1">
      <c r="A85" s="26"/>
      <c r="B85" s="27"/>
      <c r="C85" s="26"/>
      <c r="D85" s="26"/>
      <c r="E85" s="216" t="str">
        <f>E7</f>
        <v xml:space="preserve">SYSTÉM ZHODNOCOVANIA BRO V KRÁSNE NAD KYSUCOU </v>
      </c>
      <c r="F85" s="217"/>
      <c r="G85" s="217"/>
      <c r="H85" s="21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114</v>
      </c>
      <c r="L86" s="17"/>
    </row>
    <row r="87" spans="1:31" s="2" customFormat="1" ht="16.5" customHeight="1">
      <c r="A87" s="26"/>
      <c r="B87" s="27"/>
      <c r="C87" s="26"/>
      <c r="D87" s="26"/>
      <c r="E87" s="216" t="s">
        <v>351</v>
      </c>
      <c r="F87" s="215"/>
      <c r="G87" s="215"/>
      <c r="H87" s="21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352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98" t="str">
        <f>E11</f>
        <v>SO 02.2 - Doručovacia hala - elektroinštalácia</v>
      </c>
      <c r="F89" s="215"/>
      <c r="G89" s="215"/>
      <c r="H89" s="215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16</v>
      </c>
      <c r="D91" s="26"/>
      <c r="E91" s="26"/>
      <c r="F91" s="21" t="str">
        <f>F14</f>
        <v>Krásno na Kysucou p.č. 515/72, 515/73</v>
      </c>
      <c r="G91" s="26"/>
      <c r="H91" s="26"/>
      <c r="I91" s="23" t="s">
        <v>18</v>
      </c>
      <c r="J91" s="49">
        <f>IF(J14="","",J14)</f>
        <v>0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7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5" customHeight="1">
      <c r="A93" s="26"/>
      <c r="B93" s="27"/>
      <c r="C93" s="23" t="s">
        <v>19</v>
      </c>
      <c r="D93" s="26"/>
      <c r="E93" s="26"/>
      <c r="F93" s="21" t="str">
        <f>E17</f>
        <v>Mesto Krásno nad Kysucou</v>
      </c>
      <c r="G93" s="26"/>
      <c r="H93" s="26"/>
      <c r="I93" s="23" t="s">
        <v>25</v>
      </c>
      <c r="J93" s="24" t="str">
        <f>E23</f>
        <v>HESCON s.r.o.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5" customHeight="1">
      <c r="A94" s="26"/>
      <c r="B94" s="27"/>
      <c r="C94" s="23" t="s">
        <v>23</v>
      </c>
      <c r="D94" s="26"/>
      <c r="E94" s="26"/>
      <c r="F94" s="21" t="str">
        <f>IF(E20="","",E20)</f>
        <v xml:space="preserve"> </v>
      </c>
      <c r="G94" s="26"/>
      <c r="H94" s="26"/>
      <c r="I94" s="23" t="s">
        <v>28</v>
      </c>
      <c r="J94" s="24" t="str">
        <f>E26</f>
        <v>HESCON s.r.o.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9" t="s">
        <v>118</v>
      </c>
      <c r="D96" s="101"/>
      <c r="E96" s="101"/>
      <c r="F96" s="101"/>
      <c r="G96" s="101"/>
      <c r="H96" s="101"/>
      <c r="I96" s="101"/>
      <c r="J96" s="110" t="s">
        <v>119</v>
      </c>
      <c r="K96" s="101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2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75" customHeight="1">
      <c r="A98" s="26"/>
      <c r="B98" s="27"/>
      <c r="C98" s="111" t="s">
        <v>120</v>
      </c>
      <c r="D98" s="26"/>
      <c r="E98" s="26"/>
      <c r="F98" s="26"/>
      <c r="G98" s="26"/>
      <c r="H98" s="26"/>
      <c r="I98" s="26"/>
      <c r="J98" s="65">
        <f>J122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121</v>
      </c>
    </row>
    <row r="99" spans="1:47" s="9" customFormat="1" ht="25" customHeight="1">
      <c r="B99" s="112"/>
      <c r="D99" s="113" t="s">
        <v>131</v>
      </c>
      <c r="E99" s="114"/>
      <c r="F99" s="114"/>
      <c r="G99" s="114"/>
      <c r="H99" s="114"/>
      <c r="I99" s="114"/>
      <c r="J99" s="115">
        <f>J123</f>
        <v>0</v>
      </c>
      <c r="L99" s="112"/>
    </row>
    <row r="100" spans="1:47" s="10" customFormat="1" ht="20" customHeight="1">
      <c r="B100" s="116"/>
      <c r="D100" s="117" t="s">
        <v>492</v>
      </c>
      <c r="E100" s="118"/>
      <c r="F100" s="118"/>
      <c r="G100" s="118"/>
      <c r="H100" s="118"/>
      <c r="I100" s="118"/>
      <c r="J100" s="119">
        <f>J124</f>
        <v>0</v>
      </c>
      <c r="L100" s="116"/>
    </row>
    <row r="101" spans="1:47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47" s="2" customFormat="1" ht="7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47" s="2" customFormat="1" ht="7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47" s="2" customFormat="1" ht="25" customHeight="1">
      <c r="A107" s="26"/>
      <c r="B107" s="27"/>
      <c r="C107" s="18" t="s">
        <v>134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7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12" customHeight="1">
      <c r="A109" s="26"/>
      <c r="B109" s="27"/>
      <c r="C109" s="23" t="s">
        <v>13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25.5" customHeight="1">
      <c r="A110" s="26"/>
      <c r="B110" s="27"/>
      <c r="C110" s="26"/>
      <c r="D110" s="26"/>
      <c r="E110" s="216" t="str">
        <f>E7</f>
        <v xml:space="preserve">SYSTÉM ZHODNOCOVANIA BRO V KRÁSNE NAD KYSUCOU </v>
      </c>
      <c r="F110" s="217"/>
      <c r="G110" s="217"/>
      <c r="H110" s="217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1" customFormat="1" ht="12" customHeight="1">
      <c r="B111" s="17"/>
      <c r="C111" s="23" t="s">
        <v>114</v>
      </c>
      <c r="L111" s="17"/>
    </row>
    <row r="112" spans="1:47" s="2" customFormat="1" ht="16.5" customHeight="1">
      <c r="A112" s="26"/>
      <c r="B112" s="27"/>
      <c r="C112" s="26"/>
      <c r="D112" s="26"/>
      <c r="E112" s="216" t="s">
        <v>351</v>
      </c>
      <c r="F112" s="215"/>
      <c r="G112" s="215"/>
      <c r="H112" s="215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352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98" t="str">
        <f>E11</f>
        <v>SO 02.2 - Doručovacia hala - elektroinštalácia</v>
      </c>
      <c r="F114" s="215"/>
      <c r="G114" s="215"/>
      <c r="H114" s="215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7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16</v>
      </c>
      <c r="D116" s="26"/>
      <c r="E116" s="26"/>
      <c r="F116" s="21" t="str">
        <f>F14</f>
        <v>Krásno na Kysucou p.č. 515/72, 515/73</v>
      </c>
      <c r="G116" s="26"/>
      <c r="H116" s="26"/>
      <c r="I116" s="23" t="s">
        <v>18</v>
      </c>
      <c r="J116" s="49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7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5" customHeight="1">
      <c r="A118" s="26"/>
      <c r="B118" s="27"/>
      <c r="C118" s="23" t="s">
        <v>19</v>
      </c>
      <c r="D118" s="26"/>
      <c r="E118" s="26"/>
      <c r="F118" s="21" t="str">
        <f>E17</f>
        <v>Mesto Krásno nad Kysucou</v>
      </c>
      <c r="G118" s="26"/>
      <c r="H118" s="26"/>
      <c r="I118" s="23" t="s">
        <v>25</v>
      </c>
      <c r="J118" s="24" t="str">
        <f>E23</f>
        <v>HESCON s.r.o.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5" customHeight="1">
      <c r="A119" s="26"/>
      <c r="B119" s="27"/>
      <c r="C119" s="23" t="s">
        <v>23</v>
      </c>
      <c r="D119" s="26"/>
      <c r="E119" s="26"/>
      <c r="F119" s="21" t="str">
        <f>IF(E20="","",E20)</f>
        <v xml:space="preserve"> </v>
      </c>
      <c r="G119" s="26"/>
      <c r="H119" s="26"/>
      <c r="I119" s="23" t="s">
        <v>28</v>
      </c>
      <c r="J119" s="24" t="str">
        <f>E26</f>
        <v>HESCON s.r.o.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2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20"/>
      <c r="B121" s="121"/>
      <c r="C121" s="122" t="s">
        <v>135</v>
      </c>
      <c r="D121" s="123" t="s">
        <v>56</v>
      </c>
      <c r="E121" s="123" t="s">
        <v>52</v>
      </c>
      <c r="F121" s="123" t="s">
        <v>53</v>
      </c>
      <c r="G121" s="123" t="s">
        <v>136</v>
      </c>
      <c r="H121" s="123" t="s">
        <v>137</v>
      </c>
      <c r="I121" s="123" t="s">
        <v>138</v>
      </c>
      <c r="J121" s="124" t="s">
        <v>119</v>
      </c>
      <c r="K121" s="125" t="s">
        <v>139</v>
      </c>
      <c r="L121" s="126"/>
      <c r="M121" s="56" t="s">
        <v>1</v>
      </c>
      <c r="N121" s="57" t="s">
        <v>35</v>
      </c>
      <c r="O121" s="57" t="s">
        <v>140</v>
      </c>
      <c r="P121" s="57" t="s">
        <v>141</v>
      </c>
      <c r="Q121" s="57" t="s">
        <v>142</v>
      </c>
      <c r="R121" s="57" t="s">
        <v>143</v>
      </c>
      <c r="S121" s="57" t="s">
        <v>144</v>
      </c>
      <c r="T121" s="58" t="s">
        <v>145</v>
      </c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</row>
    <row r="122" spans="1:65" s="2" customFormat="1" ht="22.75" customHeight="1">
      <c r="A122" s="26"/>
      <c r="B122" s="27"/>
      <c r="C122" s="63" t="s">
        <v>120</v>
      </c>
      <c r="D122" s="26"/>
      <c r="E122" s="26"/>
      <c r="F122" s="26"/>
      <c r="G122" s="26"/>
      <c r="H122" s="26"/>
      <c r="I122" s="26"/>
      <c r="J122" s="127">
        <f>BK122</f>
        <v>0</v>
      </c>
      <c r="K122" s="26"/>
      <c r="L122" s="27"/>
      <c r="M122" s="59"/>
      <c r="N122" s="50"/>
      <c r="O122" s="60"/>
      <c r="P122" s="128">
        <f>P123</f>
        <v>0</v>
      </c>
      <c r="Q122" s="60"/>
      <c r="R122" s="128">
        <f>R123</f>
        <v>0</v>
      </c>
      <c r="S122" s="60"/>
      <c r="T122" s="129">
        <f>T123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70</v>
      </c>
      <c r="AU122" s="14" t="s">
        <v>121</v>
      </c>
      <c r="BK122" s="130">
        <f>BK123</f>
        <v>0</v>
      </c>
    </row>
    <row r="123" spans="1:65" s="12" customFormat="1" ht="26" customHeight="1">
      <c r="B123" s="131"/>
      <c r="D123" s="132" t="s">
        <v>70</v>
      </c>
      <c r="E123" s="133" t="s">
        <v>199</v>
      </c>
      <c r="F123" s="133" t="s">
        <v>284</v>
      </c>
      <c r="J123" s="134">
        <f>BK123</f>
        <v>0</v>
      </c>
      <c r="L123" s="131"/>
      <c r="M123" s="135"/>
      <c r="N123" s="136"/>
      <c r="O123" s="136"/>
      <c r="P123" s="137">
        <f>P124</f>
        <v>0</v>
      </c>
      <c r="Q123" s="136"/>
      <c r="R123" s="137">
        <f>R124</f>
        <v>0</v>
      </c>
      <c r="S123" s="136"/>
      <c r="T123" s="138">
        <f>T124</f>
        <v>0</v>
      </c>
      <c r="AR123" s="132" t="s">
        <v>208</v>
      </c>
      <c r="AT123" s="139" t="s">
        <v>70</v>
      </c>
      <c r="AU123" s="139" t="s">
        <v>71</v>
      </c>
      <c r="AY123" s="132" t="s">
        <v>148</v>
      </c>
      <c r="BK123" s="140">
        <f>BK124</f>
        <v>0</v>
      </c>
    </row>
    <row r="124" spans="1:65" s="12" customFormat="1" ht="22.75" customHeight="1">
      <c r="B124" s="131"/>
      <c r="D124" s="132" t="s">
        <v>70</v>
      </c>
      <c r="E124" s="141" t="s">
        <v>493</v>
      </c>
      <c r="F124" s="141" t="s">
        <v>494</v>
      </c>
      <c r="J124" s="142">
        <f>BK124</f>
        <v>0</v>
      </c>
      <c r="L124" s="131"/>
      <c r="M124" s="135"/>
      <c r="N124" s="136"/>
      <c r="O124" s="136"/>
      <c r="P124" s="137">
        <f>SUM(P125:P152)</f>
        <v>0</v>
      </c>
      <c r="Q124" s="136"/>
      <c r="R124" s="137">
        <f>SUM(R125:R152)</f>
        <v>0</v>
      </c>
      <c r="S124" s="136"/>
      <c r="T124" s="138">
        <f>SUM(T125:T152)</f>
        <v>0</v>
      </c>
      <c r="AR124" s="132" t="s">
        <v>208</v>
      </c>
      <c r="AT124" s="139" t="s">
        <v>70</v>
      </c>
      <c r="AU124" s="139" t="s">
        <v>79</v>
      </c>
      <c r="AY124" s="132" t="s">
        <v>148</v>
      </c>
      <c r="BK124" s="140">
        <f>SUM(BK125:BK152)</f>
        <v>0</v>
      </c>
    </row>
    <row r="125" spans="1:65" s="2" customFormat="1" ht="48" customHeight="1">
      <c r="A125" s="26"/>
      <c r="B125" s="143"/>
      <c r="C125" s="144" t="s">
        <v>79</v>
      </c>
      <c r="D125" s="144" t="s">
        <v>151</v>
      </c>
      <c r="E125" s="145" t="s">
        <v>495</v>
      </c>
      <c r="F125" s="146" t="s">
        <v>496</v>
      </c>
      <c r="G125" s="147" t="s">
        <v>259</v>
      </c>
      <c r="H125" s="148">
        <v>1</v>
      </c>
      <c r="I125" s="149"/>
      <c r="J125" s="149">
        <f t="shared" ref="J125:J152" si="0">ROUND(I125*H125,2)</f>
        <v>0</v>
      </c>
      <c r="K125" s="150"/>
      <c r="L125" s="27"/>
      <c r="M125" s="151" t="s">
        <v>1</v>
      </c>
      <c r="N125" s="152" t="s">
        <v>37</v>
      </c>
      <c r="O125" s="153">
        <v>0</v>
      </c>
      <c r="P125" s="153">
        <f t="shared" ref="P125:P152" si="1">O125*H125</f>
        <v>0</v>
      </c>
      <c r="Q125" s="153">
        <v>0</v>
      </c>
      <c r="R125" s="153">
        <f t="shared" ref="R125:R152" si="2">Q125*H125</f>
        <v>0</v>
      </c>
      <c r="S125" s="153">
        <v>0</v>
      </c>
      <c r="T125" s="154">
        <f t="shared" ref="T125:T152" si="3"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155</v>
      </c>
      <c r="AT125" s="155" t="s">
        <v>151</v>
      </c>
      <c r="AU125" s="155" t="s">
        <v>87</v>
      </c>
      <c r="AY125" s="14" t="s">
        <v>148</v>
      </c>
      <c r="BE125" s="156">
        <f t="shared" ref="BE125:BE152" si="4">IF(N125="základná",J125,0)</f>
        <v>0</v>
      </c>
      <c r="BF125" s="156">
        <f t="shared" ref="BF125:BF152" si="5">IF(N125="znížená",J125,0)</f>
        <v>0</v>
      </c>
      <c r="BG125" s="156">
        <f t="shared" ref="BG125:BG152" si="6">IF(N125="zákl. prenesená",J125,0)</f>
        <v>0</v>
      </c>
      <c r="BH125" s="156">
        <f t="shared" ref="BH125:BH152" si="7">IF(N125="zníž. prenesená",J125,0)</f>
        <v>0</v>
      </c>
      <c r="BI125" s="156">
        <f t="shared" ref="BI125:BI152" si="8">IF(N125="nulová",J125,0)</f>
        <v>0</v>
      </c>
      <c r="BJ125" s="14" t="s">
        <v>87</v>
      </c>
      <c r="BK125" s="156">
        <f t="shared" ref="BK125:BK152" si="9">ROUND(I125*H125,2)</f>
        <v>0</v>
      </c>
      <c r="BL125" s="14" t="s">
        <v>155</v>
      </c>
      <c r="BM125" s="155" t="s">
        <v>87</v>
      </c>
    </row>
    <row r="126" spans="1:65" s="2" customFormat="1" ht="24" customHeight="1">
      <c r="A126" s="26"/>
      <c r="B126" s="143"/>
      <c r="C126" s="144" t="s">
        <v>87</v>
      </c>
      <c r="D126" s="144" t="s">
        <v>151</v>
      </c>
      <c r="E126" s="145" t="s">
        <v>497</v>
      </c>
      <c r="F126" s="146" t="s">
        <v>498</v>
      </c>
      <c r="G126" s="147" t="s">
        <v>254</v>
      </c>
      <c r="H126" s="148">
        <v>18</v>
      </c>
      <c r="I126" s="149"/>
      <c r="J126" s="149">
        <f t="shared" si="0"/>
        <v>0</v>
      </c>
      <c r="K126" s="150"/>
      <c r="L126" s="27"/>
      <c r="M126" s="151" t="s">
        <v>1</v>
      </c>
      <c r="N126" s="152" t="s">
        <v>37</v>
      </c>
      <c r="O126" s="153">
        <v>0</v>
      </c>
      <c r="P126" s="153">
        <f t="shared" si="1"/>
        <v>0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155</v>
      </c>
      <c r="AT126" s="155" t="s">
        <v>151</v>
      </c>
      <c r="AU126" s="155" t="s">
        <v>87</v>
      </c>
      <c r="AY126" s="14" t="s">
        <v>148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4" t="s">
        <v>87</v>
      </c>
      <c r="BK126" s="156">
        <f t="shared" si="9"/>
        <v>0</v>
      </c>
      <c r="BL126" s="14" t="s">
        <v>155</v>
      </c>
      <c r="BM126" s="155" t="s">
        <v>155</v>
      </c>
    </row>
    <row r="127" spans="1:65" s="2" customFormat="1" ht="24" customHeight="1">
      <c r="A127" s="26"/>
      <c r="B127" s="143"/>
      <c r="C127" s="144" t="s">
        <v>208</v>
      </c>
      <c r="D127" s="144" t="s">
        <v>151</v>
      </c>
      <c r="E127" s="145" t="s">
        <v>499</v>
      </c>
      <c r="F127" s="146" t="s">
        <v>500</v>
      </c>
      <c r="G127" s="147" t="s">
        <v>254</v>
      </c>
      <c r="H127" s="148">
        <v>57</v>
      </c>
      <c r="I127" s="149"/>
      <c r="J127" s="149">
        <f t="shared" si="0"/>
        <v>0</v>
      </c>
      <c r="K127" s="150"/>
      <c r="L127" s="27"/>
      <c r="M127" s="151" t="s">
        <v>1</v>
      </c>
      <c r="N127" s="152" t="s">
        <v>37</v>
      </c>
      <c r="O127" s="153">
        <v>0</v>
      </c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155</v>
      </c>
      <c r="AT127" s="155" t="s">
        <v>151</v>
      </c>
      <c r="AU127" s="155" t="s">
        <v>87</v>
      </c>
      <c r="AY127" s="14" t="s">
        <v>148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4" t="s">
        <v>87</v>
      </c>
      <c r="BK127" s="156">
        <f t="shared" si="9"/>
        <v>0</v>
      </c>
      <c r="BL127" s="14" t="s">
        <v>155</v>
      </c>
      <c r="BM127" s="155" t="s">
        <v>246</v>
      </c>
    </row>
    <row r="128" spans="1:65" s="2" customFormat="1" ht="16.5" customHeight="1">
      <c r="A128" s="26"/>
      <c r="B128" s="143"/>
      <c r="C128" s="144" t="s">
        <v>155</v>
      </c>
      <c r="D128" s="144" t="s">
        <v>151</v>
      </c>
      <c r="E128" s="145" t="s">
        <v>501</v>
      </c>
      <c r="F128" s="146" t="s">
        <v>502</v>
      </c>
      <c r="G128" s="147" t="s">
        <v>259</v>
      </c>
      <c r="H128" s="148">
        <v>9</v>
      </c>
      <c r="I128" s="149"/>
      <c r="J128" s="149">
        <f t="shared" si="0"/>
        <v>0</v>
      </c>
      <c r="K128" s="150"/>
      <c r="L128" s="27"/>
      <c r="M128" s="151" t="s">
        <v>1</v>
      </c>
      <c r="N128" s="152" t="s">
        <v>37</v>
      </c>
      <c r="O128" s="153">
        <v>0</v>
      </c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155</v>
      </c>
      <c r="AT128" s="155" t="s">
        <v>151</v>
      </c>
      <c r="AU128" s="155" t="s">
        <v>87</v>
      </c>
      <c r="AY128" s="14" t="s">
        <v>148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4" t="s">
        <v>87</v>
      </c>
      <c r="BK128" s="156">
        <f t="shared" si="9"/>
        <v>0</v>
      </c>
      <c r="BL128" s="14" t="s">
        <v>155</v>
      </c>
      <c r="BM128" s="155" t="s">
        <v>202</v>
      </c>
    </row>
    <row r="129" spans="1:65" s="2" customFormat="1" ht="16.5" customHeight="1">
      <c r="A129" s="26"/>
      <c r="B129" s="143"/>
      <c r="C129" s="144" t="s">
        <v>227</v>
      </c>
      <c r="D129" s="144" t="s">
        <v>151</v>
      </c>
      <c r="E129" s="145" t="s">
        <v>503</v>
      </c>
      <c r="F129" s="146" t="s">
        <v>504</v>
      </c>
      <c r="G129" s="147" t="s">
        <v>259</v>
      </c>
      <c r="H129" s="148">
        <v>9</v>
      </c>
      <c r="I129" s="149"/>
      <c r="J129" s="149">
        <f t="shared" si="0"/>
        <v>0</v>
      </c>
      <c r="K129" s="150"/>
      <c r="L129" s="27"/>
      <c r="M129" s="151" t="s">
        <v>1</v>
      </c>
      <c r="N129" s="152" t="s">
        <v>37</v>
      </c>
      <c r="O129" s="153">
        <v>0</v>
      </c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155</v>
      </c>
      <c r="AT129" s="155" t="s">
        <v>151</v>
      </c>
      <c r="AU129" s="155" t="s">
        <v>87</v>
      </c>
      <c r="AY129" s="14" t="s">
        <v>148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4" t="s">
        <v>87</v>
      </c>
      <c r="BK129" s="156">
        <f t="shared" si="9"/>
        <v>0</v>
      </c>
      <c r="BL129" s="14" t="s">
        <v>155</v>
      </c>
      <c r="BM129" s="155" t="s">
        <v>204</v>
      </c>
    </row>
    <row r="130" spans="1:65" s="2" customFormat="1" ht="16.5" customHeight="1">
      <c r="A130" s="26"/>
      <c r="B130" s="143"/>
      <c r="C130" s="144" t="s">
        <v>246</v>
      </c>
      <c r="D130" s="144" t="s">
        <v>151</v>
      </c>
      <c r="E130" s="145" t="s">
        <v>505</v>
      </c>
      <c r="F130" s="146" t="s">
        <v>506</v>
      </c>
      <c r="G130" s="147" t="s">
        <v>254</v>
      </c>
      <c r="H130" s="148">
        <v>66</v>
      </c>
      <c r="I130" s="149"/>
      <c r="J130" s="149">
        <f t="shared" si="0"/>
        <v>0</v>
      </c>
      <c r="K130" s="150"/>
      <c r="L130" s="27"/>
      <c r="M130" s="151" t="s">
        <v>1</v>
      </c>
      <c r="N130" s="152" t="s">
        <v>37</v>
      </c>
      <c r="O130" s="153">
        <v>0</v>
      </c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155</v>
      </c>
      <c r="AT130" s="155" t="s">
        <v>151</v>
      </c>
      <c r="AU130" s="155" t="s">
        <v>87</v>
      </c>
      <c r="AY130" s="14" t="s">
        <v>148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4" t="s">
        <v>87</v>
      </c>
      <c r="BK130" s="156">
        <f t="shared" si="9"/>
        <v>0</v>
      </c>
      <c r="BL130" s="14" t="s">
        <v>155</v>
      </c>
      <c r="BM130" s="155" t="s">
        <v>198</v>
      </c>
    </row>
    <row r="131" spans="1:65" s="2" customFormat="1" ht="16.5" customHeight="1">
      <c r="A131" s="26"/>
      <c r="B131" s="143"/>
      <c r="C131" s="144" t="s">
        <v>236</v>
      </c>
      <c r="D131" s="144" t="s">
        <v>151</v>
      </c>
      <c r="E131" s="145" t="s">
        <v>507</v>
      </c>
      <c r="F131" s="146" t="s">
        <v>508</v>
      </c>
      <c r="G131" s="147" t="s">
        <v>259</v>
      </c>
      <c r="H131" s="148">
        <v>1</v>
      </c>
      <c r="I131" s="149"/>
      <c r="J131" s="149">
        <f t="shared" si="0"/>
        <v>0</v>
      </c>
      <c r="K131" s="150"/>
      <c r="L131" s="27"/>
      <c r="M131" s="151" t="s">
        <v>1</v>
      </c>
      <c r="N131" s="152" t="s">
        <v>37</v>
      </c>
      <c r="O131" s="153">
        <v>0</v>
      </c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155</v>
      </c>
      <c r="AT131" s="155" t="s">
        <v>151</v>
      </c>
      <c r="AU131" s="155" t="s">
        <v>87</v>
      </c>
      <c r="AY131" s="14" t="s">
        <v>148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87</v>
      </c>
      <c r="BK131" s="156">
        <f t="shared" si="9"/>
        <v>0</v>
      </c>
      <c r="BL131" s="14" t="s">
        <v>155</v>
      </c>
      <c r="BM131" s="155" t="s">
        <v>256</v>
      </c>
    </row>
    <row r="132" spans="1:65" s="2" customFormat="1" ht="16.5" customHeight="1">
      <c r="A132" s="26"/>
      <c r="B132" s="143"/>
      <c r="C132" s="144" t="s">
        <v>202</v>
      </c>
      <c r="D132" s="144" t="s">
        <v>151</v>
      </c>
      <c r="E132" s="145" t="s">
        <v>509</v>
      </c>
      <c r="F132" s="146" t="s">
        <v>510</v>
      </c>
      <c r="G132" s="147" t="s">
        <v>254</v>
      </c>
      <c r="H132" s="148">
        <v>14</v>
      </c>
      <c r="I132" s="149"/>
      <c r="J132" s="149">
        <f t="shared" si="0"/>
        <v>0</v>
      </c>
      <c r="K132" s="150"/>
      <c r="L132" s="27"/>
      <c r="M132" s="151" t="s">
        <v>1</v>
      </c>
      <c r="N132" s="152" t="s">
        <v>37</v>
      </c>
      <c r="O132" s="153">
        <v>0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155</v>
      </c>
      <c r="AT132" s="155" t="s">
        <v>151</v>
      </c>
      <c r="AU132" s="155" t="s">
        <v>87</v>
      </c>
      <c r="AY132" s="14" t="s">
        <v>148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87</v>
      </c>
      <c r="BK132" s="156">
        <f t="shared" si="9"/>
        <v>0</v>
      </c>
      <c r="BL132" s="14" t="s">
        <v>155</v>
      </c>
      <c r="BM132" s="155" t="s">
        <v>181</v>
      </c>
    </row>
    <row r="133" spans="1:65" s="2" customFormat="1" ht="24" customHeight="1">
      <c r="A133" s="26"/>
      <c r="B133" s="143"/>
      <c r="C133" s="144" t="s">
        <v>229</v>
      </c>
      <c r="D133" s="144" t="s">
        <v>151</v>
      </c>
      <c r="E133" s="145" t="s">
        <v>511</v>
      </c>
      <c r="F133" s="146" t="s">
        <v>512</v>
      </c>
      <c r="G133" s="147" t="s">
        <v>513</v>
      </c>
      <c r="H133" s="148">
        <v>1</v>
      </c>
      <c r="I133" s="149"/>
      <c r="J133" s="149">
        <f t="shared" si="0"/>
        <v>0</v>
      </c>
      <c r="K133" s="150"/>
      <c r="L133" s="27"/>
      <c r="M133" s="151" t="s">
        <v>1</v>
      </c>
      <c r="N133" s="152" t="s">
        <v>37</v>
      </c>
      <c r="O133" s="153">
        <v>0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155</v>
      </c>
      <c r="AT133" s="155" t="s">
        <v>151</v>
      </c>
      <c r="AU133" s="155" t="s">
        <v>87</v>
      </c>
      <c r="AY133" s="14" t="s">
        <v>148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87</v>
      </c>
      <c r="BK133" s="156">
        <f t="shared" si="9"/>
        <v>0</v>
      </c>
      <c r="BL133" s="14" t="s">
        <v>155</v>
      </c>
      <c r="BM133" s="155" t="s">
        <v>392</v>
      </c>
    </row>
    <row r="134" spans="1:65" s="2" customFormat="1" ht="16.5" customHeight="1">
      <c r="A134" s="26"/>
      <c r="B134" s="143"/>
      <c r="C134" s="144" t="s">
        <v>204</v>
      </c>
      <c r="D134" s="144" t="s">
        <v>151</v>
      </c>
      <c r="E134" s="145" t="s">
        <v>514</v>
      </c>
      <c r="F134" s="146" t="s">
        <v>515</v>
      </c>
      <c r="G134" s="147" t="s">
        <v>441</v>
      </c>
      <c r="H134" s="148">
        <v>25</v>
      </c>
      <c r="I134" s="149"/>
      <c r="J134" s="149">
        <f t="shared" si="0"/>
        <v>0</v>
      </c>
      <c r="K134" s="150"/>
      <c r="L134" s="27"/>
      <c r="M134" s="151" t="s">
        <v>1</v>
      </c>
      <c r="N134" s="152" t="s">
        <v>37</v>
      </c>
      <c r="O134" s="153">
        <v>0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155</v>
      </c>
      <c r="AT134" s="155" t="s">
        <v>151</v>
      </c>
      <c r="AU134" s="155" t="s">
        <v>87</v>
      </c>
      <c r="AY134" s="14" t="s">
        <v>148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87</v>
      </c>
      <c r="BK134" s="156">
        <f t="shared" si="9"/>
        <v>0</v>
      </c>
      <c r="BL134" s="14" t="s">
        <v>155</v>
      </c>
      <c r="BM134" s="155" t="s">
        <v>7</v>
      </c>
    </row>
    <row r="135" spans="1:65" s="2" customFormat="1" ht="16.5" customHeight="1">
      <c r="A135" s="26"/>
      <c r="B135" s="143"/>
      <c r="C135" s="144" t="s">
        <v>193</v>
      </c>
      <c r="D135" s="144" t="s">
        <v>151</v>
      </c>
      <c r="E135" s="145" t="s">
        <v>516</v>
      </c>
      <c r="F135" s="146" t="s">
        <v>517</v>
      </c>
      <c r="G135" s="147" t="s">
        <v>513</v>
      </c>
      <c r="H135" s="148">
        <v>20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37</v>
      </c>
      <c r="O135" s="153">
        <v>0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155</v>
      </c>
      <c r="AT135" s="155" t="s">
        <v>151</v>
      </c>
      <c r="AU135" s="155" t="s">
        <v>87</v>
      </c>
      <c r="AY135" s="14" t="s">
        <v>148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87</v>
      </c>
      <c r="BK135" s="156">
        <f t="shared" si="9"/>
        <v>0</v>
      </c>
      <c r="BL135" s="14" t="s">
        <v>155</v>
      </c>
      <c r="BM135" s="155" t="s">
        <v>168</v>
      </c>
    </row>
    <row r="136" spans="1:65" s="2" customFormat="1" ht="16.5" customHeight="1">
      <c r="A136" s="26"/>
      <c r="B136" s="143"/>
      <c r="C136" s="144" t="s">
        <v>198</v>
      </c>
      <c r="D136" s="144" t="s">
        <v>151</v>
      </c>
      <c r="E136" s="145" t="s">
        <v>518</v>
      </c>
      <c r="F136" s="146" t="s">
        <v>519</v>
      </c>
      <c r="G136" s="147" t="s">
        <v>254</v>
      </c>
      <c r="H136" s="148">
        <v>72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37</v>
      </c>
      <c r="O136" s="153">
        <v>0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155</v>
      </c>
      <c r="AT136" s="155" t="s">
        <v>151</v>
      </c>
      <c r="AU136" s="155" t="s">
        <v>87</v>
      </c>
      <c r="AY136" s="14" t="s">
        <v>148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87</v>
      </c>
      <c r="BK136" s="156">
        <f t="shared" si="9"/>
        <v>0</v>
      </c>
      <c r="BL136" s="14" t="s">
        <v>155</v>
      </c>
      <c r="BM136" s="155" t="s">
        <v>401</v>
      </c>
    </row>
    <row r="137" spans="1:65" s="2" customFormat="1" ht="24" customHeight="1">
      <c r="A137" s="26"/>
      <c r="B137" s="143"/>
      <c r="C137" s="144" t="s">
        <v>251</v>
      </c>
      <c r="D137" s="144" t="s">
        <v>151</v>
      </c>
      <c r="E137" s="145" t="s">
        <v>520</v>
      </c>
      <c r="F137" s="146" t="s">
        <v>521</v>
      </c>
      <c r="G137" s="147" t="s">
        <v>522</v>
      </c>
      <c r="H137" s="148">
        <v>1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37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155</v>
      </c>
      <c r="AT137" s="155" t="s">
        <v>151</v>
      </c>
      <c r="AU137" s="155" t="s">
        <v>87</v>
      </c>
      <c r="AY137" s="14" t="s">
        <v>148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87</v>
      </c>
      <c r="BK137" s="156">
        <f t="shared" si="9"/>
        <v>0</v>
      </c>
      <c r="BL137" s="14" t="s">
        <v>155</v>
      </c>
      <c r="BM137" s="155" t="s">
        <v>411</v>
      </c>
    </row>
    <row r="138" spans="1:65" s="2" customFormat="1" ht="24" customHeight="1">
      <c r="A138" s="26"/>
      <c r="B138" s="143"/>
      <c r="C138" s="144" t="s">
        <v>256</v>
      </c>
      <c r="D138" s="144" t="s">
        <v>151</v>
      </c>
      <c r="E138" s="145" t="s">
        <v>523</v>
      </c>
      <c r="F138" s="146" t="s">
        <v>524</v>
      </c>
      <c r="G138" s="147" t="s">
        <v>259</v>
      </c>
      <c r="H138" s="148">
        <v>2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37</v>
      </c>
      <c r="O138" s="153">
        <v>0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155</v>
      </c>
      <c r="AT138" s="155" t="s">
        <v>151</v>
      </c>
      <c r="AU138" s="155" t="s">
        <v>87</v>
      </c>
      <c r="AY138" s="14" t="s">
        <v>148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87</v>
      </c>
      <c r="BK138" s="156">
        <f t="shared" si="9"/>
        <v>0</v>
      </c>
      <c r="BL138" s="14" t="s">
        <v>155</v>
      </c>
      <c r="BM138" s="155" t="s">
        <v>419</v>
      </c>
    </row>
    <row r="139" spans="1:65" s="2" customFormat="1" ht="16.5" customHeight="1">
      <c r="A139" s="26"/>
      <c r="B139" s="143"/>
      <c r="C139" s="144" t="s">
        <v>263</v>
      </c>
      <c r="D139" s="144" t="s">
        <v>151</v>
      </c>
      <c r="E139" s="145" t="s">
        <v>525</v>
      </c>
      <c r="F139" s="146" t="s">
        <v>526</v>
      </c>
      <c r="G139" s="147" t="s">
        <v>254</v>
      </c>
      <c r="H139" s="148">
        <v>108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37</v>
      </c>
      <c r="O139" s="153">
        <v>0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155</v>
      </c>
      <c r="AT139" s="155" t="s">
        <v>151</v>
      </c>
      <c r="AU139" s="155" t="s">
        <v>87</v>
      </c>
      <c r="AY139" s="14" t="s">
        <v>148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87</v>
      </c>
      <c r="BK139" s="156">
        <f t="shared" si="9"/>
        <v>0</v>
      </c>
      <c r="BL139" s="14" t="s">
        <v>155</v>
      </c>
      <c r="BM139" s="155" t="s">
        <v>188</v>
      </c>
    </row>
    <row r="140" spans="1:65" s="2" customFormat="1" ht="24" customHeight="1">
      <c r="A140" s="26"/>
      <c r="B140" s="143"/>
      <c r="C140" s="144" t="s">
        <v>181</v>
      </c>
      <c r="D140" s="144" t="s">
        <v>151</v>
      </c>
      <c r="E140" s="145" t="s">
        <v>527</v>
      </c>
      <c r="F140" s="146" t="s">
        <v>528</v>
      </c>
      <c r="G140" s="147" t="s">
        <v>522</v>
      </c>
      <c r="H140" s="148">
        <v>1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37</v>
      </c>
      <c r="O140" s="153">
        <v>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155</v>
      </c>
      <c r="AT140" s="155" t="s">
        <v>151</v>
      </c>
      <c r="AU140" s="155" t="s">
        <v>87</v>
      </c>
      <c r="AY140" s="14" t="s">
        <v>148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87</v>
      </c>
      <c r="BK140" s="156">
        <f t="shared" si="9"/>
        <v>0</v>
      </c>
      <c r="BL140" s="14" t="s">
        <v>155</v>
      </c>
      <c r="BM140" s="155" t="s">
        <v>278</v>
      </c>
    </row>
    <row r="141" spans="1:65" s="2" customFormat="1" ht="24" customHeight="1">
      <c r="A141" s="26"/>
      <c r="B141" s="143"/>
      <c r="C141" s="144" t="s">
        <v>390</v>
      </c>
      <c r="D141" s="144" t="s">
        <v>151</v>
      </c>
      <c r="E141" s="145" t="s">
        <v>529</v>
      </c>
      <c r="F141" s="146" t="s">
        <v>530</v>
      </c>
      <c r="G141" s="147" t="s">
        <v>522</v>
      </c>
      <c r="H141" s="148">
        <v>4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37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155</v>
      </c>
      <c r="AT141" s="155" t="s">
        <v>151</v>
      </c>
      <c r="AU141" s="155" t="s">
        <v>87</v>
      </c>
      <c r="AY141" s="14" t="s">
        <v>148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87</v>
      </c>
      <c r="BK141" s="156">
        <f t="shared" si="9"/>
        <v>0</v>
      </c>
      <c r="BL141" s="14" t="s">
        <v>155</v>
      </c>
      <c r="BM141" s="155" t="s">
        <v>335</v>
      </c>
    </row>
    <row r="142" spans="1:65" s="2" customFormat="1" ht="16.5" customHeight="1">
      <c r="A142" s="26"/>
      <c r="B142" s="143"/>
      <c r="C142" s="144" t="s">
        <v>392</v>
      </c>
      <c r="D142" s="144" t="s">
        <v>151</v>
      </c>
      <c r="E142" s="145" t="s">
        <v>531</v>
      </c>
      <c r="F142" s="146" t="s">
        <v>532</v>
      </c>
      <c r="G142" s="147" t="s">
        <v>259</v>
      </c>
      <c r="H142" s="148">
        <v>3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37</v>
      </c>
      <c r="O142" s="153">
        <v>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155</v>
      </c>
      <c r="AT142" s="155" t="s">
        <v>151</v>
      </c>
      <c r="AU142" s="155" t="s">
        <v>87</v>
      </c>
      <c r="AY142" s="14" t="s">
        <v>148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87</v>
      </c>
      <c r="BK142" s="156">
        <f t="shared" si="9"/>
        <v>0</v>
      </c>
      <c r="BL142" s="14" t="s">
        <v>155</v>
      </c>
      <c r="BM142" s="155" t="s">
        <v>327</v>
      </c>
    </row>
    <row r="143" spans="1:65" s="2" customFormat="1" ht="16.5" customHeight="1">
      <c r="A143" s="26"/>
      <c r="B143" s="143"/>
      <c r="C143" s="144" t="s">
        <v>394</v>
      </c>
      <c r="D143" s="144" t="s">
        <v>151</v>
      </c>
      <c r="E143" s="145" t="s">
        <v>298</v>
      </c>
      <c r="F143" s="146" t="s">
        <v>533</v>
      </c>
      <c r="G143" s="147" t="s">
        <v>522</v>
      </c>
      <c r="H143" s="148">
        <v>1</v>
      </c>
      <c r="I143" s="149"/>
      <c r="J143" s="149">
        <f t="shared" si="0"/>
        <v>0</v>
      </c>
      <c r="K143" s="150"/>
      <c r="L143" s="27"/>
      <c r="M143" s="151" t="s">
        <v>1</v>
      </c>
      <c r="N143" s="152" t="s">
        <v>37</v>
      </c>
      <c r="O143" s="153">
        <v>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155</v>
      </c>
      <c r="AT143" s="155" t="s">
        <v>151</v>
      </c>
      <c r="AU143" s="155" t="s">
        <v>87</v>
      </c>
      <c r="AY143" s="14" t="s">
        <v>148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87</v>
      </c>
      <c r="BK143" s="156">
        <f t="shared" si="9"/>
        <v>0</v>
      </c>
      <c r="BL143" s="14" t="s">
        <v>155</v>
      </c>
      <c r="BM143" s="155" t="s">
        <v>347</v>
      </c>
    </row>
    <row r="144" spans="1:65" s="2" customFormat="1" ht="16.5" customHeight="1">
      <c r="A144" s="26"/>
      <c r="B144" s="143"/>
      <c r="C144" s="144" t="s">
        <v>7</v>
      </c>
      <c r="D144" s="144" t="s">
        <v>151</v>
      </c>
      <c r="E144" s="145" t="s">
        <v>303</v>
      </c>
      <c r="F144" s="146" t="s">
        <v>534</v>
      </c>
      <c r="G144" s="147" t="s">
        <v>522</v>
      </c>
      <c r="H144" s="148">
        <v>1</v>
      </c>
      <c r="I144" s="149"/>
      <c r="J144" s="149">
        <f t="shared" si="0"/>
        <v>0</v>
      </c>
      <c r="K144" s="150"/>
      <c r="L144" s="27"/>
      <c r="M144" s="151" t="s">
        <v>1</v>
      </c>
      <c r="N144" s="152" t="s">
        <v>37</v>
      </c>
      <c r="O144" s="153">
        <v>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155</v>
      </c>
      <c r="AT144" s="155" t="s">
        <v>151</v>
      </c>
      <c r="AU144" s="155" t="s">
        <v>87</v>
      </c>
      <c r="AY144" s="14" t="s">
        <v>148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87</v>
      </c>
      <c r="BK144" s="156">
        <f t="shared" si="9"/>
        <v>0</v>
      </c>
      <c r="BL144" s="14" t="s">
        <v>155</v>
      </c>
      <c r="BM144" s="155" t="s">
        <v>216</v>
      </c>
    </row>
    <row r="145" spans="1:65" s="2" customFormat="1" ht="36" customHeight="1">
      <c r="A145" s="26"/>
      <c r="B145" s="143"/>
      <c r="C145" s="144" t="s">
        <v>164</v>
      </c>
      <c r="D145" s="144" t="s">
        <v>151</v>
      </c>
      <c r="E145" s="145" t="s">
        <v>308</v>
      </c>
      <c r="F145" s="146" t="s">
        <v>535</v>
      </c>
      <c r="G145" s="147" t="s">
        <v>522</v>
      </c>
      <c r="H145" s="148">
        <v>1</v>
      </c>
      <c r="I145" s="149"/>
      <c r="J145" s="149">
        <f t="shared" si="0"/>
        <v>0</v>
      </c>
      <c r="K145" s="150"/>
      <c r="L145" s="27"/>
      <c r="M145" s="151" t="s">
        <v>1</v>
      </c>
      <c r="N145" s="152" t="s">
        <v>37</v>
      </c>
      <c r="O145" s="153">
        <v>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155</v>
      </c>
      <c r="AT145" s="155" t="s">
        <v>151</v>
      </c>
      <c r="AU145" s="155" t="s">
        <v>87</v>
      </c>
      <c r="AY145" s="14" t="s">
        <v>148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87</v>
      </c>
      <c r="BK145" s="156">
        <f t="shared" si="9"/>
        <v>0</v>
      </c>
      <c r="BL145" s="14" t="s">
        <v>155</v>
      </c>
      <c r="BM145" s="155" t="s">
        <v>536</v>
      </c>
    </row>
    <row r="146" spans="1:65" s="2" customFormat="1" ht="16.5" customHeight="1">
      <c r="A146" s="26"/>
      <c r="B146" s="143"/>
      <c r="C146" s="144" t="s">
        <v>168</v>
      </c>
      <c r="D146" s="144" t="s">
        <v>151</v>
      </c>
      <c r="E146" s="145" t="s">
        <v>288</v>
      </c>
      <c r="F146" s="146" t="s">
        <v>537</v>
      </c>
      <c r="G146" s="147" t="s">
        <v>522</v>
      </c>
      <c r="H146" s="148">
        <v>1</v>
      </c>
      <c r="I146" s="149"/>
      <c r="J146" s="149">
        <f t="shared" si="0"/>
        <v>0</v>
      </c>
      <c r="K146" s="150"/>
      <c r="L146" s="27"/>
      <c r="M146" s="151" t="s">
        <v>1</v>
      </c>
      <c r="N146" s="152" t="s">
        <v>37</v>
      </c>
      <c r="O146" s="153">
        <v>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155</v>
      </c>
      <c r="AT146" s="155" t="s">
        <v>151</v>
      </c>
      <c r="AU146" s="155" t="s">
        <v>87</v>
      </c>
      <c r="AY146" s="14" t="s">
        <v>148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87</v>
      </c>
      <c r="BK146" s="156">
        <f t="shared" si="9"/>
        <v>0</v>
      </c>
      <c r="BL146" s="14" t="s">
        <v>155</v>
      </c>
      <c r="BM146" s="155" t="s">
        <v>538</v>
      </c>
    </row>
    <row r="147" spans="1:65" s="2" customFormat="1" ht="36" customHeight="1">
      <c r="A147" s="26"/>
      <c r="B147" s="143"/>
      <c r="C147" s="144" t="s">
        <v>399</v>
      </c>
      <c r="D147" s="144" t="s">
        <v>151</v>
      </c>
      <c r="E147" s="145" t="s">
        <v>293</v>
      </c>
      <c r="F147" s="146" t="s">
        <v>539</v>
      </c>
      <c r="G147" s="147" t="s">
        <v>522</v>
      </c>
      <c r="H147" s="148">
        <v>1</v>
      </c>
      <c r="I147" s="149"/>
      <c r="J147" s="149">
        <f t="shared" si="0"/>
        <v>0</v>
      </c>
      <c r="K147" s="150"/>
      <c r="L147" s="27"/>
      <c r="M147" s="151" t="s">
        <v>1</v>
      </c>
      <c r="N147" s="152" t="s">
        <v>37</v>
      </c>
      <c r="O147" s="153">
        <v>0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155</v>
      </c>
      <c r="AT147" s="155" t="s">
        <v>151</v>
      </c>
      <c r="AU147" s="155" t="s">
        <v>87</v>
      </c>
      <c r="AY147" s="14" t="s">
        <v>148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87</v>
      </c>
      <c r="BK147" s="156">
        <f t="shared" si="9"/>
        <v>0</v>
      </c>
      <c r="BL147" s="14" t="s">
        <v>155</v>
      </c>
      <c r="BM147" s="155" t="s">
        <v>540</v>
      </c>
    </row>
    <row r="148" spans="1:65" s="2" customFormat="1" ht="16.5" customHeight="1">
      <c r="A148" s="26"/>
      <c r="B148" s="143"/>
      <c r="C148" s="144" t="s">
        <v>401</v>
      </c>
      <c r="D148" s="144" t="s">
        <v>151</v>
      </c>
      <c r="E148" s="145" t="s">
        <v>541</v>
      </c>
      <c r="F148" s="146" t="s">
        <v>542</v>
      </c>
      <c r="G148" s="147" t="s">
        <v>522</v>
      </c>
      <c r="H148" s="148">
        <v>1</v>
      </c>
      <c r="I148" s="149"/>
      <c r="J148" s="149">
        <f t="shared" si="0"/>
        <v>0</v>
      </c>
      <c r="K148" s="150"/>
      <c r="L148" s="27"/>
      <c r="M148" s="151" t="s">
        <v>1</v>
      </c>
      <c r="N148" s="152" t="s">
        <v>37</v>
      </c>
      <c r="O148" s="153">
        <v>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155</v>
      </c>
      <c r="AT148" s="155" t="s">
        <v>151</v>
      </c>
      <c r="AU148" s="155" t="s">
        <v>87</v>
      </c>
      <c r="AY148" s="14" t="s">
        <v>148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87</v>
      </c>
      <c r="BK148" s="156">
        <f t="shared" si="9"/>
        <v>0</v>
      </c>
      <c r="BL148" s="14" t="s">
        <v>155</v>
      </c>
      <c r="BM148" s="155" t="s">
        <v>271</v>
      </c>
    </row>
    <row r="149" spans="1:65" s="2" customFormat="1" ht="36" customHeight="1">
      <c r="A149" s="26"/>
      <c r="B149" s="143"/>
      <c r="C149" s="144" t="s">
        <v>407</v>
      </c>
      <c r="D149" s="144" t="s">
        <v>151</v>
      </c>
      <c r="E149" s="145" t="s">
        <v>543</v>
      </c>
      <c r="F149" s="146" t="s">
        <v>544</v>
      </c>
      <c r="G149" s="147" t="s">
        <v>522</v>
      </c>
      <c r="H149" s="148">
        <v>1</v>
      </c>
      <c r="I149" s="149"/>
      <c r="J149" s="149">
        <f t="shared" si="0"/>
        <v>0</v>
      </c>
      <c r="K149" s="150"/>
      <c r="L149" s="27"/>
      <c r="M149" s="151" t="s">
        <v>1</v>
      </c>
      <c r="N149" s="152" t="s">
        <v>37</v>
      </c>
      <c r="O149" s="153">
        <v>0</v>
      </c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155</v>
      </c>
      <c r="AT149" s="155" t="s">
        <v>151</v>
      </c>
      <c r="AU149" s="155" t="s">
        <v>87</v>
      </c>
      <c r="AY149" s="14" t="s">
        <v>148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4" t="s">
        <v>87</v>
      </c>
      <c r="BK149" s="156">
        <f t="shared" si="9"/>
        <v>0</v>
      </c>
      <c r="BL149" s="14" t="s">
        <v>155</v>
      </c>
      <c r="BM149" s="155" t="s">
        <v>280</v>
      </c>
    </row>
    <row r="150" spans="1:65" s="2" customFormat="1" ht="24" customHeight="1">
      <c r="A150" s="26"/>
      <c r="B150" s="143"/>
      <c r="C150" s="144" t="s">
        <v>411</v>
      </c>
      <c r="D150" s="144" t="s">
        <v>151</v>
      </c>
      <c r="E150" s="145" t="s">
        <v>545</v>
      </c>
      <c r="F150" s="146" t="s">
        <v>546</v>
      </c>
      <c r="G150" s="147" t="s">
        <v>522</v>
      </c>
      <c r="H150" s="148">
        <v>1</v>
      </c>
      <c r="I150" s="149"/>
      <c r="J150" s="149">
        <f t="shared" si="0"/>
        <v>0</v>
      </c>
      <c r="K150" s="150"/>
      <c r="L150" s="27"/>
      <c r="M150" s="151" t="s">
        <v>1</v>
      </c>
      <c r="N150" s="152" t="s">
        <v>37</v>
      </c>
      <c r="O150" s="153">
        <v>0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155</v>
      </c>
      <c r="AT150" s="155" t="s">
        <v>151</v>
      </c>
      <c r="AU150" s="155" t="s">
        <v>87</v>
      </c>
      <c r="AY150" s="14" t="s">
        <v>148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4" t="s">
        <v>87</v>
      </c>
      <c r="BK150" s="156">
        <f t="shared" si="9"/>
        <v>0</v>
      </c>
      <c r="BL150" s="14" t="s">
        <v>155</v>
      </c>
      <c r="BM150" s="155" t="s">
        <v>302</v>
      </c>
    </row>
    <row r="151" spans="1:65" s="2" customFormat="1" ht="60" customHeight="1">
      <c r="A151" s="26"/>
      <c r="B151" s="143"/>
      <c r="C151" s="144" t="s">
        <v>415</v>
      </c>
      <c r="D151" s="144" t="s">
        <v>151</v>
      </c>
      <c r="E151" s="145" t="s">
        <v>547</v>
      </c>
      <c r="F151" s="146" t="s">
        <v>548</v>
      </c>
      <c r="G151" s="147" t="s">
        <v>522</v>
      </c>
      <c r="H151" s="148">
        <v>1</v>
      </c>
      <c r="I151" s="149"/>
      <c r="J151" s="149">
        <f t="shared" si="0"/>
        <v>0</v>
      </c>
      <c r="K151" s="150"/>
      <c r="L151" s="27"/>
      <c r="M151" s="151" t="s">
        <v>1</v>
      </c>
      <c r="N151" s="152" t="s">
        <v>37</v>
      </c>
      <c r="O151" s="153">
        <v>0</v>
      </c>
      <c r="P151" s="153">
        <f t="shared" si="1"/>
        <v>0</v>
      </c>
      <c r="Q151" s="153">
        <v>0</v>
      </c>
      <c r="R151" s="153">
        <f t="shared" si="2"/>
        <v>0</v>
      </c>
      <c r="S151" s="153">
        <v>0</v>
      </c>
      <c r="T151" s="154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155</v>
      </c>
      <c r="AT151" s="155" t="s">
        <v>151</v>
      </c>
      <c r="AU151" s="155" t="s">
        <v>87</v>
      </c>
      <c r="AY151" s="14" t="s">
        <v>148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4" t="s">
        <v>87</v>
      </c>
      <c r="BK151" s="156">
        <f t="shared" si="9"/>
        <v>0</v>
      </c>
      <c r="BL151" s="14" t="s">
        <v>155</v>
      </c>
      <c r="BM151" s="155" t="s">
        <v>287</v>
      </c>
    </row>
    <row r="152" spans="1:65" s="2" customFormat="1" ht="24" customHeight="1">
      <c r="A152" s="26"/>
      <c r="B152" s="143"/>
      <c r="C152" s="144" t="s">
        <v>419</v>
      </c>
      <c r="D152" s="144" t="s">
        <v>151</v>
      </c>
      <c r="E152" s="145" t="s">
        <v>549</v>
      </c>
      <c r="F152" s="146" t="s">
        <v>550</v>
      </c>
      <c r="G152" s="147" t="s">
        <v>522</v>
      </c>
      <c r="H152" s="148">
        <v>1</v>
      </c>
      <c r="I152" s="149"/>
      <c r="J152" s="149">
        <f t="shared" si="0"/>
        <v>0</v>
      </c>
      <c r="K152" s="150"/>
      <c r="L152" s="27"/>
      <c r="M152" s="171" t="s">
        <v>1</v>
      </c>
      <c r="N152" s="172" t="s">
        <v>37</v>
      </c>
      <c r="O152" s="173">
        <v>0</v>
      </c>
      <c r="P152" s="173">
        <f t="shared" si="1"/>
        <v>0</v>
      </c>
      <c r="Q152" s="173">
        <v>0</v>
      </c>
      <c r="R152" s="173">
        <f t="shared" si="2"/>
        <v>0</v>
      </c>
      <c r="S152" s="173">
        <v>0</v>
      </c>
      <c r="T152" s="174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155</v>
      </c>
      <c r="AT152" s="155" t="s">
        <v>151</v>
      </c>
      <c r="AU152" s="155" t="s">
        <v>87</v>
      </c>
      <c r="AY152" s="14" t="s">
        <v>148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4" t="s">
        <v>87</v>
      </c>
      <c r="BK152" s="156">
        <f t="shared" si="9"/>
        <v>0</v>
      </c>
      <c r="BL152" s="14" t="s">
        <v>155</v>
      </c>
      <c r="BM152" s="155" t="s">
        <v>150</v>
      </c>
    </row>
    <row r="153" spans="1:65" s="2" customFormat="1" ht="7" customHeight="1">
      <c r="A153" s="26"/>
      <c r="B153" s="41"/>
      <c r="C153" s="42"/>
      <c r="D153" s="42"/>
      <c r="E153" s="42"/>
      <c r="F153" s="42"/>
      <c r="G153" s="42"/>
      <c r="H153" s="42"/>
      <c r="I153" s="42"/>
      <c r="J153" s="42"/>
      <c r="K153" s="42"/>
      <c r="L153" s="27"/>
      <c r="M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</row>
  </sheetData>
  <autoFilter ref="C121:K152" xr:uid="{00000000-0009-0000-0000-000003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156"/>
  <sheetViews>
    <sheetView showGridLines="0" topLeftCell="A108" workbookViewId="0">
      <selection activeCell="J117" sqref="J117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92"/>
    </row>
    <row r="2" spans="1:46" s="1" customFormat="1" ht="37" customHeight="1">
      <c r="L2" s="209" t="s">
        <v>5</v>
      </c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4" t="s">
        <v>94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5" customHeight="1">
      <c r="B4" s="17"/>
      <c r="D4" s="18" t="s">
        <v>113</v>
      </c>
      <c r="L4" s="17"/>
      <c r="M4" s="93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16" t="str">
        <f>'Rekapitulácia stavby'!K6</f>
        <v xml:space="preserve">SYSTÉM ZHODNOCOVANIA BRO V KRÁSNE NAD KYSUCOU </v>
      </c>
      <c r="F7" s="217"/>
      <c r="G7" s="217"/>
      <c r="H7" s="217"/>
      <c r="L7" s="17"/>
    </row>
    <row r="8" spans="1:46" s="2" customFormat="1" ht="12" customHeight="1">
      <c r="A8" s="26"/>
      <c r="B8" s="27"/>
      <c r="C8" s="26"/>
      <c r="D8" s="23" t="s">
        <v>114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8" t="s">
        <v>551</v>
      </c>
      <c r="F9" s="215"/>
      <c r="G9" s="215"/>
      <c r="H9" s="21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>
        <f>'Rekapitulácia stavby'!AN8</f>
        <v>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21</v>
      </c>
      <c r="F15" s="26"/>
      <c r="G15" s="26"/>
      <c r="H15" s="26"/>
      <c r="I15" s="23" t="s">
        <v>22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06" t="str">
        <f>'Rekapitulácia stavby'!E14</f>
        <v xml:space="preserve"> </v>
      </c>
      <c r="F18" s="206"/>
      <c r="G18" s="206"/>
      <c r="H18" s="206"/>
      <c r="I18" s="23" t="s">
        <v>22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20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22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20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26</v>
      </c>
      <c r="F24" s="26"/>
      <c r="G24" s="26"/>
      <c r="H24" s="26"/>
      <c r="I24" s="23" t="s">
        <v>22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02" customHeight="1">
      <c r="A27" s="94"/>
      <c r="B27" s="95"/>
      <c r="C27" s="94"/>
      <c r="D27" s="94"/>
      <c r="E27" s="210" t="s">
        <v>116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7" t="s">
        <v>31</v>
      </c>
      <c r="E30" s="26"/>
      <c r="F30" s="26"/>
      <c r="G30" s="26"/>
      <c r="H30" s="26"/>
      <c r="I30" s="26"/>
      <c r="J30" s="65">
        <f>ROUND(J123,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33</v>
      </c>
      <c r="G32" s="26"/>
      <c r="H32" s="26"/>
      <c r="I32" s="30" t="s">
        <v>32</v>
      </c>
      <c r="J32" s="30" t="s">
        <v>34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8" t="s">
        <v>35</v>
      </c>
      <c r="E33" s="23" t="s">
        <v>36</v>
      </c>
      <c r="F33" s="99">
        <f>ROUND((SUM(BE123:BE155)),  2)</f>
        <v>0</v>
      </c>
      <c r="G33" s="26"/>
      <c r="H33" s="26"/>
      <c r="I33" s="100">
        <v>0.2</v>
      </c>
      <c r="J33" s="99">
        <f>ROUND(((SUM(BE123:BE155))*I33),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37</v>
      </c>
      <c r="F34" s="99">
        <f>ROUND((SUM(BF123:BF155)),  2)</f>
        <v>0</v>
      </c>
      <c r="G34" s="26"/>
      <c r="H34" s="26"/>
      <c r="I34" s="100">
        <v>0.2</v>
      </c>
      <c r="J34" s="99">
        <f>ROUND(((SUM(BF123:BF155))*I34),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38</v>
      </c>
      <c r="F35" s="99">
        <f>ROUND((SUM(BG123:BG155)),  2)</f>
        <v>0</v>
      </c>
      <c r="G35" s="26"/>
      <c r="H35" s="26"/>
      <c r="I35" s="100">
        <v>0.2</v>
      </c>
      <c r="J35" s="9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39</v>
      </c>
      <c r="F36" s="99">
        <f>ROUND((SUM(BH123:BH155)),  2)</f>
        <v>0</v>
      </c>
      <c r="G36" s="26"/>
      <c r="H36" s="26"/>
      <c r="I36" s="100">
        <v>0.2</v>
      </c>
      <c r="J36" s="99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40</v>
      </c>
      <c r="F37" s="99">
        <f>ROUND((SUM(BI123:BI155)),  2)</f>
        <v>0</v>
      </c>
      <c r="G37" s="26"/>
      <c r="H37" s="26"/>
      <c r="I37" s="100">
        <v>0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101"/>
      <c r="D39" s="102" t="s">
        <v>41</v>
      </c>
      <c r="E39" s="54"/>
      <c r="F39" s="54"/>
      <c r="G39" s="103" t="s">
        <v>42</v>
      </c>
      <c r="H39" s="104" t="s">
        <v>43</v>
      </c>
      <c r="I39" s="54"/>
      <c r="J39" s="105">
        <f>SUM(J30:J37)</f>
        <v>0</v>
      </c>
      <c r="K39" s="10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46</v>
      </c>
      <c r="E61" s="29"/>
      <c r="F61" s="107" t="s">
        <v>47</v>
      </c>
      <c r="G61" s="39" t="s">
        <v>46</v>
      </c>
      <c r="H61" s="29"/>
      <c r="I61" s="29"/>
      <c r="J61" s="108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46</v>
      </c>
      <c r="E76" s="29"/>
      <c r="F76" s="107" t="s">
        <v>47</v>
      </c>
      <c r="G76" s="39" t="s">
        <v>46</v>
      </c>
      <c r="H76" s="29"/>
      <c r="I76" s="29"/>
      <c r="J76" s="108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117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5.5" customHeight="1">
      <c r="A85" s="26"/>
      <c r="B85" s="27"/>
      <c r="C85" s="26"/>
      <c r="D85" s="26"/>
      <c r="E85" s="216" t="str">
        <f>E7</f>
        <v xml:space="preserve">SYSTÉM ZHODNOCOVANIA BRO V KRÁSNE NAD KYSUCOU </v>
      </c>
      <c r="F85" s="217"/>
      <c r="G85" s="217"/>
      <c r="H85" s="21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114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8" t="str">
        <f>E9</f>
        <v>SO 03 - Skladovacia plocha surovín</v>
      </c>
      <c r="F87" s="215"/>
      <c r="G87" s="215"/>
      <c r="H87" s="21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Krásno na Kysucou p.č. 515/72, 515/73</v>
      </c>
      <c r="G89" s="26"/>
      <c r="H89" s="26"/>
      <c r="I89" s="23" t="s">
        <v>18</v>
      </c>
      <c r="J89" s="49">
        <f>IF(J12="","",J12)</f>
        <v>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5" customHeight="1">
      <c r="A91" s="26"/>
      <c r="B91" s="27"/>
      <c r="C91" s="23" t="s">
        <v>19</v>
      </c>
      <c r="D91" s="26"/>
      <c r="E91" s="26"/>
      <c r="F91" s="21" t="str">
        <f>E15</f>
        <v>Mesto Krásno nad Kysucou</v>
      </c>
      <c r="G91" s="26"/>
      <c r="H91" s="26"/>
      <c r="I91" s="23" t="s">
        <v>25</v>
      </c>
      <c r="J91" s="24" t="str">
        <f>E21</f>
        <v>HESCON s.r.o.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>HESCON s.r.o.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9" t="s">
        <v>118</v>
      </c>
      <c r="D94" s="101"/>
      <c r="E94" s="101"/>
      <c r="F94" s="101"/>
      <c r="G94" s="101"/>
      <c r="H94" s="101"/>
      <c r="I94" s="101"/>
      <c r="J94" s="110" t="s">
        <v>119</v>
      </c>
      <c r="K94" s="101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11" t="s">
        <v>120</v>
      </c>
      <c r="D96" s="26"/>
      <c r="E96" s="26"/>
      <c r="F96" s="26"/>
      <c r="G96" s="26"/>
      <c r="H96" s="26"/>
      <c r="I96" s="26"/>
      <c r="J96" s="65">
        <f>J123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121</v>
      </c>
    </row>
    <row r="97" spans="1:31" s="9" customFormat="1" ht="25" customHeight="1">
      <c r="B97" s="112"/>
      <c r="D97" s="113" t="s">
        <v>122</v>
      </c>
      <c r="E97" s="114"/>
      <c r="F97" s="114"/>
      <c r="G97" s="114"/>
      <c r="H97" s="114"/>
      <c r="I97" s="114"/>
      <c r="J97" s="115">
        <f>J124</f>
        <v>0</v>
      </c>
      <c r="L97" s="112"/>
    </row>
    <row r="98" spans="1:31" s="10" customFormat="1" ht="20" customHeight="1">
      <c r="B98" s="116"/>
      <c r="D98" s="117" t="s">
        <v>123</v>
      </c>
      <c r="E98" s="118"/>
      <c r="F98" s="118"/>
      <c r="G98" s="118"/>
      <c r="H98" s="118"/>
      <c r="I98" s="118"/>
      <c r="J98" s="119">
        <f>J125</f>
        <v>0</v>
      </c>
      <c r="L98" s="116"/>
    </row>
    <row r="99" spans="1:31" s="10" customFormat="1" ht="20" customHeight="1">
      <c r="B99" s="116"/>
      <c r="D99" s="117" t="s">
        <v>124</v>
      </c>
      <c r="E99" s="118"/>
      <c r="F99" s="118"/>
      <c r="G99" s="118"/>
      <c r="H99" s="118"/>
      <c r="I99" s="118"/>
      <c r="J99" s="119">
        <f>J130</f>
        <v>0</v>
      </c>
      <c r="L99" s="116"/>
    </row>
    <row r="100" spans="1:31" s="10" customFormat="1" ht="20" customHeight="1">
      <c r="B100" s="116"/>
      <c r="D100" s="117" t="s">
        <v>126</v>
      </c>
      <c r="E100" s="118"/>
      <c r="F100" s="118"/>
      <c r="G100" s="118"/>
      <c r="H100" s="118"/>
      <c r="I100" s="118"/>
      <c r="J100" s="119">
        <f>J134</f>
        <v>0</v>
      </c>
      <c r="L100" s="116"/>
    </row>
    <row r="101" spans="1:31" s="10" customFormat="1" ht="20" customHeight="1">
      <c r="B101" s="116"/>
      <c r="D101" s="117" t="s">
        <v>127</v>
      </c>
      <c r="E101" s="118"/>
      <c r="F101" s="118"/>
      <c r="G101" s="118"/>
      <c r="H101" s="118"/>
      <c r="I101" s="118"/>
      <c r="J101" s="119">
        <f>J141</f>
        <v>0</v>
      </c>
      <c r="L101" s="116"/>
    </row>
    <row r="102" spans="1:31" s="10" customFormat="1" ht="20" customHeight="1">
      <c r="B102" s="116"/>
      <c r="D102" s="117" t="s">
        <v>128</v>
      </c>
      <c r="E102" s="118"/>
      <c r="F102" s="118"/>
      <c r="G102" s="118"/>
      <c r="H102" s="118"/>
      <c r="I102" s="118"/>
      <c r="J102" s="119">
        <f>J144</f>
        <v>0</v>
      </c>
      <c r="L102" s="116"/>
    </row>
    <row r="103" spans="1:31" s="9" customFormat="1" ht="25" customHeight="1">
      <c r="B103" s="112"/>
      <c r="D103" s="113" t="s">
        <v>133</v>
      </c>
      <c r="E103" s="114"/>
      <c r="F103" s="114"/>
      <c r="G103" s="114"/>
      <c r="H103" s="114"/>
      <c r="I103" s="114"/>
      <c r="J103" s="115">
        <f>J146</f>
        <v>0</v>
      </c>
      <c r="L103" s="112"/>
    </row>
    <row r="104" spans="1:31" s="2" customFormat="1" ht="21.75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7" customHeight="1">
      <c r="A105" s="26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9" spans="1:31" s="2" customFormat="1" ht="7" customHeight="1">
      <c r="A109" s="26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5" customHeight="1">
      <c r="A110" s="26"/>
      <c r="B110" s="27"/>
      <c r="C110" s="18" t="s">
        <v>134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7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13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25.5" customHeight="1">
      <c r="A113" s="26"/>
      <c r="B113" s="27"/>
      <c r="C113" s="26"/>
      <c r="D113" s="26"/>
      <c r="E113" s="216" t="str">
        <f>E7</f>
        <v xml:space="preserve">SYSTÉM ZHODNOCOVANIA BRO V KRÁSNE NAD KYSUCOU </v>
      </c>
      <c r="F113" s="217"/>
      <c r="G113" s="217"/>
      <c r="H113" s="217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114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98" t="str">
        <f>E9</f>
        <v>SO 03 - Skladovacia plocha surovín</v>
      </c>
      <c r="F115" s="215"/>
      <c r="G115" s="215"/>
      <c r="H115" s="215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7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16</v>
      </c>
      <c r="D117" s="26"/>
      <c r="E117" s="26"/>
      <c r="F117" s="21" t="str">
        <f>F12</f>
        <v>Krásno na Kysucou p.č. 515/72, 515/73</v>
      </c>
      <c r="G117" s="26"/>
      <c r="H117" s="26"/>
      <c r="I117" s="23" t="s">
        <v>18</v>
      </c>
      <c r="J117" s="49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7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5" customHeight="1">
      <c r="A119" s="26"/>
      <c r="B119" s="27"/>
      <c r="C119" s="23" t="s">
        <v>19</v>
      </c>
      <c r="D119" s="26"/>
      <c r="E119" s="26"/>
      <c r="F119" s="21" t="str">
        <f>E15</f>
        <v>Mesto Krásno nad Kysucou</v>
      </c>
      <c r="G119" s="26"/>
      <c r="H119" s="26"/>
      <c r="I119" s="23" t="s">
        <v>25</v>
      </c>
      <c r="J119" s="24" t="str">
        <f>E21</f>
        <v>HESCON s.r.o.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5" customHeight="1">
      <c r="A120" s="26"/>
      <c r="B120" s="27"/>
      <c r="C120" s="23" t="s">
        <v>23</v>
      </c>
      <c r="D120" s="26"/>
      <c r="E120" s="26"/>
      <c r="F120" s="21" t="str">
        <f>IF(E18="","",E18)</f>
        <v xml:space="preserve"> </v>
      </c>
      <c r="G120" s="26"/>
      <c r="H120" s="26"/>
      <c r="I120" s="23" t="s">
        <v>28</v>
      </c>
      <c r="J120" s="24" t="str">
        <f>E24</f>
        <v>HESCON s.r.o.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2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20"/>
      <c r="B122" s="121"/>
      <c r="C122" s="122" t="s">
        <v>135</v>
      </c>
      <c r="D122" s="123" t="s">
        <v>56</v>
      </c>
      <c r="E122" s="123" t="s">
        <v>52</v>
      </c>
      <c r="F122" s="123" t="s">
        <v>53</v>
      </c>
      <c r="G122" s="123" t="s">
        <v>136</v>
      </c>
      <c r="H122" s="123" t="s">
        <v>137</v>
      </c>
      <c r="I122" s="123" t="s">
        <v>138</v>
      </c>
      <c r="J122" s="124" t="s">
        <v>119</v>
      </c>
      <c r="K122" s="125" t="s">
        <v>139</v>
      </c>
      <c r="L122" s="126"/>
      <c r="M122" s="56" t="s">
        <v>1</v>
      </c>
      <c r="N122" s="57" t="s">
        <v>35</v>
      </c>
      <c r="O122" s="57" t="s">
        <v>140</v>
      </c>
      <c r="P122" s="57" t="s">
        <v>141</v>
      </c>
      <c r="Q122" s="57" t="s">
        <v>142</v>
      </c>
      <c r="R122" s="57" t="s">
        <v>143</v>
      </c>
      <c r="S122" s="57" t="s">
        <v>144</v>
      </c>
      <c r="T122" s="58" t="s">
        <v>145</v>
      </c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</row>
    <row r="123" spans="1:65" s="2" customFormat="1" ht="22.75" customHeight="1">
      <c r="A123" s="26"/>
      <c r="B123" s="27"/>
      <c r="C123" s="63" t="s">
        <v>120</v>
      </c>
      <c r="D123" s="26"/>
      <c r="E123" s="26"/>
      <c r="F123" s="26"/>
      <c r="G123" s="26"/>
      <c r="H123" s="26"/>
      <c r="I123" s="26"/>
      <c r="J123" s="127">
        <f>BK123</f>
        <v>0</v>
      </c>
      <c r="K123" s="26"/>
      <c r="L123" s="27"/>
      <c r="M123" s="59"/>
      <c r="N123" s="50"/>
      <c r="O123" s="60"/>
      <c r="P123" s="128">
        <f>P124+P146</f>
        <v>180.93486000000001</v>
      </c>
      <c r="Q123" s="60"/>
      <c r="R123" s="128">
        <f>R124+R146</f>
        <v>363.84443500000003</v>
      </c>
      <c r="S123" s="60"/>
      <c r="T123" s="129">
        <f>T124+T146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70</v>
      </c>
      <c r="AU123" s="14" t="s">
        <v>121</v>
      </c>
      <c r="BK123" s="130">
        <f>BK124+BK146</f>
        <v>0</v>
      </c>
    </row>
    <row r="124" spans="1:65" s="12" customFormat="1" ht="26" customHeight="1">
      <c r="B124" s="131"/>
      <c r="D124" s="132" t="s">
        <v>70</v>
      </c>
      <c r="E124" s="133" t="s">
        <v>146</v>
      </c>
      <c r="F124" s="133" t="s">
        <v>147</v>
      </c>
      <c r="J124" s="134">
        <f>BK124</f>
        <v>0</v>
      </c>
      <c r="L124" s="131"/>
      <c r="M124" s="135"/>
      <c r="N124" s="136"/>
      <c r="O124" s="136"/>
      <c r="P124" s="137">
        <f>P125+P130+P134+P141+P144</f>
        <v>180.93486000000001</v>
      </c>
      <c r="Q124" s="136"/>
      <c r="R124" s="137">
        <f>R125+R130+R134+R141+R144</f>
        <v>363.84443500000003</v>
      </c>
      <c r="S124" s="136"/>
      <c r="T124" s="138">
        <f>T125+T130+T134+T141+T144</f>
        <v>0</v>
      </c>
      <c r="AR124" s="132" t="s">
        <v>79</v>
      </c>
      <c r="AT124" s="139" t="s">
        <v>70</v>
      </c>
      <c r="AU124" s="139" t="s">
        <v>71</v>
      </c>
      <c r="AY124" s="132" t="s">
        <v>148</v>
      </c>
      <c r="BK124" s="140">
        <f>BK125+BK130+BK134+BK141+BK144</f>
        <v>0</v>
      </c>
    </row>
    <row r="125" spans="1:65" s="12" customFormat="1" ht="22.75" customHeight="1">
      <c r="B125" s="131"/>
      <c r="D125" s="132" t="s">
        <v>70</v>
      </c>
      <c r="E125" s="141" t="s">
        <v>79</v>
      </c>
      <c r="F125" s="141" t="s">
        <v>149</v>
      </c>
      <c r="J125" s="142">
        <f>BK125</f>
        <v>0</v>
      </c>
      <c r="L125" s="131"/>
      <c r="M125" s="135"/>
      <c r="N125" s="136"/>
      <c r="O125" s="136"/>
      <c r="P125" s="137">
        <f>SUM(P126:P129)</f>
        <v>51.8795</v>
      </c>
      <c r="Q125" s="136"/>
      <c r="R125" s="137">
        <f>SUM(R126:R129)</f>
        <v>0</v>
      </c>
      <c r="S125" s="136"/>
      <c r="T125" s="138">
        <f>SUM(T126:T129)</f>
        <v>0</v>
      </c>
      <c r="AR125" s="132" t="s">
        <v>79</v>
      </c>
      <c r="AT125" s="139" t="s">
        <v>70</v>
      </c>
      <c r="AU125" s="139" t="s">
        <v>79</v>
      </c>
      <c r="AY125" s="132" t="s">
        <v>148</v>
      </c>
      <c r="BK125" s="140">
        <f>SUM(BK126:BK129)</f>
        <v>0</v>
      </c>
    </row>
    <row r="126" spans="1:65" s="2" customFormat="1" ht="24" customHeight="1">
      <c r="A126" s="26"/>
      <c r="B126" s="143"/>
      <c r="C126" s="144" t="s">
        <v>419</v>
      </c>
      <c r="D126" s="144" t="s">
        <v>151</v>
      </c>
      <c r="E126" s="145" t="s">
        <v>152</v>
      </c>
      <c r="F126" s="146" t="s">
        <v>153</v>
      </c>
      <c r="G126" s="147" t="s">
        <v>154</v>
      </c>
      <c r="H126" s="148">
        <v>158.75</v>
      </c>
      <c r="I126" s="149"/>
      <c r="J126" s="149">
        <f>ROUND(I126*H126,2)</f>
        <v>0</v>
      </c>
      <c r="K126" s="150"/>
      <c r="L126" s="27"/>
      <c r="M126" s="151" t="s">
        <v>1</v>
      </c>
      <c r="N126" s="152" t="s">
        <v>37</v>
      </c>
      <c r="O126" s="153">
        <v>0.20499999999999999</v>
      </c>
      <c r="P126" s="153">
        <f>O126*H126</f>
        <v>32.543749999999996</v>
      </c>
      <c r="Q126" s="153">
        <v>0</v>
      </c>
      <c r="R126" s="153">
        <f>Q126*H126</f>
        <v>0</v>
      </c>
      <c r="S126" s="153">
        <v>0</v>
      </c>
      <c r="T126" s="154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155</v>
      </c>
      <c r="AT126" s="155" t="s">
        <v>151</v>
      </c>
      <c r="AU126" s="155" t="s">
        <v>87</v>
      </c>
      <c r="AY126" s="14" t="s">
        <v>148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4" t="s">
        <v>87</v>
      </c>
      <c r="BK126" s="156">
        <f>ROUND(I126*H126,2)</f>
        <v>0</v>
      </c>
      <c r="BL126" s="14" t="s">
        <v>155</v>
      </c>
      <c r="BM126" s="155" t="s">
        <v>552</v>
      </c>
    </row>
    <row r="127" spans="1:65" s="2" customFormat="1" ht="24" customHeight="1">
      <c r="A127" s="26"/>
      <c r="B127" s="143"/>
      <c r="C127" s="144" t="s">
        <v>423</v>
      </c>
      <c r="D127" s="144" t="s">
        <v>151</v>
      </c>
      <c r="E127" s="145" t="s">
        <v>158</v>
      </c>
      <c r="F127" s="146" t="s">
        <v>159</v>
      </c>
      <c r="G127" s="147" t="s">
        <v>154</v>
      </c>
      <c r="H127" s="148">
        <v>158.75</v>
      </c>
      <c r="I127" s="149"/>
      <c r="J127" s="149">
        <f>ROUND(I127*H127,2)</f>
        <v>0</v>
      </c>
      <c r="K127" s="150"/>
      <c r="L127" s="27"/>
      <c r="M127" s="151" t="s">
        <v>1</v>
      </c>
      <c r="N127" s="152" t="s">
        <v>37</v>
      </c>
      <c r="O127" s="153">
        <v>7.6999999999999999E-2</v>
      </c>
      <c r="P127" s="153">
        <f>O127*H127</f>
        <v>12.223749999999999</v>
      </c>
      <c r="Q127" s="153">
        <v>0</v>
      </c>
      <c r="R127" s="153">
        <f>Q127*H127</f>
        <v>0</v>
      </c>
      <c r="S127" s="153">
        <v>0</v>
      </c>
      <c r="T127" s="154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155</v>
      </c>
      <c r="AT127" s="155" t="s">
        <v>151</v>
      </c>
      <c r="AU127" s="155" t="s">
        <v>87</v>
      </c>
      <c r="AY127" s="14" t="s">
        <v>148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4" t="s">
        <v>87</v>
      </c>
      <c r="BK127" s="156">
        <f>ROUND(I127*H127,2)</f>
        <v>0</v>
      </c>
      <c r="BL127" s="14" t="s">
        <v>155</v>
      </c>
      <c r="BM127" s="155" t="s">
        <v>553</v>
      </c>
    </row>
    <row r="128" spans="1:65" s="2" customFormat="1" ht="36" customHeight="1">
      <c r="A128" s="26"/>
      <c r="B128" s="143"/>
      <c r="C128" s="144" t="s">
        <v>188</v>
      </c>
      <c r="D128" s="144" t="s">
        <v>151</v>
      </c>
      <c r="E128" s="145" t="s">
        <v>173</v>
      </c>
      <c r="F128" s="146" t="s">
        <v>174</v>
      </c>
      <c r="G128" s="147" t="s">
        <v>154</v>
      </c>
      <c r="H128" s="148">
        <v>158.75</v>
      </c>
      <c r="I128" s="149"/>
      <c r="J128" s="149">
        <f>ROUND(I128*H128,2)</f>
        <v>0</v>
      </c>
      <c r="K128" s="150"/>
      <c r="L128" s="27"/>
      <c r="M128" s="151" t="s">
        <v>1</v>
      </c>
      <c r="N128" s="152" t="s">
        <v>37</v>
      </c>
      <c r="O128" s="153">
        <v>3.6799999999999999E-2</v>
      </c>
      <c r="P128" s="153">
        <f>O128*H128</f>
        <v>5.8419999999999996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155</v>
      </c>
      <c r="AT128" s="155" t="s">
        <v>151</v>
      </c>
      <c r="AU128" s="155" t="s">
        <v>87</v>
      </c>
      <c r="AY128" s="14" t="s">
        <v>148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4" t="s">
        <v>87</v>
      </c>
      <c r="BK128" s="156">
        <f>ROUND(I128*H128,2)</f>
        <v>0</v>
      </c>
      <c r="BL128" s="14" t="s">
        <v>155</v>
      </c>
      <c r="BM128" s="155" t="s">
        <v>554</v>
      </c>
    </row>
    <row r="129" spans="1:65" s="2" customFormat="1" ht="16.5" customHeight="1">
      <c r="A129" s="26"/>
      <c r="B129" s="143"/>
      <c r="C129" s="144" t="s">
        <v>323</v>
      </c>
      <c r="D129" s="144" t="s">
        <v>151</v>
      </c>
      <c r="E129" s="145" t="s">
        <v>177</v>
      </c>
      <c r="F129" s="146" t="s">
        <v>178</v>
      </c>
      <c r="G129" s="147" t="s">
        <v>154</v>
      </c>
      <c r="H129" s="148">
        <v>158.75</v>
      </c>
      <c r="I129" s="149"/>
      <c r="J129" s="149">
        <f>ROUND(I129*H129,2)</f>
        <v>0</v>
      </c>
      <c r="K129" s="150"/>
      <c r="L129" s="27"/>
      <c r="M129" s="151" t="s">
        <v>1</v>
      </c>
      <c r="N129" s="152" t="s">
        <v>37</v>
      </c>
      <c r="O129" s="153">
        <v>8.0000000000000002E-3</v>
      </c>
      <c r="P129" s="153">
        <f>O129*H129</f>
        <v>1.27</v>
      </c>
      <c r="Q129" s="153">
        <v>0</v>
      </c>
      <c r="R129" s="153">
        <f>Q129*H129</f>
        <v>0</v>
      </c>
      <c r="S129" s="153">
        <v>0</v>
      </c>
      <c r="T129" s="154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155</v>
      </c>
      <c r="AT129" s="155" t="s">
        <v>151</v>
      </c>
      <c r="AU129" s="155" t="s">
        <v>87</v>
      </c>
      <c r="AY129" s="14" t="s">
        <v>148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4" t="s">
        <v>87</v>
      </c>
      <c r="BK129" s="156">
        <f>ROUND(I129*H129,2)</f>
        <v>0</v>
      </c>
      <c r="BL129" s="14" t="s">
        <v>155</v>
      </c>
      <c r="BM129" s="155" t="s">
        <v>555</v>
      </c>
    </row>
    <row r="130" spans="1:65" s="12" customFormat="1" ht="22.75" customHeight="1">
      <c r="B130" s="131"/>
      <c r="D130" s="132" t="s">
        <v>70</v>
      </c>
      <c r="E130" s="141" t="s">
        <v>87</v>
      </c>
      <c r="F130" s="141" t="s">
        <v>180</v>
      </c>
      <c r="J130" s="142">
        <f>BK130</f>
        <v>0</v>
      </c>
      <c r="L130" s="131"/>
      <c r="M130" s="135"/>
      <c r="N130" s="136"/>
      <c r="O130" s="136"/>
      <c r="P130" s="137">
        <f>SUM(P131:P133)</f>
        <v>52.25</v>
      </c>
      <c r="Q130" s="136"/>
      <c r="R130" s="137">
        <f>SUM(R131:R133)</f>
        <v>0.62875000000000014</v>
      </c>
      <c r="S130" s="136"/>
      <c r="T130" s="138">
        <f>SUM(T131:T133)</f>
        <v>0</v>
      </c>
      <c r="AR130" s="132" t="s">
        <v>79</v>
      </c>
      <c r="AT130" s="139" t="s">
        <v>70</v>
      </c>
      <c r="AU130" s="139" t="s">
        <v>79</v>
      </c>
      <c r="AY130" s="132" t="s">
        <v>148</v>
      </c>
      <c r="BK130" s="140">
        <f>SUM(BK131:BK133)</f>
        <v>0</v>
      </c>
    </row>
    <row r="131" spans="1:65" s="2" customFormat="1" ht="24" customHeight="1">
      <c r="A131" s="26"/>
      <c r="B131" s="143"/>
      <c r="C131" s="144" t="s">
        <v>236</v>
      </c>
      <c r="D131" s="144" t="s">
        <v>151</v>
      </c>
      <c r="E131" s="145" t="s">
        <v>194</v>
      </c>
      <c r="F131" s="146" t="s">
        <v>195</v>
      </c>
      <c r="G131" s="147" t="s">
        <v>196</v>
      </c>
      <c r="H131" s="148">
        <v>250</v>
      </c>
      <c r="I131" s="149"/>
      <c r="J131" s="149">
        <f>ROUND(I131*H131,2)</f>
        <v>0</v>
      </c>
      <c r="K131" s="150"/>
      <c r="L131" s="27"/>
      <c r="M131" s="151" t="s">
        <v>1</v>
      </c>
      <c r="N131" s="152" t="s">
        <v>37</v>
      </c>
      <c r="O131" s="153">
        <v>2.9000000000000001E-2</v>
      </c>
      <c r="P131" s="153">
        <f>O131*H131</f>
        <v>7.25</v>
      </c>
      <c r="Q131" s="153">
        <v>3.0000000000000001E-5</v>
      </c>
      <c r="R131" s="153">
        <f>Q131*H131</f>
        <v>7.5000000000000006E-3</v>
      </c>
      <c r="S131" s="153">
        <v>0</v>
      </c>
      <c r="T131" s="154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155</v>
      </c>
      <c r="AT131" s="155" t="s">
        <v>151</v>
      </c>
      <c r="AU131" s="155" t="s">
        <v>87</v>
      </c>
      <c r="AY131" s="14" t="s">
        <v>148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4" t="s">
        <v>87</v>
      </c>
      <c r="BK131" s="156">
        <f>ROUND(I131*H131,2)</f>
        <v>0</v>
      </c>
      <c r="BL131" s="14" t="s">
        <v>155</v>
      </c>
      <c r="BM131" s="155" t="s">
        <v>556</v>
      </c>
    </row>
    <row r="132" spans="1:65" s="2" customFormat="1" ht="16.5" customHeight="1">
      <c r="A132" s="26"/>
      <c r="B132" s="143"/>
      <c r="C132" s="157" t="s">
        <v>202</v>
      </c>
      <c r="D132" s="157" t="s">
        <v>199</v>
      </c>
      <c r="E132" s="158" t="s">
        <v>200</v>
      </c>
      <c r="F132" s="159" t="s">
        <v>201</v>
      </c>
      <c r="G132" s="160" t="s">
        <v>196</v>
      </c>
      <c r="H132" s="161">
        <v>255</v>
      </c>
      <c r="I132" s="162"/>
      <c r="J132" s="162">
        <f>ROUND(I132*H132,2)</f>
        <v>0</v>
      </c>
      <c r="K132" s="163"/>
      <c r="L132" s="164"/>
      <c r="M132" s="165" t="s">
        <v>1</v>
      </c>
      <c r="N132" s="166" t="s">
        <v>37</v>
      </c>
      <c r="O132" s="153">
        <v>0</v>
      </c>
      <c r="P132" s="153">
        <f>O132*H132</f>
        <v>0</v>
      </c>
      <c r="Q132" s="153">
        <v>2.5000000000000001E-4</v>
      </c>
      <c r="R132" s="153">
        <f>Q132*H132</f>
        <v>6.3750000000000001E-2</v>
      </c>
      <c r="S132" s="153">
        <v>0</v>
      </c>
      <c r="T132" s="15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202</v>
      </c>
      <c r="AT132" s="155" t="s">
        <v>199</v>
      </c>
      <c r="AU132" s="155" t="s">
        <v>87</v>
      </c>
      <c r="AY132" s="14" t="s">
        <v>148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87</v>
      </c>
      <c r="BK132" s="156">
        <f>ROUND(I132*H132,2)</f>
        <v>0</v>
      </c>
      <c r="BL132" s="14" t="s">
        <v>155</v>
      </c>
      <c r="BM132" s="155" t="s">
        <v>557</v>
      </c>
    </row>
    <row r="133" spans="1:65" s="2" customFormat="1" ht="36" customHeight="1">
      <c r="A133" s="26"/>
      <c r="B133" s="143"/>
      <c r="C133" s="144" t="s">
        <v>229</v>
      </c>
      <c r="D133" s="144" t="s">
        <v>151</v>
      </c>
      <c r="E133" s="145" t="s">
        <v>205</v>
      </c>
      <c r="F133" s="146" t="s">
        <v>206</v>
      </c>
      <c r="G133" s="147" t="s">
        <v>196</v>
      </c>
      <c r="H133" s="148">
        <v>250</v>
      </c>
      <c r="I133" s="149"/>
      <c r="J133" s="149">
        <f>ROUND(I133*H133,2)</f>
        <v>0</v>
      </c>
      <c r="K133" s="150"/>
      <c r="L133" s="27"/>
      <c r="M133" s="151" t="s">
        <v>1</v>
      </c>
      <c r="N133" s="152" t="s">
        <v>37</v>
      </c>
      <c r="O133" s="153">
        <v>0.18</v>
      </c>
      <c r="P133" s="153">
        <f>O133*H133</f>
        <v>45</v>
      </c>
      <c r="Q133" s="153">
        <v>2.2300000000000002E-3</v>
      </c>
      <c r="R133" s="153">
        <f>Q133*H133</f>
        <v>0.55750000000000011</v>
      </c>
      <c r="S133" s="153">
        <v>0</v>
      </c>
      <c r="T133" s="154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155</v>
      </c>
      <c r="AT133" s="155" t="s">
        <v>151</v>
      </c>
      <c r="AU133" s="155" t="s">
        <v>87</v>
      </c>
      <c r="AY133" s="14" t="s">
        <v>148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87</v>
      </c>
      <c r="BK133" s="156">
        <f>ROUND(I133*H133,2)</f>
        <v>0</v>
      </c>
      <c r="BL133" s="14" t="s">
        <v>155</v>
      </c>
      <c r="BM133" s="155" t="s">
        <v>558</v>
      </c>
    </row>
    <row r="134" spans="1:65" s="12" customFormat="1" ht="22.75" customHeight="1">
      <c r="B134" s="131"/>
      <c r="D134" s="132" t="s">
        <v>70</v>
      </c>
      <c r="E134" s="141" t="s">
        <v>227</v>
      </c>
      <c r="F134" s="141" t="s">
        <v>228</v>
      </c>
      <c r="J134" s="142">
        <f>BK134</f>
        <v>0</v>
      </c>
      <c r="L134" s="131"/>
      <c r="M134" s="135"/>
      <c r="N134" s="136"/>
      <c r="O134" s="136"/>
      <c r="P134" s="137">
        <f>SUM(P135:P140)</f>
        <v>53.5</v>
      </c>
      <c r="Q134" s="136"/>
      <c r="R134" s="137">
        <f>SUM(R135:R140)</f>
        <v>354.3075</v>
      </c>
      <c r="S134" s="136"/>
      <c r="T134" s="138">
        <f>SUM(T135:T140)</f>
        <v>0</v>
      </c>
      <c r="AR134" s="132" t="s">
        <v>79</v>
      </c>
      <c r="AT134" s="139" t="s">
        <v>70</v>
      </c>
      <c r="AU134" s="139" t="s">
        <v>79</v>
      </c>
      <c r="AY134" s="132" t="s">
        <v>148</v>
      </c>
      <c r="BK134" s="140">
        <f>SUM(BK135:BK140)</f>
        <v>0</v>
      </c>
    </row>
    <row r="135" spans="1:65" s="2" customFormat="1" ht="24" customHeight="1">
      <c r="A135" s="26"/>
      <c r="B135" s="143"/>
      <c r="C135" s="144" t="s">
        <v>204</v>
      </c>
      <c r="D135" s="144" t="s">
        <v>151</v>
      </c>
      <c r="E135" s="145" t="s">
        <v>230</v>
      </c>
      <c r="F135" s="146" t="s">
        <v>231</v>
      </c>
      <c r="G135" s="147" t="s">
        <v>196</v>
      </c>
      <c r="H135" s="148">
        <v>250</v>
      </c>
      <c r="I135" s="149"/>
      <c r="J135" s="149">
        <f t="shared" ref="J135:J140" si="0">ROUND(I135*H135,2)</f>
        <v>0</v>
      </c>
      <c r="K135" s="150"/>
      <c r="L135" s="27"/>
      <c r="M135" s="151" t="s">
        <v>1</v>
      </c>
      <c r="N135" s="152" t="s">
        <v>37</v>
      </c>
      <c r="O135" s="153">
        <v>7.2999999999999995E-2</v>
      </c>
      <c r="P135" s="153">
        <f t="shared" ref="P135:P140" si="1">O135*H135</f>
        <v>18.25</v>
      </c>
      <c r="Q135" s="153">
        <v>0.71643999999999997</v>
      </c>
      <c r="R135" s="153">
        <f t="shared" ref="R135:R140" si="2">Q135*H135</f>
        <v>179.10999999999999</v>
      </c>
      <c r="S135" s="153">
        <v>0</v>
      </c>
      <c r="T135" s="154">
        <f t="shared" ref="T135:T140" si="3"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155</v>
      </c>
      <c r="AT135" s="155" t="s">
        <v>151</v>
      </c>
      <c r="AU135" s="155" t="s">
        <v>87</v>
      </c>
      <c r="AY135" s="14" t="s">
        <v>148</v>
      </c>
      <c r="BE135" s="156">
        <f t="shared" ref="BE135:BE140" si="4">IF(N135="základná",J135,0)</f>
        <v>0</v>
      </c>
      <c r="BF135" s="156">
        <f t="shared" ref="BF135:BF140" si="5">IF(N135="znížená",J135,0)</f>
        <v>0</v>
      </c>
      <c r="BG135" s="156">
        <f t="shared" ref="BG135:BG140" si="6">IF(N135="zákl. prenesená",J135,0)</f>
        <v>0</v>
      </c>
      <c r="BH135" s="156">
        <f t="shared" ref="BH135:BH140" si="7">IF(N135="zníž. prenesená",J135,0)</f>
        <v>0</v>
      </c>
      <c r="BI135" s="156">
        <f t="shared" ref="BI135:BI140" si="8">IF(N135="nulová",J135,0)</f>
        <v>0</v>
      </c>
      <c r="BJ135" s="14" t="s">
        <v>87</v>
      </c>
      <c r="BK135" s="156">
        <f t="shared" ref="BK135:BK140" si="9">ROUND(I135*H135,2)</f>
        <v>0</v>
      </c>
      <c r="BL135" s="14" t="s">
        <v>155</v>
      </c>
      <c r="BM135" s="155" t="s">
        <v>559</v>
      </c>
    </row>
    <row r="136" spans="1:65" s="2" customFormat="1" ht="36" customHeight="1">
      <c r="A136" s="26"/>
      <c r="B136" s="143"/>
      <c r="C136" s="144" t="s">
        <v>193</v>
      </c>
      <c r="D136" s="144" t="s">
        <v>151</v>
      </c>
      <c r="E136" s="145" t="s">
        <v>233</v>
      </c>
      <c r="F136" s="146" t="s">
        <v>234</v>
      </c>
      <c r="G136" s="147" t="s">
        <v>196</v>
      </c>
      <c r="H136" s="148">
        <v>250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37</v>
      </c>
      <c r="O136" s="153">
        <v>2.4E-2</v>
      </c>
      <c r="P136" s="153">
        <f t="shared" si="1"/>
        <v>6</v>
      </c>
      <c r="Q136" s="153">
        <v>0.38307999999999998</v>
      </c>
      <c r="R136" s="153">
        <f t="shared" si="2"/>
        <v>95.77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155</v>
      </c>
      <c r="AT136" s="155" t="s">
        <v>151</v>
      </c>
      <c r="AU136" s="155" t="s">
        <v>87</v>
      </c>
      <c r="AY136" s="14" t="s">
        <v>148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87</v>
      </c>
      <c r="BK136" s="156">
        <f t="shared" si="9"/>
        <v>0</v>
      </c>
      <c r="BL136" s="14" t="s">
        <v>155</v>
      </c>
      <c r="BM136" s="155" t="s">
        <v>560</v>
      </c>
    </row>
    <row r="137" spans="1:65" s="2" customFormat="1" ht="24" customHeight="1">
      <c r="A137" s="26"/>
      <c r="B137" s="143"/>
      <c r="C137" s="144" t="s">
        <v>198</v>
      </c>
      <c r="D137" s="144" t="s">
        <v>151</v>
      </c>
      <c r="E137" s="145" t="s">
        <v>237</v>
      </c>
      <c r="F137" s="146" t="s">
        <v>238</v>
      </c>
      <c r="G137" s="147" t="s">
        <v>196</v>
      </c>
      <c r="H137" s="148">
        <v>250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37</v>
      </c>
      <c r="O137" s="153">
        <v>4.0000000000000001E-3</v>
      </c>
      <c r="P137" s="153">
        <f t="shared" si="1"/>
        <v>1</v>
      </c>
      <c r="Q137" s="153">
        <v>6.0099999999999997E-3</v>
      </c>
      <c r="R137" s="153">
        <f t="shared" si="2"/>
        <v>1.5024999999999999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155</v>
      </c>
      <c r="AT137" s="155" t="s">
        <v>151</v>
      </c>
      <c r="AU137" s="155" t="s">
        <v>87</v>
      </c>
      <c r="AY137" s="14" t="s">
        <v>148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87</v>
      </c>
      <c r="BK137" s="156">
        <f t="shared" si="9"/>
        <v>0</v>
      </c>
      <c r="BL137" s="14" t="s">
        <v>155</v>
      </c>
      <c r="BM137" s="155" t="s">
        <v>561</v>
      </c>
    </row>
    <row r="138" spans="1:65" s="2" customFormat="1" ht="24" customHeight="1">
      <c r="A138" s="26"/>
      <c r="B138" s="143"/>
      <c r="C138" s="144" t="s">
        <v>251</v>
      </c>
      <c r="D138" s="144" t="s">
        <v>151</v>
      </c>
      <c r="E138" s="145" t="s">
        <v>240</v>
      </c>
      <c r="F138" s="146" t="s">
        <v>241</v>
      </c>
      <c r="G138" s="147" t="s">
        <v>196</v>
      </c>
      <c r="H138" s="148">
        <v>250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37</v>
      </c>
      <c r="O138" s="153">
        <v>2E-3</v>
      </c>
      <c r="P138" s="153">
        <f t="shared" si="1"/>
        <v>0.5</v>
      </c>
      <c r="Q138" s="153">
        <v>5.1000000000000004E-4</v>
      </c>
      <c r="R138" s="153">
        <f t="shared" si="2"/>
        <v>0.1275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155</v>
      </c>
      <c r="AT138" s="155" t="s">
        <v>151</v>
      </c>
      <c r="AU138" s="155" t="s">
        <v>87</v>
      </c>
      <c r="AY138" s="14" t="s">
        <v>148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87</v>
      </c>
      <c r="BK138" s="156">
        <f t="shared" si="9"/>
        <v>0</v>
      </c>
      <c r="BL138" s="14" t="s">
        <v>155</v>
      </c>
      <c r="BM138" s="155" t="s">
        <v>562</v>
      </c>
    </row>
    <row r="139" spans="1:65" s="2" customFormat="1" ht="24" customHeight="1">
      <c r="A139" s="26"/>
      <c r="B139" s="143"/>
      <c r="C139" s="144" t="s">
        <v>256</v>
      </c>
      <c r="D139" s="144" t="s">
        <v>151</v>
      </c>
      <c r="E139" s="145" t="s">
        <v>243</v>
      </c>
      <c r="F139" s="146" t="s">
        <v>244</v>
      </c>
      <c r="G139" s="147" t="s">
        <v>196</v>
      </c>
      <c r="H139" s="148">
        <v>250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37</v>
      </c>
      <c r="O139" s="153">
        <v>3.7999999999999999E-2</v>
      </c>
      <c r="P139" s="153">
        <f t="shared" si="1"/>
        <v>9.5</v>
      </c>
      <c r="Q139" s="153">
        <v>0.10373</v>
      </c>
      <c r="R139" s="153">
        <f t="shared" si="2"/>
        <v>25.932500000000001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155</v>
      </c>
      <c r="AT139" s="155" t="s">
        <v>151</v>
      </c>
      <c r="AU139" s="155" t="s">
        <v>87</v>
      </c>
      <c r="AY139" s="14" t="s">
        <v>148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87</v>
      </c>
      <c r="BK139" s="156">
        <f t="shared" si="9"/>
        <v>0</v>
      </c>
      <c r="BL139" s="14" t="s">
        <v>155</v>
      </c>
      <c r="BM139" s="155" t="s">
        <v>563</v>
      </c>
    </row>
    <row r="140" spans="1:65" s="2" customFormat="1" ht="24" customHeight="1">
      <c r="A140" s="26"/>
      <c r="B140" s="143"/>
      <c r="C140" s="144" t="s">
        <v>263</v>
      </c>
      <c r="D140" s="144" t="s">
        <v>151</v>
      </c>
      <c r="E140" s="145" t="s">
        <v>247</v>
      </c>
      <c r="F140" s="146" t="s">
        <v>248</v>
      </c>
      <c r="G140" s="147" t="s">
        <v>196</v>
      </c>
      <c r="H140" s="148">
        <v>250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37</v>
      </c>
      <c r="O140" s="153">
        <v>7.2999999999999995E-2</v>
      </c>
      <c r="P140" s="153">
        <f t="shared" si="1"/>
        <v>18.25</v>
      </c>
      <c r="Q140" s="153">
        <v>0.20746000000000001</v>
      </c>
      <c r="R140" s="153">
        <f t="shared" si="2"/>
        <v>51.865000000000002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155</v>
      </c>
      <c r="AT140" s="155" t="s">
        <v>151</v>
      </c>
      <c r="AU140" s="155" t="s">
        <v>87</v>
      </c>
      <c r="AY140" s="14" t="s">
        <v>148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87</v>
      </c>
      <c r="BK140" s="156">
        <f t="shared" si="9"/>
        <v>0</v>
      </c>
      <c r="BL140" s="14" t="s">
        <v>155</v>
      </c>
      <c r="BM140" s="155" t="s">
        <v>564</v>
      </c>
    </row>
    <row r="141" spans="1:65" s="12" customFormat="1" ht="22.75" customHeight="1">
      <c r="B141" s="131"/>
      <c r="D141" s="132" t="s">
        <v>70</v>
      </c>
      <c r="E141" s="141" t="s">
        <v>229</v>
      </c>
      <c r="F141" s="141" t="s">
        <v>250</v>
      </c>
      <c r="J141" s="142">
        <f>BK141</f>
        <v>0</v>
      </c>
      <c r="L141" s="131"/>
      <c r="M141" s="135"/>
      <c r="N141" s="136"/>
      <c r="O141" s="136"/>
      <c r="P141" s="137">
        <f>SUM(P142:P143)</f>
        <v>8.7515999999999998</v>
      </c>
      <c r="Q141" s="136"/>
      <c r="R141" s="137">
        <f>SUM(R142:R143)</f>
        <v>8.9081849999999996</v>
      </c>
      <c r="S141" s="136"/>
      <c r="T141" s="138">
        <f>SUM(T142:T143)</f>
        <v>0</v>
      </c>
      <c r="AR141" s="132" t="s">
        <v>79</v>
      </c>
      <c r="AT141" s="139" t="s">
        <v>70</v>
      </c>
      <c r="AU141" s="139" t="s">
        <v>79</v>
      </c>
      <c r="AY141" s="132" t="s">
        <v>148</v>
      </c>
      <c r="BK141" s="140">
        <f>SUM(BK142:BK143)</f>
        <v>0</v>
      </c>
    </row>
    <row r="142" spans="1:65" s="2" customFormat="1" ht="24" customHeight="1">
      <c r="A142" s="26"/>
      <c r="B142" s="143"/>
      <c r="C142" s="144" t="s">
        <v>181</v>
      </c>
      <c r="D142" s="144" t="s">
        <v>151</v>
      </c>
      <c r="E142" s="145" t="s">
        <v>252</v>
      </c>
      <c r="F142" s="146" t="s">
        <v>253</v>
      </c>
      <c r="G142" s="147" t="s">
        <v>254</v>
      </c>
      <c r="H142" s="148">
        <v>42.9</v>
      </c>
      <c r="I142" s="149"/>
      <c r="J142" s="149">
        <f>ROUND(I142*H142,2)</f>
        <v>0</v>
      </c>
      <c r="K142" s="150"/>
      <c r="L142" s="27"/>
      <c r="M142" s="151" t="s">
        <v>1</v>
      </c>
      <c r="N142" s="152" t="s">
        <v>37</v>
      </c>
      <c r="O142" s="153">
        <v>0.20399999999999999</v>
      </c>
      <c r="P142" s="153">
        <f>O142*H142</f>
        <v>8.7515999999999998</v>
      </c>
      <c r="Q142" s="153">
        <v>0.12584000000000001</v>
      </c>
      <c r="R142" s="153">
        <f>Q142*H142</f>
        <v>5.398536</v>
      </c>
      <c r="S142" s="153">
        <v>0</v>
      </c>
      <c r="T142" s="154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155</v>
      </c>
      <c r="AT142" s="155" t="s">
        <v>151</v>
      </c>
      <c r="AU142" s="155" t="s">
        <v>87</v>
      </c>
      <c r="AY142" s="14" t="s">
        <v>148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4" t="s">
        <v>87</v>
      </c>
      <c r="BK142" s="156">
        <f>ROUND(I142*H142,2)</f>
        <v>0</v>
      </c>
      <c r="BL142" s="14" t="s">
        <v>155</v>
      </c>
      <c r="BM142" s="155" t="s">
        <v>565</v>
      </c>
    </row>
    <row r="143" spans="1:65" s="2" customFormat="1" ht="24" customHeight="1">
      <c r="A143" s="26"/>
      <c r="B143" s="143"/>
      <c r="C143" s="157" t="s">
        <v>390</v>
      </c>
      <c r="D143" s="157" t="s">
        <v>199</v>
      </c>
      <c r="E143" s="158" t="s">
        <v>257</v>
      </c>
      <c r="F143" s="159" t="s">
        <v>258</v>
      </c>
      <c r="G143" s="160" t="s">
        <v>259</v>
      </c>
      <c r="H143" s="161">
        <v>43.329000000000001</v>
      </c>
      <c r="I143" s="162"/>
      <c r="J143" s="162">
        <f>ROUND(I143*H143,2)</f>
        <v>0</v>
      </c>
      <c r="K143" s="163"/>
      <c r="L143" s="164"/>
      <c r="M143" s="165" t="s">
        <v>1</v>
      </c>
      <c r="N143" s="166" t="s">
        <v>37</v>
      </c>
      <c r="O143" s="153">
        <v>0</v>
      </c>
      <c r="P143" s="153">
        <f>O143*H143</f>
        <v>0</v>
      </c>
      <c r="Q143" s="153">
        <v>8.1000000000000003E-2</v>
      </c>
      <c r="R143" s="153">
        <f>Q143*H143</f>
        <v>3.509649</v>
      </c>
      <c r="S143" s="153">
        <v>0</v>
      </c>
      <c r="T143" s="154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202</v>
      </c>
      <c r="AT143" s="155" t="s">
        <v>199</v>
      </c>
      <c r="AU143" s="155" t="s">
        <v>87</v>
      </c>
      <c r="AY143" s="14" t="s">
        <v>148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87</v>
      </c>
      <c r="BK143" s="156">
        <f>ROUND(I143*H143,2)</f>
        <v>0</v>
      </c>
      <c r="BL143" s="14" t="s">
        <v>155</v>
      </c>
      <c r="BM143" s="155" t="s">
        <v>566</v>
      </c>
    </row>
    <row r="144" spans="1:65" s="12" customFormat="1" ht="22.75" customHeight="1">
      <c r="B144" s="131"/>
      <c r="D144" s="132" t="s">
        <v>70</v>
      </c>
      <c r="E144" s="141" t="s">
        <v>261</v>
      </c>
      <c r="F144" s="141" t="s">
        <v>262</v>
      </c>
      <c r="J144" s="142">
        <f>BK144</f>
        <v>0</v>
      </c>
      <c r="L144" s="131"/>
      <c r="M144" s="135"/>
      <c r="N144" s="136"/>
      <c r="O144" s="136"/>
      <c r="P144" s="137">
        <f>P145</f>
        <v>14.55376</v>
      </c>
      <c r="Q144" s="136"/>
      <c r="R144" s="137">
        <f>R145</f>
        <v>0</v>
      </c>
      <c r="S144" s="136"/>
      <c r="T144" s="138">
        <f>T145</f>
        <v>0</v>
      </c>
      <c r="AR144" s="132" t="s">
        <v>79</v>
      </c>
      <c r="AT144" s="139" t="s">
        <v>70</v>
      </c>
      <c r="AU144" s="139" t="s">
        <v>79</v>
      </c>
      <c r="AY144" s="132" t="s">
        <v>148</v>
      </c>
      <c r="BK144" s="140">
        <f>BK145</f>
        <v>0</v>
      </c>
    </row>
    <row r="145" spans="1:65" s="2" customFormat="1" ht="24" customHeight="1">
      <c r="A145" s="26"/>
      <c r="B145" s="143"/>
      <c r="C145" s="144" t="s">
        <v>392</v>
      </c>
      <c r="D145" s="144" t="s">
        <v>151</v>
      </c>
      <c r="E145" s="145" t="s">
        <v>264</v>
      </c>
      <c r="F145" s="146" t="s">
        <v>265</v>
      </c>
      <c r="G145" s="147" t="s">
        <v>191</v>
      </c>
      <c r="H145" s="148">
        <v>363.84399999999999</v>
      </c>
      <c r="I145" s="149"/>
      <c r="J145" s="149">
        <f>ROUND(I145*H145,2)</f>
        <v>0</v>
      </c>
      <c r="K145" s="150"/>
      <c r="L145" s="27"/>
      <c r="M145" s="151" t="s">
        <v>1</v>
      </c>
      <c r="N145" s="152" t="s">
        <v>37</v>
      </c>
      <c r="O145" s="153">
        <v>0.04</v>
      </c>
      <c r="P145" s="153">
        <f>O145*H145</f>
        <v>14.55376</v>
      </c>
      <c r="Q145" s="153">
        <v>0</v>
      </c>
      <c r="R145" s="153">
        <f>Q145*H145</f>
        <v>0</v>
      </c>
      <c r="S145" s="153">
        <v>0</v>
      </c>
      <c r="T145" s="154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155</v>
      </c>
      <c r="AT145" s="155" t="s">
        <v>151</v>
      </c>
      <c r="AU145" s="155" t="s">
        <v>87</v>
      </c>
      <c r="AY145" s="14" t="s">
        <v>148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87</v>
      </c>
      <c r="BK145" s="156">
        <f>ROUND(I145*H145,2)</f>
        <v>0</v>
      </c>
      <c r="BL145" s="14" t="s">
        <v>155</v>
      </c>
      <c r="BM145" s="155" t="s">
        <v>567</v>
      </c>
    </row>
    <row r="146" spans="1:65" s="12" customFormat="1" ht="26" customHeight="1">
      <c r="B146" s="131"/>
      <c r="D146" s="132" t="s">
        <v>70</v>
      </c>
      <c r="E146" s="133" t="s">
        <v>312</v>
      </c>
      <c r="F146" s="133" t="s">
        <v>313</v>
      </c>
      <c r="J146" s="134">
        <f>BK146</f>
        <v>0</v>
      </c>
      <c r="L146" s="131"/>
      <c r="M146" s="135"/>
      <c r="N146" s="136"/>
      <c r="O146" s="136"/>
      <c r="P146" s="137">
        <f>SUM(P147:P155)</f>
        <v>0</v>
      </c>
      <c r="Q146" s="136"/>
      <c r="R146" s="137">
        <f>SUM(R147:R155)</f>
        <v>0</v>
      </c>
      <c r="S146" s="136"/>
      <c r="T146" s="138">
        <f>SUM(T147:T155)</f>
        <v>0</v>
      </c>
      <c r="AR146" s="132" t="s">
        <v>227</v>
      </c>
      <c r="AT146" s="139" t="s">
        <v>70</v>
      </c>
      <c r="AU146" s="139" t="s">
        <v>71</v>
      </c>
      <c r="AY146" s="132" t="s">
        <v>148</v>
      </c>
      <c r="BK146" s="140">
        <f>SUM(BK147:BK155)</f>
        <v>0</v>
      </c>
    </row>
    <row r="147" spans="1:65" s="2" customFormat="1" ht="24" customHeight="1">
      <c r="A147" s="26"/>
      <c r="B147" s="143"/>
      <c r="C147" s="144" t="s">
        <v>394</v>
      </c>
      <c r="D147" s="144" t="s">
        <v>151</v>
      </c>
      <c r="E147" s="145" t="s">
        <v>314</v>
      </c>
      <c r="F147" s="146" t="s">
        <v>315</v>
      </c>
      <c r="G147" s="147" t="s">
        <v>316</v>
      </c>
      <c r="H147" s="148">
        <v>1</v>
      </c>
      <c r="I147" s="149"/>
      <c r="J147" s="149">
        <f t="shared" ref="J147:J155" si="10">ROUND(I147*H147,2)</f>
        <v>0</v>
      </c>
      <c r="K147" s="150"/>
      <c r="L147" s="27"/>
      <c r="M147" s="151" t="s">
        <v>1</v>
      </c>
      <c r="N147" s="152" t="s">
        <v>37</v>
      </c>
      <c r="O147" s="153">
        <v>0</v>
      </c>
      <c r="P147" s="153">
        <f t="shared" ref="P147:P155" si="11">O147*H147</f>
        <v>0</v>
      </c>
      <c r="Q147" s="153">
        <v>0</v>
      </c>
      <c r="R147" s="153">
        <f t="shared" ref="R147:R155" si="12">Q147*H147</f>
        <v>0</v>
      </c>
      <c r="S147" s="153">
        <v>0</v>
      </c>
      <c r="T147" s="154">
        <f t="shared" ref="T147:T155" si="13"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317</v>
      </c>
      <c r="AT147" s="155" t="s">
        <v>151</v>
      </c>
      <c r="AU147" s="155" t="s">
        <v>79</v>
      </c>
      <c r="AY147" s="14" t="s">
        <v>148</v>
      </c>
      <c r="BE147" s="156">
        <f t="shared" ref="BE147:BE155" si="14">IF(N147="základná",J147,0)</f>
        <v>0</v>
      </c>
      <c r="BF147" s="156">
        <f t="shared" ref="BF147:BF155" si="15">IF(N147="znížená",J147,0)</f>
        <v>0</v>
      </c>
      <c r="BG147" s="156">
        <f t="shared" ref="BG147:BG155" si="16">IF(N147="zákl. prenesená",J147,0)</f>
        <v>0</v>
      </c>
      <c r="BH147" s="156">
        <f t="shared" ref="BH147:BH155" si="17">IF(N147="zníž. prenesená",J147,0)</f>
        <v>0</v>
      </c>
      <c r="BI147" s="156">
        <f t="shared" ref="BI147:BI155" si="18">IF(N147="nulová",J147,0)</f>
        <v>0</v>
      </c>
      <c r="BJ147" s="14" t="s">
        <v>87</v>
      </c>
      <c r="BK147" s="156">
        <f t="shared" ref="BK147:BK155" si="19">ROUND(I147*H147,2)</f>
        <v>0</v>
      </c>
      <c r="BL147" s="14" t="s">
        <v>317</v>
      </c>
      <c r="BM147" s="155" t="s">
        <v>568</v>
      </c>
    </row>
    <row r="148" spans="1:65" s="2" customFormat="1" ht="24" customHeight="1">
      <c r="A148" s="26"/>
      <c r="B148" s="143"/>
      <c r="C148" s="144" t="s">
        <v>7</v>
      </c>
      <c r="D148" s="144" t="s">
        <v>151</v>
      </c>
      <c r="E148" s="145" t="s">
        <v>320</v>
      </c>
      <c r="F148" s="146" t="s">
        <v>321</v>
      </c>
      <c r="G148" s="147" t="s">
        <v>316</v>
      </c>
      <c r="H148" s="148">
        <v>1</v>
      </c>
      <c r="I148" s="149"/>
      <c r="J148" s="149">
        <f t="shared" si="10"/>
        <v>0</v>
      </c>
      <c r="K148" s="150"/>
      <c r="L148" s="27"/>
      <c r="M148" s="151" t="s">
        <v>1</v>
      </c>
      <c r="N148" s="152" t="s">
        <v>37</v>
      </c>
      <c r="O148" s="153">
        <v>0</v>
      </c>
      <c r="P148" s="153">
        <f t="shared" si="11"/>
        <v>0</v>
      </c>
      <c r="Q148" s="153">
        <v>0</v>
      </c>
      <c r="R148" s="153">
        <f t="shared" si="12"/>
        <v>0</v>
      </c>
      <c r="S148" s="153">
        <v>0</v>
      </c>
      <c r="T148" s="154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317</v>
      </c>
      <c r="AT148" s="155" t="s">
        <v>151</v>
      </c>
      <c r="AU148" s="155" t="s">
        <v>79</v>
      </c>
      <c r="AY148" s="14" t="s">
        <v>148</v>
      </c>
      <c r="BE148" s="156">
        <f t="shared" si="14"/>
        <v>0</v>
      </c>
      <c r="BF148" s="156">
        <f t="shared" si="15"/>
        <v>0</v>
      </c>
      <c r="BG148" s="156">
        <f t="shared" si="16"/>
        <v>0</v>
      </c>
      <c r="BH148" s="156">
        <f t="shared" si="17"/>
        <v>0</v>
      </c>
      <c r="BI148" s="156">
        <f t="shared" si="18"/>
        <v>0</v>
      </c>
      <c r="BJ148" s="14" t="s">
        <v>87</v>
      </c>
      <c r="BK148" s="156">
        <f t="shared" si="19"/>
        <v>0</v>
      </c>
      <c r="BL148" s="14" t="s">
        <v>317</v>
      </c>
      <c r="BM148" s="155" t="s">
        <v>569</v>
      </c>
    </row>
    <row r="149" spans="1:65" s="2" customFormat="1" ht="24" customHeight="1">
      <c r="A149" s="26"/>
      <c r="B149" s="143"/>
      <c r="C149" s="144" t="s">
        <v>164</v>
      </c>
      <c r="D149" s="144" t="s">
        <v>151</v>
      </c>
      <c r="E149" s="145" t="s">
        <v>324</v>
      </c>
      <c r="F149" s="146" t="s">
        <v>325</v>
      </c>
      <c r="G149" s="147" t="s">
        <v>316</v>
      </c>
      <c r="H149" s="148">
        <v>1</v>
      </c>
      <c r="I149" s="149"/>
      <c r="J149" s="149">
        <f t="shared" si="10"/>
        <v>0</v>
      </c>
      <c r="K149" s="150"/>
      <c r="L149" s="27"/>
      <c r="M149" s="151" t="s">
        <v>1</v>
      </c>
      <c r="N149" s="152" t="s">
        <v>37</v>
      </c>
      <c r="O149" s="153">
        <v>0</v>
      </c>
      <c r="P149" s="153">
        <f t="shared" si="11"/>
        <v>0</v>
      </c>
      <c r="Q149" s="153">
        <v>0</v>
      </c>
      <c r="R149" s="153">
        <f t="shared" si="12"/>
        <v>0</v>
      </c>
      <c r="S149" s="153">
        <v>0</v>
      </c>
      <c r="T149" s="154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317</v>
      </c>
      <c r="AT149" s="155" t="s">
        <v>151</v>
      </c>
      <c r="AU149" s="155" t="s">
        <v>79</v>
      </c>
      <c r="AY149" s="14" t="s">
        <v>148</v>
      </c>
      <c r="BE149" s="156">
        <f t="shared" si="14"/>
        <v>0</v>
      </c>
      <c r="BF149" s="156">
        <f t="shared" si="15"/>
        <v>0</v>
      </c>
      <c r="BG149" s="156">
        <f t="shared" si="16"/>
        <v>0</v>
      </c>
      <c r="BH149" s="156">
        <f t="shared" si="17"/>
        <v>0</v>
      </c>
      <c r="BI149" s="156">
        <f t="shared" si="18"/>
        <v>0</v>
      </c>
      <c r="BJ149" s="14" t="s">
        <v>87</v>
      </c>
      <c r="BK149" s="156">
        <f t="shared" si="19"/>
        <v>0</v>
      </c>
      <c r="BL149" s="14" t="s">
        <v>317</v>
      </c>
      <c r="BM149" s="155" t="s">
        <v>570</v>
      </c>
    </row>
    <row r="150" spans="1:65" s="2" customFormat="1" ht="16.5" customHeight="1">
      <c r="A150" s="26"/>
      <c r="B150" s="143"/>
      <c r="C150" s="144" t="s">
        <v>168</v>
      </c>
      <c r="D150" s="144" t="s">
        <v>151</v>
      </c>
      <c r="E150" s="145" t="s">
        <v>328</v>
      </c>
      <c r="F150" s="146" t="s">
        <v>329</v>
      </c>
      <c r="G150" s="147" t="s">
        <v>316</v>
      </c>
      <c r="H150" s="148">
        <v>1</v>
      </c>
      <c r="I150" s="149"/>
      <c r="J150" s="149">
        <f t="shared" si="10"/>
        <v>0</v>
      </c>
      <c r="K150" s="150"/>
      <c r="L150" s="27"/>
      <c r="M150" s="151" t="s">
        <v>1</v>
      </c>
      <c r="N150" s="152" t="s">
        <v>37</v>
      </c>
      <c r="O150" s="153">
        <v>0</v>
      </c>
      <c r="P150" s="153">
        <f t="shared" si="11"/>
        <v>0</v>
      </c>
      <c r="Q150" s="153">
        <v>0</v>
      </c>
      <c r="R150" s="153">
        <f t="shared" si="12"/>
        <v>0</v>
      </c>
      <c r="S150" s="153">
        <v>0</v>
      </c>
      <c r="T150" s="154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317</v>
      </c>
      <c r="AT150" s="155" t="s">
        <v>151</v>
      </c>
      <c r="AU150" s="155" t="s">
        <v>79</v>
      </c>
      <c r="AY150" s="14" t="s">
        <v>148</v>
      </c>
      <c r="BE150" s="156">
        <f t="shared" si="14"/>
        <v>0</v>
      </c>
      <c r="BF150" s="156">
        <f t="shared" si="15"/>
        <v>0</v>
      </c>
      <c r="BG150" s="156">
        <f t="shared" si="16"/>
        <v>0</v>
      </c>
      <c r="BH150" s="156">
        <f t="shared" si="17"/>
        <v>0</v>
      </c>
      <c r="BI150" s="156">
        <f t="shared" si="18"/>
        <v>0</v>
      </c>
      <c r="BJ150" s="14" t="s">
        <v>87</v>
      </c>
      <c r="BK150" s="156">
        <f t="shared" si="19"/>
        <v>0</v>
      </c>
      <c r="BL150" s="14" t="s">
        <v>317</v>
      </c>
      <c r="BM150" s="155" t="s">
        <v>571</v>
      </c>
    </row>
    <row r="151" spans="1:65" s="2" customFormat="1" ht="24" customHeight="1">
      <c r="A151" s="26"/>
      <c r="B151" s="143"/>
      <c r="C151" s="144" t="s">
        <v>399</v>
      </c>
      <c r="D151" s="144" t="s">
        <v>151</v>
      </c>
      <c r="E151" s="145" t="s">
        <v>332</v>
      </c>
      <c r="F151" s="146" t="s">
        <v>333</v>
      </c>
      <c r="G151" s="147" t="s">
        <v>316</v>
      </c>
      <c r="H151" s="148">
        <v>1</v>
      </c>
      <c r="I151" s="149"/>
      <c r="J151" s="149">
        <f t="shared" si="10"/>
        <v>0</v>
      </c>
      <c r="K151" s="150"/>
      <c r="L151" s="27"/>
      <c r="M151" s="151" t="s">
        <v>1</v>
      </c>
      <c r="N151" s="152" t="s">
        <v>37</v>
      </c>
      <c r="O151" s="153">
        <v>0</v>
      </c>
      <c r="P151" s="153">
        <f t="shared" si="11"/>
        <v>0</v>
      </c>
      <c r="Q151" s="153">
        <v>0</v>
      </c>
      <c r="R151" s="153">
        <f t="shared" si="12"/>
        <v>0</v>
      </c>
      <c r="S151" s="153">
        <v>0</v>
      </c>
      <c r="T151" s="154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317</v>
      </c>
      <c r="AT151" s="155" t="s">
        <v>151</v>
      </c>
      <c r="AU151" s="155" t="s">
        <v>79</v>
      </c>
      <c r="AY151" s="14" t="s">
        <v>148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4" t="s">
        <v>87</v>
      </c>
      <c r="BK151" s="156">
        <f t="shared" si="19"/>
        <v>0</v>
      </c>
      <c r="BL151" s="14" t="s">
        <v>317</v>
      </c>
      <c r="BM151" s="155" t="s">
        <v>572</v>
      </c>
    </row>
    <row r="152" spans="1:65" s="2" customFormat="1" ht="16.5" customHeight="1">
      <c r="A152" s="26"/>
      <c r="B152" s="143"/>
      <c r="C152" s="144" t="s">
        <v>401</v>
      </c>
      <c r="D152" s="144" t="s">
        <v>151</v>
      </c>
      <c r="E152" s="145" t="s">
        <v>336</v>
      </c>
      <c r="F152" s="146" t="s">
        <v>337</v>
      </c>
      <c r="G152" s="147" t="s">
        <v>316</v>
      </c>
      <c r="H152" s="148">
        <v>1</v>
      </c>
      <c r="I152" s="149"/>
      <c r="J152" s="149">
        <f t="shared" si="10"/>
        <v>0</v>
      </c>
      <c r="K152" s="150"/>
      <c r="L152" s="27"/>
      <c r="M152" s="151" t="s">
        <v>1</v>
      </c>
      <c r="N152" s="152" t="s">
        <v>37</v>
      </c>
      <c r="O152" s="153">
        <v>0</v>
      </c>
      <c r="P152" s="153">
        <f t="shared" si="11"/>
        <v>0</v>
      </c>
      <c r="Q152" s="153">
        <v>0</v>
      </c>
      <c r="R152" s="153">
        <f t="shared" si="12"/>
        <v>0</v>
      </c>
      <c r="S152" s="153">
        <v>0</v>
      </c>
      <c r="T152" s="154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317</v>
      </c>
      <c r="AT152" s="155" t="s">
        <v>151</v>
      </c>
      <c r="AU152" s="155" t="s">
        <v>79</v>
      </c>
      <c r="AY152" s="14" t="s">
        <v>148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87</v>
      </c>
      <c r="BK152" s="156">
        <f t="shared" si="19"/>
        <v>0</v>
      </c>
      <c r="BL152" s="14" t="s">
        <v>317</v>
      </c>
      <c r="BM152" s="155" t="s">
        <v>573</v>
      </c>
    </row>
    <row r="153" spans="1:65" s="2" customFormat="1" ht="24" customHeight="1">
      <c r="A153" s="26"/>
      <c r="B153" s="143"/>
      <c r="C153" s="144" t="s">
        <v>407</v>
      </c>
      <c r="D153" s="144" t="s">
        <v>151</v>
      </c>
      <c r="E153" s="145" t="s">
        <v>340</v>
      </c>
      <c r="F153" s="146" t="s">
        <v>341</v>
      </c>
      <c r="G153" s="147" t="s">
        <v>316</v>
      </c>
      <c r="H153" s="148">
        <v>1</v>
      </c>
      <c r="I153" s="149"/>
      <c r="J153" s="149">
        <f t="shared" si="10"/>
        <v>0</v>
      </c>
      <c r="K153" s="150"/>
      <c r="L153" s="27"/>
      <c r="M153" s="151" t="s">
        <v>1</v>
      </c>
      <c r="N153" s="152" t="s">
        <v>37</v>
      </c>
      <c r="O153" s="153">
        <v>0</v>
      </c>
      <c r="P153" s="153">
        <f t="shared" si="11"/>
        <v>0</v>
      </c>
      <c r="Q153" s="153">
        <v>0</v>
      </c>
      <c r="R153" s="153">
        <f t="shared" si="12"/>
        <v>0</v>
      </c>
      <c r="S153" s="153">
        <v>0</v>
      </c>
      <c r="T153" s="154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317</v>
      </c>
      <c r="AT153" s="155" t="s">
        <v>151</v>
      </c>
      <c r="AU153" s="155" t="s">
        <v>79</v>
      </c>
      <c r="AY153" s="14" t="s">
        <v>148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87</v>
      </c>
      <c r="BK153" s="156">
        <f t="shared" si="19"/>
        <v>0</v>
      </c>
      <c r="BL153" s="14" t="s">
        <v>317</v>
      </c>
      <c r="BM153" s="155" t="s">
        <v>574</v>
      </c>
    </row>
    <row r="154" spans="1:65" s="2" customFormat="1" ht="24" customHeight="1">
      <c r="A154" s="26"/>
      <c r="B154" s="143"/>
      <c r="C154" s="144" t="s">
        <v>411</v>
      </c>
      <c r="D154" s="144" t="s">
        <v>151</v>
      </c>
      <c r="E154" s="145" t="s">
        <v>344</v>
      </c>
      <c r="F154" s="146" t="s">
        <v>345</v>
      </c>
      <c r="G154" s="147" t="s">
        <v>316</v>
      </c>
      <c r="H154" s="148">
        <v>1</v>
      </c>
      <c r="I154" s="149"/>
      <c r="J154" s="149">
        <f t="shared" si="10"/>
        <v>0</v>
      </c>
      <c r="K154" s="150"/>
      <c r="L154" s="27"/>
      <c r="M154" s="151" t="s">
        <v>1</v>
      </c>
      <c r="N154" s="152" t="s">
        <v>37</v>
      </c>
      <c r="O154" s="153">
        <v>0</v>
      </c>
      <c r="P154" s="153">
        <f t="shared" si="11"/>
        <v>0</v>
      </c>
      <c r="Q154" s="153">
        <v>0</v>
      </c>
      <c r="R154" s="153">
        <f t="shared" si="12"/>
        <v>0</v>
      </c>
      <c r="S154" s="153">
        <v>0</v>
      </c>
      <c r="T154" s="154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317</v>
      </c>
      <c r="AT154" s="155" t="s">
        <v>151</v>
      </c>
      <c r="AU154" s="155" t="s">
        <v>79</v>
      </c>
      <c r="AY154" s="14" t="s">
        <v>148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4" t="s">
        <v>87</v>
      </c>
      <c r="BK154" s="156">
        <f t="shared" si="19"/>
        <v>0</v>
      </c>
      <c r="BL154" s="14" t="s">
        <v>317</v>
      </c>
      <c r="BM154" s="155" t="s">
        <v>575</v>
      </c>
    </row>
    <row r="155" spans="1:65" s="2" customFormat="1" ht="16.5" customHeight="1">
      <c r="A155" s="26"/>
      <c r="B155" s="143"/>
      <c r="C155" s="144" t="s">
        <v>415</v>
      </c>
      <c r="D155" s="144" t="s">
        <v>151</v>
      </c>
      <c r="E155" s="145" t="s">
        <v>348</v>
      </c>
      <c r="F155" s="146" t="s">
        <v>349</v>
      </c>
      <c r="G155" s="147" t="s">
        <v>316</v>
      </c>
      <c r="H155" s="148">
        <v>1</v>
      </c>
      <c r="I155" s="149"/>
      <c r="J155" s="149">
        <f t="shared" si="10"/>
        <v>0</v>
      </c>
      <c r="K155" s="150"/>
      <c r="L155" s="27"/>
      <c r="M155" s="171" t="s">
        <v>1</v>
      </c>
      <c r="N155" s="172" t="s">
        <v>37</v>
      </c>
      <c r="O155" s="173">
        <v>0</v>
      </c>
      <c r="P155" s="173">
        <f t="shared" si="11"/>
        <v>0</v>
      </c>
      <c r="Q155" s="173">
        <v>0</v>
      </c>
      <c r="R155" s="173">
        <f t="shared" si="12"/>
        <v>0</v>
      </c>
      <c r="S155" s="173">
        <v>0</v>
      </c>
      <c r="T155" s="174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317</v>
      </c>
      <c r="AT155" s="155" t="s">
        <v>151</v>
      </c>
      <c r="AU155" s="155" t="s">
        <v>79</v>
      </c>
      <c r="AY155" s="14" t="s">
        <v>148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4" t="s">
        <v>87</v>
      </c>
      <c r="BK155" s="156">
        <f t="shared" si="19"/>
        <v>0</v>
      </c>
      <c r="BL155" s="14" t="s">
        <v>317</v>
      </c>
      <c r="BM155" s="155" t="s">
        <v>576</v>
      </c>
    </row>
    <row r="156" spans="1:65" s="2" customFormat="1" ht="7" customHeight="1">
      <c r="A156" s="26"/>
      <c r="B156" s="41"/>
      <c r="C156" s="42"/>
      <c r="D156" s="42"/>
      <c r="E156" s="42"/>
      <c r="F156" s="42"/>
      <c r="G156" s="42"/>
      <c r="H156" s="42"/>
      <c r="I156" s="42"/>
      <c r="J156" s="42"/>
      <c r="K156" s="42"/>
      <c r="L156" s="27"/>
      <c r="M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</row>
  </sheetData>
  <autoFilter ref="C122:K155" xr:uid="{00000000-0009-0000-0000-000004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M156"/>
  <sheetViews>
    <sheetView showGridLines="0" topLeftCell="A108" workbookViewId="0">
      <selection activeCell="J117" sqref="J117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92"/>
    </row>
    <row r="2" spans="1:46" s="1" customFormat="1" ht="37" customHeight="1">
      <c r="L2" s="209" t="s">
        <v>5</v>
      </c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4" t="s">
        <v>97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5" customHeight="1">
      <c r="B4" s="17"/>
      <c r="D4" s="18" t="s">
        <v>113</v>
      </c>
      <c r="L4" s="17"/>
      <c r="M4" s="93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16" t="str">
        <f>'Rekapitulácia stavby'!K6</f>
        <v xml:space="preserve">SYSTÉM ZHODNOCOVANIA BRO V KRÁSNE NAD KYSUCOU </v>
      </c>
      <c r="F7" s="217"/>
      <c r="G7" s="217"/>
      <c r="H7" s="217"/>
      <c r="L7" s="17"/>
    </row>
    <row r="8" spans="1:46" s="2" customFormat="1" ht="12" customHeight="1">
      <c r="A8" s="26"/>
      <c r="B8" s="27"/>
      <c r="C8" s="26"/>
      <c r="D8" s="23" t="s">
        <v>114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8" t="s">
        <v>577</v>
      </c>
      <c r="F9" s="215"/>
      <c r="G9" s="215"/>
      <c r="H9" s="21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>
        <f>'Rekapitulácia stavby'!AN8</f>
        <v>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21</v>
      </c>
      <c r="F15" s="26"/>
      <c r="G15" s="26"/>
      <c r="H15" s="26"/>
      <c r="I15" s="23" t="s">
        <v>22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06" t="str">
        <f>'Rekapitulácia stavby'!E14</f>
        <v xml:space="preserve"> </v>
      </c>
      <c r="F18" s="206"/>
      <c r="G18" s="206"/>
      <c r="H18" s="206"/>
      <c r="I18" s="23" t="s">
        <v>22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20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22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20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26</v>
      </c>
      <c r="F24" s="26"/>
      <c r="G24" s="26"/>
      <c r="H24" s="26"/>
      <c r="I24" s="23" t="s">
        <v>22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02" customHeight="1">
      <c r="A27" s="94"/>
      <c r="B27" s="95"/>
      <c r="C27" s="94"/>
      <c r="D27" s="94"/>
      <c r="E27" s="210" t="s">
        <v>116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7" t="s">
        <v>31</v>
      </c>
      <c r="E30" s="26"/>
      <c r="F30" s="26"/>
      <c r="G30" s="26"/>
      <c r="H30" s="26"/>
      <c r="I30" s="26"/>
      <c r="J30" s="65">
        <f>ROUND(J123,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33</v>
      </c>
      <c r="G32" s="26"/>
      <c r="H32" s="26"/>
      <c r="I32" s="30" t="s">
        <v>32</v>
      </c>
      <c r="J32" s="30" t="s">
        <v>34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8" t="s">
        <v>35</v>
      </c>
      <c r="E33" s="23" t="s">
        <v>36</v>
      </c>
      <c r="F33" s="99">
        <f>ROUND((SUM(BE123:BE155)),  2)</f>
        <v>0</v>
      </c>
      <c r="G33" s="26"/>
      <c r="H33" s="26"/>
      <c r="I33" s="100">
        <v>0.2</v>
      </c>
      <c r="J33" s="99">
        <f>ROUND(((SUM(BE123:BE155))*I33),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37</v>
      </c>
      <c r="F34" s="99">
        <f>ROUND((SUM(BF123:BF155)),  2)</f>
        <v>0</v>
      </c>
      <c r="G34" s="26"/>
      <c r="H34" s="26"/>
      <c r="I34" s="100">
        <v>0.2</v>
      </c>
      <c r="J34" s="99">
        <f>ROUND(((SUM(BF123:BF155))*I34),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38</v>
      </c>
      <c r="F35" s="99">
        <f>ROUND((SUM(BG123:BG155)),  2)</f>
        <v>0</v>
      </c>
      <c r="G35" s="26"/>
      <c r="H35" s="26"/>
      <c r="I35" s="100">
        <v>0.2</v>
      </c>
      <c r="J35" s="9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39</v>
      </c>
      <c r="F36" s="99">
        <f>ROUND((SUM(BH123:BH155)),  2)</f>
        <v>0</v>
      </c>
      <c r="G36" s="26"/>
      <c r="H36" s="26"/>
      <c r="I36" s="100">
        <v>0.2</v>
      </c>
      <c r="J36" s="99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40</v>
      </c>
      <c r="F37" s="99">
        <f>ROUND((SUM(BI123:BI155)),  2)</f>
        <v>0</v>
      </c>
      <c r="G37" s="26"/>
      <c r="H37" s="26"/>
      <c r="I37" s="100">
        <v>0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101"/>
      <c r="D39" s="102" t="s">
        <v>41</v>
      </c>
      <c r="E39" s="54"/>
      <c r="F39" s="54"/>
      <c r="G39" s="103" t="s">
        <v>42</v>
      </c>
      <c r="H39" s="104" t="s">
        <v>43</v>
      </c>
      <c r="I39" s="54"/>
      <c r="J39" s="105">
        <f>SUM(J30:J37)</f>
        <v>0</v>
      </c>
      <c r="K39" s="10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46</v>
      </c>
      <c r="E61" s="29"/>
      <c r="F61" s="107" t="s">
        <v>47</v>
      </c>
      <c r="G61" s="39" t="s">
        <v>46</v>
      </c>
      <c r="H61" s="29"/>
      <c r="I61" s="29"/>
      <c r="J61" s="108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46</v>
      </c>
      <c r="E76" s="29"/>
      <c r="F76" s="107" t="s">
        <v>47</v>
      </c>
      <c r="G76" s="39" t="s">
        <v>46</v>
      </c>
      <c r="H76" s="29"/>
      <c r="I76" s="29"/>
      <c r="J76" s="108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117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5.5" customHeight="1">
      <c r="A85" s="26"/>
      <c r="B85" s="27"/>
      <c r="C85" s="26"/>
      <c r="D85" s="26"/>
      <c r="E85" s="216" t="str">
        <f>E7</f>
        <v xml:space="preserve">SYSTÉM ZHODNOCOVANIA BRO V KRÁSNE NAD KYSUCOU </v>
      </c>
      <c r="F85" s="217"/>
      <c r="G85" s="217"/>
      <c r="H85" s="21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114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8" t="str">
        <f>E9</f>
        <v>SO 04 - Spevnené plochy</v>
      </c>
      <c r="F87" s="215"/>
      <c r="G87" s="215"/>
      <c r="H87" s="21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Krásno na Kysucou p.č. 515/72, 515/73</v>
      </c>
      <c r="G89" s="26"/>
      <c r="H89" s="26"/>
      <c r="I89" s="23" t="s">
        <v>18</v>
      </c>
      <c r="J89" s="49">
        <f>IF(J12="","",J12)</f>
        <v>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5" customHeight="1">
      <c r="A91" s="26"/>
      <c r="B91" s="27"/>
      <c r="C91" s="23" t="s">
        <v>19</v>
      </c>
      <c r="D91" s="26"/>
      <c r="E91" s="26"/>
      <c r="F91" s="21" t="str">
        <f>E15</f>
        <v>Mesto Krásno nad Kysucou</v>
      </c>
      <c r="G91" s="26"/>
      <c r="H91" s="26"/>
      <c r="I91" s="23" t="s">
        <v>25</v>
      </c>
      <c r="J91" s="24" t="str">
        <f>E21</f>
        <v>HESCON s.r.o.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>HESCON s.r.o.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9" t="s">
        <v>118</v>
      </c>
      <c r="D94" s="101"/>
      <c r="E94" s="101"/>
      <c r="F94" s="101"/>
      <c r="G94" s="101"/>
      <c r="H94" s="101"/>
      <c r="I94" s="101"/>
      <c r="J94" s="110" t="s">
        <v>119</v>
      </c>
      <c r="K94" s="101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11" t="s">
        <v>120</v>
      </c>
      <c r="D96" s="26"/>
      <c r="E96" s="26"/>
      <c r="F96" s="26"/>
      <c r="G96" s="26"/>
      <c r="H96" s="26"/>
      <c r="I96" s="26"/>
      <c r="J96" s="65">
        <f>J123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121</v>
      </c>
    </row>
    <row r="97" spans="1:31" s="9" customFormat="1" ht="25" customHeight="1">
      <c r="B97" s="112"/>
      <c r="D97" s="113" t="s">
        <v>122</v>
      </c>
      <c r="E97" s="114"/>
      <c r="F97" s="114"/>
      <c r="G97" s="114"/>
      <c r="H97" s="114"/>
      <c r="I97" s="114"/>
      <c r="J97" s="115">
        <f>J124</f>
        <v>0</v>
      </c>
      <c r="L97" s="112"/>
    </row>
    <row r="98" spans="1:31" s="10" customFormat="1" ht="20" customHeight="1">
      <c r="B98" s="116"/>
      <c r="D98" s="117" t="s">
        <v>123</v>
      </c>
      <c r="E98" s="118"/>
      <c r="F98" s="118"/>
      <c r="G98" s="118"/>
      <c r="H98" s="118"/>
      <c r="I98" s="118"/>
      <c r="J98" s="119">
        <f>J125</f>
        <v>0</v>
      </c>
      <c r="L98" s="116"/>
    </row>
    <row r="99" spans="1:31" s="10" customFormat="1" ht="20" customHeight="1">
      <c r="B99" s="116"/>
      <c r="D99" s="117" t="s">
        <v>124</v>
      </c>
      <c r="E99" s="118"/>
      <c r="F99" s="118"/>
      <c r="G99" s="118"/>
      <c r="H99" s="118"/>
      <c r="I99" s="118"/>
      <c r="J99" s="119">
        <f>J130</f>
        <v>0</v>
      </c>
      <c r="L99" s="116"/>
    </row>
    <row r="100" spans="1:31" s="10" customFormat="1" ht="20" customHeight="1">
      <c r="B100" s="116"/>
      <c r="D100" s="117" t="s">
        <v>126</v>
      </c>
      <c r="E100" s="118"/>
      <c r="F100" s="118"/>
      <c r="G100" s="118"/>
      <c r="H100" s="118"/>
      <c r="I100" s="118"/>
      <c r="J100" s="119">
        <f>J134</f>
        <v>0</v>
      </c>
      <c r="L100" s="116"/>
    </row>
    <row r="101" spans="1:31" s="10" customFormat="1" ht="20" customHeight="1">
      <c r="B101" s="116"/>
      <c r="D101" s="117" t="s">
        <v>127</v>
      </c>
      <c r="E101" s="118"/>
      <c r="F101" s="118"/>
      <c r="G101" s="118"/>
      <c r="H101" s="118"/>
      <c r="I101" s="118"/>
      <c r="J101" s="119">
        <f>J141</f>
        <v>0</v>
      </c>
      <c r="L101" s="116"/>
    </row>
    <row r="102" spans="1:31" s="10" customFormat="1" ht="20" customHeight="1">
      <c r="B102" s="116"/>
      <c r="D102" s="117" t="s">
        <v>128</v>
      </c>
      <c r="E102" s="118"/>
      <c r="F102" s="118"/>
      <c r="G102" s="118"/>
      <c r="H102" s="118"/>
      <c r="I102" s="118"/>
      <c r="J102" s="119">
        <f>J144</f>
        <v>0</v>
      </c>
      <c r="L102" s="116"/>
    </row>
    <row r="103" spans="1:31" s="9" customFormat="1" ht="25" customHeight="1">
      <c r="B103" s="112"/>
      <c r="D103" s="113" t="s">
        <v>133</v>
      </c>
      <c r="E103" s="114"/>
      <c r="F103" s="114"/>
      <c r="G103" s="114"/>
      <c r="H103" s="114"/>
      <c r="I103" s="114"/>
      <c r="J103" s="115">
        <f>J146</f>
        <v>0</v>
      </c>
      <c r="L103" s="112"/>
    </row>
    <row r="104" spans="1:31" s="2" customFormat="1" ht="21.75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7" customHeight="1">
      <c r="A105" s="26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9" spans="1:31" s="2" customFormat="1" ht="7" customHeight="1">
      <c r="A109" s="26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5" customHeight="1">
      <c r="A110" s="26"/>
      <c r="B110" s="27"/>
      <c r="C110" s="18" t="s">
        <v>134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7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13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25.5" customHeight="1">
      <c r="A113" s="26"/>
      <c r="B113" s="27"/>
      <c r="C113" s="26"/>
      <c r="D113" s="26"/>
      <c r="E113" s="216" t="str">
        <f>E7</f>
        <v xml:space="preserve">SYSTÉM ZHODNOCOVANIA BRO V KRÁSNE NAD KYSUCOU </v>
      </c>
      <c r="F113" s="217"/>
      <c r="G113" s="217"/>
      <c r="H113" s="217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114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98" t="str">
        <f>E9</f>
        <v>SO 04 - Spevnené plochy</v>
      </c>
      <c r="F115" s="215"/>
      <c r="G115" s="215"/>
      <c r="H115" s="215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7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16</v>
      </c>
      <c r="D117" s="26"/>
      <c r="E117" s="26"/>
      <c r="F117" s="21" t="str">
        <f>F12</f>
        <v>Krásno na Kysucou p.č. 515/72, 515/73</v>
      </c>
      <c r="G117" s="26"/>
      <c r="H117" s="26"/>
      <c r="I117" s="23" t="s">
        <v>18</v>
      </c>
      <c r="J117" s="49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7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5" customHeight="1">
      <c r="A119" s="26"/>
      <c r="B119" s="27"/>
      <c r="C119" s="23" t="s">
        <v>19</v>
      </c>
      <c r="D119" s="26"/>
      <c r="E119" s="26"/>
      <c r="F119" s="21" t="str">
        <f>E15</f>
        <v>Mesto Krásno nad Kysucou</v>
      </c>
      <c r="G119" s="26"/>
      <c r="H119" s="26"/>
      <c r="I119" s="23" t="s">
        <v>25</v>
      </c>
      <c r="J119" s="24" t="str">
        <f>E21</f>
        <v>HESCON s.r.o.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5" customHeight="1">
      <c r="A120" s="26"/>
      <c r="B120" s="27"/>
      <c r="C120" s="23" t="s">
        <v>23</v>
      </c>
      <c r="D120" s="26"/>
      <c r="E120" s="26"/>
      <c r="F120" s="21" t="str">
        <f>IF(E18="","",E18)</f>
        <v xml:space="preserve"> </v>
      </c>
      <c r="G120" s="26"/>
      <c r="H120" s="26"/>
      <c r="I120" s="23" t="s">
        <v>28</v>
      </c>
      <c r="J120" s="24" t="str">
        <f>E24</f>
        <v>HESCON s.r.o.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2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20"/>
      <c r="B122" s="121"/>
      <c r="C122" s="122" t="s">
        <v>135</v>
      </c>
      <c r="D122" s="123" t="s">
        <v>56</v>
      </c>
      <c r="E122" s="123" t="s">
        <v>52</v>
      </c>
      <c r="F122" s="123" t="s">
        <v>53</v>
      </c>
      <c r="G122" s="123" t="s">
        <v>136</v>
      </c>
      <c r="H122" s="123" t="s">
        <v>137</v>
      </c>
      <c r="I122" s="123" t="s">
        <v>138</v>
      </c>
      <c r="J122" s="124" t="s">
        <v>119</v>
      </c>
      <c r="K122" s="125" t="s">
        <v>139</v>
      </c>
      <c r="L122" s="126"/>
      <c r="M122" s="56" t="s">
        <v>1</v>
      </c>
      <c r="N122" s="57" t="s">
        <v>35</v>
      </c>
      <c r="O122" s="57" t="s">
        <v>140</v>
      </c>
      <c r="P122" s="57" t="s">
        <v>141</v>
      </c>
      <c r="Q122" s="57" t="s">
        <v>142</v>
      </c>
      <c r="R122" s="57" t="s">
        <v>143</v>
      </c>
      <c r="S122" s="57" t="s">
        <v>144</v>
      </c>
      <c r="T122" s="58" t="s">
        <v>145</v>
      </c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</row>
    <row r="123" spans="1:65" s="2" customFormat="1" ht="22.75" customHeight="1">
      <c r="A123" s="26"/>
      <c r="B123" s="27"/>
      <c r="C123" s="63" t="s">
        <v>120</v>
      </c>
      <c r="D123" s="26"/>
      <c r="E123" s="26"/>
      <c r="F123" s="26"/>
      <c r="G123" s="26"/>
      <c r="H123" s="26"/>
      <c r="I123" s="26"/>
      <c r="J123" s="127">
        <f>BK123</f>
        <v>0</v>
      </c>
      <c r="K123" s="26"/>
      <c r="L123" s="27"/>
      <c r="M123" s="59"/>
      <c r="N123" s="50"/>
      <c r="O123" s="60"/>
      <c r="P123" s="128">
        <f>P124+P146</f>
        <v>270.17310000000003</v>
      </c>
      <c r="Q123" s="60"/>
      <c r="R123" s="128">
        <f>R124+R146</f>
        <v>555.77704999999992</v>
      </c>
      <c r="S123" s="60"/>
      <c r="T123" s="129">
        <f>T124+T146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70</v>
      </c>
      <c r="AU123" s="14" t="s">
        <v>121</v>
      </c>
      <c r="BK123" s="130">
        <f>BK124+BK146</f>
        <v>0</v>
      </c>
    </row>
    <row r="124" spans="1:65" s="12" customFormat="1" ht="26" customHeight="1">
      <c r="B124" s="131"/>
      <c r="D124" s="132" t="s">
        <v>70</v>
      </c>
      <c r="E124" s="133" t="s">
        <v>146</v>
      </c>
      <c r="F124" s="133" t="s">
        <v>147</v>
      </c>
      <c r="J124" s="134">
        <f>BK124</f>
        <v>0</v>
      </c>
      <c r="L124" s="131"/>
      <c r="M124" s="135"/>
      <c r="N124" s="136"/>
      <c r="O124" s="136"/>
      <c r="P124" s="137">
        <f>P125+P130+P134+P141+P144</f>
        <v>270.17310000000003</v>
      </c>
      <c r="Q124" s="136"/>
      <c r="R124" s="137">
        <f>R125+R130+R134+R141+R144</f>
        <v>555.77704999999992</v>
      </c>
      <c r="S124" s="136"/>
      <c r="T124" s="138">
        <f>T125+T130+T134+T141+T144</f>
        <v>0</v>
      </c>
      <c r="AR124" s="132" t="s">
        <v>79</v>
      </c>
      <c r="AT124" s="139" t="s">
        <v>70</v>
      </c>
      <c r="AU124" s="139" t="s">
        <v>71</v>
      </c>
      <c r="AY124" s="132" t="s">
        <v>148</v>
      </c>
      <c r="BK124" s="140">
        <f>BK125+BK130+BK134+BK141+BK144</f>
        <v>0</v>
      </c>
    </row>
    <row r="125" spans="1:65" s="12" customFormat="1" ht="22.75" customHeight="1">
      <c r="B125" s="131"/>
      <c r="D125" s="132" t="s">
        <v>70</v>
      </c>
      <c r="E125" s="141" t="s">
        <v>79</v>
      </c>
      <c r="F125" s="141" t="s">
        <v>149</v>
      </c>
      <c r="J125" s="142">
        <f>BK125</f>
        <v>0</v>
      </c>
      <c r="L125" s="131"/>
      <c r="M125" s="135"/>
      <c r="N125" s="136"/>
      <c r="O125" s="136"/>
      <c r="P125" s="137">
        <f>SUM(P126:P129)</f>
        <v>80.932019999999994</v>
      </c>
      <c r="Q125" s="136"/>
      <c r="R125" s="137">
        <f>SUM(R126:R129)</f>
        <v>0</v>
      </c>
      <c r="S125" s="136"/>
      <c r="T125" s="138">
        <f>SUM(T126:T129)</f>
        <v>0</v>
      </c>
      <c r="AR125" s="132" t="s">
        <v>79</v>
      </c>
      <c r="AT125" s="139" t="s">
        <v>70</v>
      </c>
      <c r="AU125" s="139" t="s">
        <v>79</v>
      </c>
      <c r="AY125" s="132" t="s">
        <v>148</v>
      </c>
      <c r="BK125" s="140">
        <f>SUM(BK126:BK129)</f>
        <v>0</v>
      </c>
    </row>
    <row r="126" spans="1:65" s="2" customFormat="1" ht="24" customHeight="1">
      <c r="A126" s="26"/>
      <c r="B126" s="143"/>
      <c r="C126" s="144" t="s">
        <v>419</v>
      </c>
      <c r="D126" s="144" t="s">
        <v>151</v>
      </c>
      <c r="E126" s="145" t="s">
        <v>152</v>
      </c>
      <c r="F126" s="146" t="s">
        <v>153</v>
      </c>
      <c r="G126" s="147" t="s">
        <v>154</v>
      </c>
      <c r="H126" s="148">
        <v>247.65</v>
      </c>
      <c r="I126" s="149"/>
      <c r="J126" s="149">
        <f>ROUND(I126*H126,2)</f>
        <v>0</v>
      </c>
      <c r="K126" s="150"/>
      <c r="L126" s="27"/>
      <c r="M126" s="151" t="s">
        <v>1</v>
      </c>
      <c r="N126" s="152" t="s">
        <v>37</v>
      </c>
      <c r="O126" s="153">
        <v>0.20499999999999999</v>
      </c>
      <c r="P126" s="153">
        <f>O126*H126</f>
        <v>50.768249999999995</v>
      </c>
      <c r="Q126" s="153">
        <v>0</v>
      </c>
      <c r="R126" s="153">
        <f>Q126*H126</f>
        <v>0</v>
      </c>
      <c r="S126" s="153">
        <v>0</v>
      </c>
      <c r="T126" s="154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155</v>
      </c>
      <c r="AT126" s="155" t="s">
        <v>151</v>
      </c>
      <c r="AU126" s="155" t="s">
        <v>87</v>
      </c>
      <c r="AY126" s="14" t="s">
        <v>148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4" t="s">
        <v>87</v>
      </c>
      <c r="BK126" s="156">
        <f>ROUND(I126*H126,2)</f>
        <v>0</v>
      </c>
      <c r="BL126" s="14" t="s">
        <v>155</v>
      </c>
      <c r="BM126" s="155" t="s">
        <v>552</v>
      </c>
    </row>
    <row r="127" spans="1:65" s="2" customFormat="1" ht="24" customHeight="1">
      <c r="A127" s="26"/>
      <c r="B127" s="143"/>
      <c r="C127" s="144" t="s">
        <v>423</v>
      </c>
      <c r="D127" s="144" t="s">
        <v>151</v>
      </c>
      <c r="E127" s="145" t="s">
        <v>158</v>
      </c>
      <c r="F127" s="146" t="s">
        <v>159</v>
      </c>
      <c r="G127" s="147" t="s">
        <v>154</v>
      </c>
      <c r="H127" s="148">
        <v>247.65</v>
      </c>
      <c r="I127" s="149"/>
      <c r="J127" s="149">
        <f>ROUND(I127*H127,2)</f>
        <v>0</v>
      </c>
      <c r="K127" s="150"/>
      <c r="L127" s="27"/>
      <c r="M127" s="151" t="s">
        <v>1</v>
      </c>
      <c r="N127" s="152" t="s">
        <v>37</v>
      </c>
      <c r="O127" s="153">
        <v>7.6999999999999999E-2</v>
      </c>
      <c r="P127" s="153">
        <f>O127*H127</f>
        <v>19.069050000000001</v>
      </c>
      <c r="Q127" s="153">
        <v>0</v>
      </c>
      <c r="R127" s="153">
        <f>Q127*H127</f>
        <v>0</v>
      </c>
      <c r="S127" s="153">
        <v>0</v>
      </c>
      <c r="T127" s="154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155</v>
      </c>
      <c r="AT127" s="155" t="s">
        <v>151</v>
      </c>
      <c r="AU127" s="155" t="s">
        <v>87</v>
      </c>
      <c r="AY127" s="14" t="s">
        <v>148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4" t="s">
        <v>87</v>
      </c>
      <c r="BK127" s="156">
        <f>ROUND(I127*H127,2)</f>
        <v>0</v>
      </c>
      <c r="BL127" s="14" t="s">
        <v>155</v>
      </c>
      <c r="BM127" s="155" t="s">
        <v>553</v>
      </c>
    </row>
    <row r="128" spans="1:65" s="2" customFormat="1" ht="36" customHeight="1">
      <c r="A128" s="26"/>
      <c r="B128" s="143"/>
      <c r="C128" s="144" t="s">
        <v>188</v>
      </c>
      <c r="D128" s="144" t="s">
        <v>151</v>
      </c>
      <c r="E128" s="145" t="s">
        <v>173</v>
      </c>
      <c r="F128" s="146" t="s">
        <v>174</v>
      </c>
      <c r="G128" s="147" t="s">
        <v>154</v>
      </c>
      <c r="H128" s="148">
        <v>247.65</v>
      </c>
      <c r="I128" s="149"/>
      <c r="J128" s="149">
        <f>ROUND(I128*H128,2)</f>
        <v>0</v>
      </c>
      <c r="K128" s="150"/>
      <c r="L128" s="27"/>
      <c r="M128" s="151" t="s">
        <v>1</v>
      </c>
      <c r="N128" s="152" t="s">
        <v>37</v>
      </c>
      <c r="O128" s="153">
        <v>3.6799999999999999E-2</v>
      </c>
      <c r="P128" s="153">
        <f>O128*H128</f>
        <v>9.1135199999999994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155</v>
      </c>
      <c r="AT128" s="155" t="s">
        <v>151</v>
      </c>
      <c r="AU128" s="155" t="s">
        <v>87</v>
      </c>
      <c r="AY128" s="14" t="s">
        <v>148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4" t="s">
        <v>87</v>
      </c>
      <c r="BK128" s="156">
        <f>ROUND(I128*H128,2)</f>
        <v>0</v>
      </c>
      <c r="BL128" s="14" t="s">
        <v>155</v>
      </c>
      <c r="BM128" s="155" t="s">
        <v>554</v>
      </c>
    </row>
    <row r="129" spans="1:65" s="2" customFormat="1" ht="16.5" customHeight="1">
      <c r="A129" s="26"/>
      <c r="B129" s="143"/>
      <c r="C129" s="144" t="s">
        <v>323</v>
      </c>
      <c r="D129" s="144" t="s">
        <v>151</v>
      </c>
      <c r="E129" s="145" t="s">
        <v>177</v>
      </c>
      <c r="F129" s="146" t="s">
        <v>178</v>
      </c>
      <c r="G129" s="147" t="s">
        <v>154</v>
      </c>
      <c r="H129" s="148">
        <v>247.65</v>
      </c>
      <c r="I129" s="149"/>
      <c r="J129" s="149">
        <f>ROUND(I129*H129,2)</f>
        <v>0</v>
      </c>
      <c r="K129" s="150"/>
      <c r="L129" s="27"/>
      <c r="M129" s="151" t="s">
        <v>1</v>
      </c>
      <c r="N129" s="152" t="s">
        <v>37</v>
      </c>
      <c r="O129" s="153">
        <v>8.0000000000000002E-3</v>
      </c>
      <c r="P129" s="153">
        <f>O129*H129</f>
        <v>1.9812000000000001</v>
      </c>
      <c r="Q129" s="153">
        <v>0</v>
      </c>
      <c r="R129" s="153">
        <f>Q129*H129</f>
        <v>0</v>
      </c>
      <c r="S129" s="153">
        <v>0</v>
      </c>
      <c r="T129" s="154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155</v>
      </c>
      <c r="AT129" s="155" t="s">
        <v>151</v>
      </c>
      <c r="AU129" s="155" t="s">
        <v>87</v>
      </c>
      <c r="AY129" s="14" t="s">
        <v>148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4" t="s">
        <v>87</v>
      </c>
      <c r="BK129" s="156">
        <f>ROUND(I129*H129,2)</f>
        <v>0</v>
      </c>
      <c r="BL129" s="14" t="s">
        <v>155</v>
      </c>
      <c r="BM129" s="155" t="s">
        <v>555</v>
      </c>
    </row>
    <row r="130" spans="1:65" s="12" customFormat="1" ht="22.75" customHeight="1">
      <c r="B130" s="131"/>
      <c r="D130" s="132" t="s">
        <v>70</v>
      </c>
      <c r="E130" s="141" t="s">
        <v>87</v>
      </c>
      <c r="F130" s="141" t="s">
        <v>180</v>
      </c>
      <c r="J130" s="142">
        <f>BK130</f>
        <v>0</v>
      </c>
      <c r="L130" s="131"/>
      <c r="M130" s="135"/>
      <c r="N130" s="136"/>
      <c r="O130" s="136"/>
      <c r="P130" s="137">
        <f>SUM(P131:P133)</f>
        <v>81.510000000000005</v>
      </c>
      <c r="Q130" s="136"/>
      <c r="R130" s="137">
        <f>SUM(R131:R133)</f>
        <v>0.98085</v>
      </c>
      <c r="S130" s="136"/>
      <c r="T130" s="138">
        <f>SUM(T131:T133)</f>
        <v>0</v>
      </c>
      <c r="AR130" s="132" t="s">
        <v>79</v>
      </c>
      <c r="AT130" s="139" t="s">
        <v>70</v>
      </c>
      <c r="AU130" s="139" t="s">
        <v>79</v>
      </c>
      <c r="AY130" s="132" t="s">
        <v>148</v>
      </c>
      <c r="BK130" s="140">
        <f>SUM(BK131:BK133)</f>
        <v>0</v>
      </c>
    </row>
    <row r="131" spans="1:65" s="2" customFormat="1" ht="24" customHeight="1">
      <c r="A131" s="26"/>
      <c r="B131" s="143"/>
      <c r="C131" s="144" t="s">
        <v>236</v>
      </c>
      <c r="D131" s="144" t="s">
        <v>151</v>
      </c>
      <c r="E131" s="145" t="s">
        <v>194</v>
      </c>
      <c r="F131" s="146" t="s">
        <v>195</v>
      </c>
      <c r="G131" s="147" t="s">
        <v>196</v>
      </c>
      <c r="H131" s="148">
        <v>390</v>
      </c>
      <c r="I131" s="149"/>
      <c r="J131" s="149">
        <f>ROUND(I131*H131,2)</f>
        <v>0</v>
      </c>
      <c r="K131" s="150"/>
      <c r="L131" s="27"/>
      <c r="M131" s="151" t="s">
        <v>1</v>
      </c>
      <c r="N131" s="152" t="s">
        <v>37</v>
      </c>
      <c r="O131" s="153">
        <v>2.9000000000000001E-2</v>
      </c>
      <c r="P131" s="153">
        <f>O131*H131</f>
        <v>11.31</v>
      </c>
      <c r="Q131" s="153">
        <v>3.0000000000000001E-5</v>
      </c>
      <c r="R131" s="153">
        <f>Q131*H131</f>
        <v>1.17E-2</v>
      </c>
      <c r="S131" s="153">
        <v>0</v>
      </c>
      <c r="T131" s="154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155</v>
      </c>
      <c r="AT131" s="155" t="s">
        <v>151</v>
      </c>
      <c r="AU131" s="155" t="s">
        <v>87</v>
      </c>
      <c r="AY131" s="14" t="s">
        <v>148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4" t="s">
        <v>87</v>
      </c>
      <c r="BK131" s="156">
        <f>ROUND(I131*H131,2)</f>
        <v>0</v>
      </c>
      <c r="BL131" s="14" t="s">
        <v>155</v>
      </c>
      <c r="BM131" s="155" t="s">
        <v>556</v>
      </c>
    </row>
    <row r="132" spans="1:65" s="2" customFormat="1" ht="16.5" customHeight="1">
      <c r="A132" s="26"/>
      <c r="B132" s="143"/>
      <c r="C132" s="157" t="s">
        <v>202</v>
      </c>
      <c r="D132" s="157" t="s">
        <v>199</v>
      </c>
      <c r="E132" s="158" t="s">
        <v>200</v>
      </c>
      <c r="F132" s="159" t="s">
        <v>201</v>
      </c>
      <c r="G132" s="160" t="s">
        <v>196</v>
      </c>
      <c r="H132" s="161">
        <v>397.8</v>
      </c>
      <c r="I132" s="162"/>
      <c r="J132" s="162">
        <f>ROUND(I132*H132,2)</f>
        <v>0</v>
      </c>
      <c r="K132" s="163"/>
      <c r="L132" s="164"/>
      <c r="M132" s="165" t="s">
        <v>1</v>
      </c>
      <c r="N132" s="166" t="s">
        <v>37</v>
      </c>
      <c r="O132" s="153">
        <v>0</v>
      </c>
      <c r="P132" s="153">
        <f>O132*H132</f>
        <v>0</v>
      </c>
      <c r="Q132" s="153">
        <v>2.5000000000000001E-4</v>
      </c>
      <c r="R132" s="153">
        <f>Q132*H132</f>
        <v>9.9450000000000011E-2</v>
      </c>
      <c r="S132" s="153">
        <v>0</v>
      </c>
      <c r="T132" s="15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202</v>
      </c>
      <c r="AT132" s="155" t="s">
        <v>199</v>
      </c>
      <c r="AU132" s="155" t="s">
        <v>87</v>
      </c>
      <c r="AY132" s="14" t="s">
        <v>148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4" t="s">
        <v>87</v>
      </c>
      <c r="BK132" s="156">
        <f>ROUND(I132*H132,2)</f>
        <v>0</v>
      </c>
      <c r="BL132" s="14" t="s">
        <v>155</v>
      </c>
      <c r="BM132" s="155" t="s">
        <v>557</v>
      </c>
    </row>
    <row r="133" spans="1:65" s="2" customFormat="1" ht="36" customHeight="1">
      <c r="A133" s="26"/>
      <c r="B133" s="143"/>
      <c r="C133" s="144" t="s">
        <v>229</v>
      </c>
      <c r="D133" s="144" t="s">
        <v>151</v>
      </c>
      <c r="E133" s="145" t="s">
        <v>205</v>
      </c>
      <c r="F133" s="146" t="s">
        <v>206</v>
      </c>
      <c r="G133" s="147" t="s">
        <v>196</v>
      </c>
      <c r="H133" s="148">
        <v>390</v>
      </c>
      <c r="I133" s="149"/>
      <c r="J133" s="149">
        <f>ROUND(I133*H133,2)</f>
        <v>0</v>
      </c>
      <c r="K133" s="150"/>
      <c r="L133" s="27"/>
      <c r="M133" s="151" t="s">
        <v>1</v>
      </c>
      <c r="N133" s="152" t="s">
        <v>37</v>
      </c>
      <c r="O133" s="153">
        <v>0.18</v>
      </c>
      <c r="P133" s="153">
        <f>O133*H133</f>
        <v>70.2</v>
      </c>
      <c r="Q133" s="153">
        <v>2.2300000000000002E-3</v>
      </c>
      <c r="R133" s="153">
        <f>Q133*H133</f>
        <v>0.86970000000000003</v>
      </c>
      <c r="S133" s="153">
        <v>0</v>
      </c>
      <c r="T133" s="154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155</v>
      </c>
      <c r="AT133" s="155" t="s">
        <v>151</v>
      </c>
      <c r="AU133" s="155" t="s">
        <v>87</v>
      </c>
      <c r="AY133" s="14" t="s">
        <v>148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87</v>
      </c>
      <c r="BK133" s="156">
        <f>ROUND(I133*H133,2)</f>
        <v>0</v>
      </c>
      <c r="BL133" s="14" t="s">
        <v>155</v>
      </c>
      <c r="BM133" s="155" t="s">
        <v>558</v>
      </c>
    </row>
    <row r="134" spans="1:65" s="12" customFormat="1" ht="22.75" customHeight="1">
      <c r="B134" s="131"/>
      <c r="D134" s="132" t="s">
        <v>70</v>
      </c>
      <c r="E134" s="141" t="s">
        <v>227</v>
      </c>
      <c r="F134" s="141" t="s">
        <v>228</v>
      </c>
      <c r="J134" s="142">
        <f>BK134</f>
        <v>0</v>
      </c>
      <c r="L134" s="131"/>
      <c r="M134" s="135"/>
      <c r="N134" s="136"/>
      <c r="O134" s="136"/>
      <c r="P134" s="137">
        <f>SUM(P135:P140)</f>
        <v>83.460000000000008</v>
      </c>
      <c r="Q134" s="136"/>
      <c r="R134" s="137">
        <f>SUM(R135:R140)</f>
        <v>552.71969999999988</v>
      </c>
      <c r="S134" s="136"/>
      <c r="T134" s="138">
        <f>SUM(T135:T140)</f>
        <v>0</v>
      </c>
      <c r="AR134" s="132" t="s">
        <v>79</v>
      </c>
      <c r="AT134" s="139" t="s">
        <v>70</v>
      </c>
      <c r="AU134" s="139" t="s">
        <v>79</v>
      </c>
      <c r="AY134" s="132" t="s">
        <v>148</v>
      </c>
      <c r="BK134" s="140">
        <f>SUM(BK135:BK140)</f>
        <v>0</v>
      </c>
    </row>
    <row r="135" spans="1:65" s="2" customFormat="1" ht="24" customHeight="1">
      <c r="A135" s="26"/>
      <c r="B135" s="143"/>
      <c r="C135" s="144" t="s">
        <v>204</v>
      </c>
      <c r="D135" s="144" t="s">
        <v>151</v>
      </c>
      <c r="E135" s="145" t="s">
        <v>230</v>
      </c>
      <c r="F135" s="146" t="s">
        <v>231</v>
      </c>
      <c r="G135" s="147" t="s">
        <v>196</v>
      </c>
      <c r="H135" s="148">
        <v>390</v>
      </c>
      <c r="I135" s="149"/>
      <c r="J135" s="149">
        <f t="shared" ref="J135:J140" si="0">ROUND(I135*H135,2)</f>
        <v>0</v>
      </c>
      <c r="K135" s="150"/>
      <c r="L135" s="27"/>
      <c r="M135" s="151" t="s">
        <v>1</v>
      </c>
      <c r="N135" s="152" t="s">
        <v>37</v>
      </c>
      <c r="O135" s="153">
        <v>7.2999999999999995E-2</v>
      </c>
      <c r="P135" s="153">
        <f t="shared" ref="P135:P140" si="1">O135*H135</f>
        <v>28.47</v>
      </c>
      <c r="Q135" s="153">
        <v>0.71643999999999997</v>
      </c>
      <c r="R135" s="153">
        <f t="shared" ref="R135:R140" si="2">Q135*H135</f>
        <v>279.41159999999996</v>
      </c>
      <c r="S135" s="153">
        <v>0</v>
      </c>
      <c r="T135" s="154">
        <f t="shared" ref="T135:T140" si="3"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155</v>
      </c>
      <c r="AT135" s="155" t="s">
        <v>151</v>
      </c>
      <c r="AU135" s="155" t="s">
        <v>87</v>
      </c>
      <c r="AY135" s="14" t="s">
        <v>148</v>
      </c>
      <c r="BE135" s="156">
        <f t="shared" ref="BE135:BE140" si="4">IF(N135="základná",J135,0)</f>
        <v>0</v>
      </c>
      <c r="BF135" s="156">
        <f t="shared" ref="BF135:BF140" si="5">IF(N135="znížená",J135,0)</f>
        <v>0</v>
      </c>
      <c r="BG135" s="156">
        <f t="shared" ref="BG135:BG140" si="6">IF(N135="zákl. prenesená",J135,0)</f>
        <v>0</v>
      </c>
      <c r="BH135" s="156">
        <f t="shared" ref="BH135:BH140" si="7">IF(N135="zníž. prenesená",J135,0)</f>
        <v>0</v>
      </c>
      <c r="BI135" s="156">
        <f t="shared" ref="BI135:BI140" si="8">IF(N135="nulová",J135,0)</f>
        <v>0</v>
      </c>
      <c r="BJ135" s="14" t="s">
        <v>87</v>
      </c>
      <c r="BK135" s="156">
        <f t="shared" ref="BK135:BK140" si="9">ROUND(I135*H135,2)</f>
        <v>0</v>
      </c>
      <c r="BL135" s="14" t="s">
        <v>155</v>
      </c>
      <c r="BM135" s="155" t="s">
        <v>559</v>
      </c>
    </row>
    <row r="136" spans="1:65" s="2" customFormat="1" ht="36" customHeight="1">
      <c r="A136" s="26"/>
      <c r="B136" s="143"/>
      <c r="C136" s="144" t="s">
        <v>193</v>
      </c>
      <c r="D136" s="144" t="s">
        <v>151</v>
      </c>
      <c r="E136" s="145" t="s">
        <v>233</v>
      </c>
      <c r="F136" s="146" t="s">
        <v>234</v>
      </c>
      <c r="G136" s="147" t="s">
        <v>196</v>
      </c>
      <c r="H136" s="148">
        <v>390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37</v>
      </c>
      <c r="O136" s="153">
        <v>2.4E-2</v>
      </c>
      <c r="P136" s="153">
        <f t="shared" si="1"/>
        <v>9.36</v>
      </c>
      <c r="Q136" s="153">
        <v>0.38307999999999998</v>
      </c>
      <c r="R136" s="153">
        <f t="shared" si="2"/>
        <v>149.40119999999999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155</v>
      </c>
      <c r="AT136" s="155" t="s">
        <v>151</v>
      </c>
      <c r="AU136" s="155" t="s">
        <v>87</v>
      </c>
      <c r="AY136" s="14" t="s">
        <v>148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87</v>
      </c>
      <c r="BK136" s="156">
        <f t="shared" si="9"/>
        <v>0</v>
      </c>
      <c r="BL136" s="14" t="s">
        <v>155</v>
      </c>
      <c r="BM136" s="155" t="s">
        <v>560</v>
      </c>
    </row>
    <row r="137" spans="1:65" s="2" customFormat="1" ht="24" customHeight="1">
      <c r="A137" s="26"/>
      <c r="B137" s="143"/>
      <c r="C137" s="144" t="s">
        <v>198</v>
      </c>
      <c r="D137" s="144" t="s">
        <v>151</v>
      </c>
      <c r="E137" s="145" t="s">
        <v>237</v>
      </c>
      <c r="F137" s="146" t="s">
        <v>238</v>
      </c>
      <c r="G137" s="147" t="s">
        <v>196</v>
      </c>
      <c r="H137" s="148">
        <v>390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37</v>
      </c>
      <c r="O137" s="153">
        <v>4.0000000000000001E-3</v>
      </c>
      <c r="P137" s="153">
        <f t="shared" si="1"/>
        <v>1.56</v>
      </c>
      <c r="Q137" s="153">
        <v>6.0099999999999997E-3</v>
      </c>
      <c r="R137" s="153">
        <f t="shared" si="2"/>
        <v>2.3439000000000001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155</v>
      </c>
      <c r="AT137" s="155" t="s">
        <v>151</v>
      </c>
      <c r="AU137" s="155" t="s">
        <v>87</v>
      </c>
      <c r="AY137" s="14" t="s">
        <v>148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87</v>
      </c>
      <c r="BK137" s="156">
        <f t="shared" si="9"/>
        <v>0</v>
      </c>
      <c r="BL137" s="14" t="s">
        <v>155</v>
      </c>
      <c r="BM137" s="155" t="s">
        <v>561</v>
      </c>
    </row>
    <row r="138" spans="1:65" s="2" customFormat="1" ht="24" customHeight="1">
      <c r="A138" s="26"/>
      <c r="B138" s="143"/>
      <c r="C138" s="144" t="s">
        <v>251</v>
      </c>
      <c r="D138" s="144" t="s">
        <v>151</v>
      </c>
      <c r="E138" s="145" t="s">
        <v>240</v>
      </c>
      <c r="F138" s="146" t="s">
        <v>241</v>
      </c>
      <c r="G138" s="147" t="s">
        <v>196</v>
      </c>
      <c r="H138" s="148">
        <v>390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37</v>
      </c>
      <c r="O138" s="153">
        <v>2E-3</v>
      </c>
      <c r="P138" s="153">
        <f t="shared" si="1"/>
        <v>0.78</v>
      </c>
      <c r="Q138" s="153">
        <v>5.1000000000000004E-4</v>
      </c>
      <c r="R138" s="153">
        <f t="shared" si="2"/>
        <v>0.19890000000000002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155</v>
      </c>
      <c r="AT138" s="155" t="s">
        <v>151</v>
      </c>
      <c r="AU138" s="155" t="s">
        <v>87</v>
      </c>
      <c r="AY138" s="14" t="s">
        <v>148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87</v>
      </c>
      <c r="BK138" s="156">
        <f t="shared" si="9"/>
        <v>0</v>
      </c>
      <c r="BL138" s="14" t="s">
        <v>155</v>
      </c>
      <c r="BM138" s="155" t="s">
        <v>562</v>
      </c>
    </row>
    <row r="139" spans="1:65" s="2" customFormat="1" ht="24" customHeight="1">
      <c r="A139" s="26"/>
      <c r="B139" s="143"/>
      <c r="C139" s="144" t="s">
        <v>256</v>
      </c>
      <c r="D139" s="144" t="s">
        <v>151</v>
      </c>
      <c r="E139" s="145" t="s">
        <v>243</v>
      </c>
      <c r="F139" s="146" t="s">
        <v>244</v>
      </c>
      <c r="G139" s="147" t="s">
        <v>196</v>
      </c>
      <c r="H139" s="148">
        <v>390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37</v>
      </c>
      <c r="O139" s="153">
        <v>3.7999999999999999E-2</v>
      </c>
      <c r="P139" s="153">
        <f t="shared" si="1"/>
        <v>14.82</v>
      </c>
      <c r="Q139" s="153">
        <v>0.10373</v>
      </c>
      <c r="R139" s="153">
        <f t="shared" si="2"/>
        <v>40.454700000000003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155</v>
      </c>
      <c r="AT139" s="155" t="s">
        <v>151</v>
      </c>
      <c r="AU139" s="155" t="s">
        <v>87</v>
      </c>
      <c r="AY139" s="14" t="s">
        <v>148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87</v>
      </c>
      <c r="BK139" s="156">
        <f t="shared" si="9"/>
        <v>0</v>
      </c>
      <c r="BL139" s="14" t="s">
        <v>155</v>
      </c>
      <c r="BM139" s="155" t="s">
        <v>563</v>
      </c>
    </row>
    <row r="140" spans="1:65" s="2" customFormat="1" ht="24" customHeight="1">
      <c r="A140" s="26"/>
      <c r="B140" s="143"/>
      <c r="C140" s="144" t="s">
        <v>263</v>
      </c>
      <c r="D140" s="144" t="s">
        <v>151</v>
      </c>
      <c r="E140" s="145" t="s">
        <v>247</v>
      </c>
      <c r="F140" s="146" t="s">
        <v>248</v>
      </c>
      <c r="G140" s="147" t="s">
        <v>196</v>
      </c>
      <c r="H140" s="148">
        <v>390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37</v>
      </c>
      <c r="O140" s="153">
        <v>7.2999999999999995E-2</v>
      </c>
      <c r="P140" s="153">
        <f t="shared" si="1"/>
        <v>28.47</v>
      </c>
      <c r="Q140" s="153">
        <v>0.20746000000000001</v>
      </c>
      <c r="R140" s="153">
        <f t="shared" si="2"/>
        <v>80.909400000000005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155</v>
      </c>
      <c r="AT140" s="155" t="s">
        <v>151</v>
      </c>
      <c r="AU140" s="155" t="s">
        <v>87</v>
      </c>
      <c r="AY140" s="14" t="s">
        <v>148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87</v>
      </c>
      <c r="BK140" s="156">
        <f t="shared" si="9"/>
        <v>0</v>
      </c>
      <c r="BL140" s="14" t="s">
        <v>155</v>
      </c>
      <c r="BM140" s="155" t="s">
        <v>564</v>
      </c>
    </row>
    <row r="141" spans="1:65" s="12" customFormat="1" ht="22.75" customHeight="1">
      <c r="B141" s="131"/>
      <c r="D141" s="132" t="s">
        <v>70</v>
      </c>
      <c r="E141" s="141" t="s">
        <v>229</v>
      </c>
      <c r="F141" s="141" t="s">
        <v>250</v>
      </c>
      <c r="J141" s="142">
        <f>BK141</f>
        <v>0</v>
      </c>
      <c r="L141" s="131"/>
      <c r="M141" s="135"/>
      <c r="N141" s="136"/>
      <c r="O141" s="136"/>
      <c r="P141" s="137">
        <f>SUM(P142:P143)</f>
        <v>2.04</v>
      </c>
      <c r="Q141" s="136"/>
      <c r="R141" s="137">
        <f>SUM(R142:R143)</f>
        <v>2.0765000000000002</v>
      </c>
      <c r="S141" s="136"/>
      <c r="T141" s="138">
        <f>SUM(T142:T143)</f>
        <v>0</v>
      </c>
      <c r="AR141" s="132" t="s">
        <v>79</v>
      </c>
      <c r="AT141" s="139" t="s">
        <v>70</v>
      </c>
      <c r="AU141" s="139" t="s">
        <v>79</v>
      </c>
      <c r="AY141" s="132" t="s">
        <v>148</v>
      </c>
      <c r="BK141" s="140">
        <f>SUM(BK142:BK143)</f>
        <v>0</v>
      </c>
    </row>
    <row r="142" spans="1:65" s="2" customFormat="1" ht="24" customHeight="1">
      <c r="A142" s="26"/>
      <c r="B142" s="143"/>
      <c r="C142" s="144" t="s">
        <v>181</v>
      </c>
      <c r="D142" s="144" t="s">
        <v>151</v>
      </c>
      <c r="E142" s="145" t="s">
        <v>252</v>
      </c>
      <c r="F142" s="146" t="s">
        <v>253</v>
      </c>
      <c r="G142" s="147" t="s">
        <v>254</v>
      </c>
      <c r="H142" s="148">
        <v>10</v>
      </c>
      <c r="I142" s="149"/>
      <c r="J142" s="149">
        <f>ROUND(I142*H142,2)</f>
        <v>0</v>
      </c>
      <c r="K142" s="150"/>
      <c r="L142" s="27"/>
      <c r="M142" s="151" t="s">
        <v>1</v>
      </c>
      <c r="N142" s="152" t="s">
        <v>37</v>
      </c>
      <c r="O142" s="153">
        <v>0.20399999999999999</v>
      </c>
      <c r="P142" s="153">
        <f>O142*H142</f>
        <v>2.04</v>
      </c>
      <c r="Q142" s="153">
        <v>0.12584000000000001</v>
      </c>
      <c r="R142" s="153">
        <f>Q142*H142</f>
        <v>1.2584</v>
      </c>
      <c r="S142" s="153">
        <v>0</v>
      </c>
      <c r="T142" s="154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155</v>
      </c>
      <c r="AT142" s="155" t="s">
        <v>151</v>
      </c>
      <c r="AU142" s="155" t="s">
        <v>87</v>
      </c>
      <c r="AY142" s="14" t="s">
        <v>148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4" t="s">
        <v>87</v>
      </c>
      <c r="BK142" s="156">
        <f>ROUND(I142*H142,2)</f>
        <v>0</v>
      </c>
      <c r="BL142" s="14" t="s">
        <v>155</v>
      </c>
      <c r="BM142" s="155" t="s">
        <v>565</v>
      </c>
    </row>
    <row r="143" spans="1:65" s="2" customFormat="1" ht="24" customHeight="1">
      <c r="A143" s="26"/>
      <c r="B143" s="143"/>
      <c r="C143" s="157" t="s">
        <v>390</v>
      </c>
      <c r="D143" s="157" t="s">
        <v>199</v>
      </c>
      <c r="E143" s="158" t="s">
        <v>257</v>
      </c>
      <c r="F143" s="159" t="s">
        <v>258</v>
      </c>
      <c r="G143" s="160" t="s">
        <v>259</v>
      </c>
      <c r="H143" s="161">
        <v>10.1</v>
      </c>
      <c r="I143" s="162"/>
      <c r="J143" s="162">
        <f>ROUND(I143*H143,2)</f>
        <v>0</v>
      </c>
      <c r="K143" s="163"/>
      <c r="L143" s="164"/>
      <c r="M143" s="165" t="s">
        <v>1</v>
      </c>
      <c r="N143" s="166" t="s">
        <v>37</v>
      </c>
      <c r="O143" s="153">
        <v>0</v>
      </c>
      <c r="P143" s="153">
        <f>O143*H143</f>
        <v>0</v>
      </c>
      <c r="Q143" s="153">
        <v>8.1000000000000003E-2</v>
      </c>
      <c r="R143" s="153">
        <f>Q143*H143</f>
        <v>0.81810000000000005</v>
      </c>
      <c r="S143" s="153">
        <v>0</v>
      </c>
      <c r="T143" s="154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202</v>
      </c>
      <c r="AT143" s="155" t="s">
        <v>199</v>
      </c>
      <c r="AU143" s="155" t="s">
        <v>87</v>
      </c>
      <c r="AY143" s="14" t="s">
        <v>148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87</v>
      </c>
      <c r="BK143" s="156">
        <f>ROUND(I143*H143,2)</f>
        <v>0</v>
      </c>
      <c r="BL143" s="14" t="s">
        <v>155</v>
      </c>
      <c r="BM143" s="155" t="s">
        <v>566</v>
      </c>
    </row>
    <row r="144" spans="1:65" s="12" customFormat="1" ht="22.75" customHeight="1">
      <c r="B144" s="131"/>
      <c r="D144" s="132" t="s">
        <v>70</v>
      </c>
      <c r="E144" s="141" t="s">
        <v>261</v>
      </c>
      <c r="F144" s="141" t="s">
        <v>262</v>
      </c>
      <c r="J144" s="142">
        <f>BK144</f>
        <v>0</v>
      </c>
      <c r="L144" s="131"/>
      <c r="M144" s="135"/>
      <c r="N144" s="136"/>
      <c r="O144" s="136"/>
      <c r="P144" s="137">
        <f>P145</f>
        <v>22.231080000000002</v>
      </c>
      <c r="Q144" s="136"/>
      <c r="R144" s="137">
        <f>R145</f>
        <v>0</v>
      </c>
      <c r="S144" s="136"/>
      <c r="T144" s="138">
        <f>T145</f>
        <v>0</v>
      </c>
      <c r="AR144" s="132" t="s">
        <v>79</v>
      </c>
      <c r="AT144" s="139" t="s">
        <v>70</v>
      </c>
      <c r="AU144" s="139" t="s">
        <v>79</v>
      </c>
      <c r="AY144" s="132" t="s">
        <v>148</v>
      </c>
      <c r="BK144" s="140">
        <f>BK145</f>
        <v>0</v>
      </c>
    </row>
    <row r="145" spans="1:65" s="2" customFormat="1" ht="24" customHeight="1">
      <c r="A145" s="26"/>
      <c r="B145" s="143"/>
      <c r="C145" s="144" t="s">
        <v>392</v>
      </c>
      <c r="D145" s="144" t="s">
        <v>151</v>
      </c>
      <c r="E145" s="145" t="s">
        <v>264</v>
      </c>
      <c r="F145" s="146" t="s">
        <v>265</v>
      </c>
      <c r="G145" s="147" t="s">
        <v>191</v>
      </c>
      <c r="H145" s="148">
        <v>555.77700000000004</v>
      </c>
      <c r="I145" s="149"/>
      <c r="J145" s="149">
        <f>ROUND(I145*H145,2)</f>
        <v>0</v>
      </c>
      <c r="K145" s="150"/>
      <c r="L145" s="27"/>
      <c r="M145" s="151" t="s">
        <v>1</v>
      </c>
      <c r="N145" s="152" t="s">
        <v>37</v>
      </c>
      <c r="O145" s="153">
        <v>0.04</v>
      </c>
      <c r="P145" s="153">
        <f>O145*H145</f>
        <v>22.231080000000002</v>
      </c>
      <c r="Q145" s="153">
        <v>0</v>
      </c>
      <c r="R145" s="153">
        <f>Q145*H145</f>
        <v>0</v>
      </c>
      <c r="S145" s="153">
        <v>0</v>
      </c>
      <c r="T145" s="154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155</v>
      </c>
      <c r="AT145" s="155" t="s">
        <v>151</v>
      </c>
      <c r="AU145" s="155" t="s">
        <v>87</v>
      </c>
      <c r="AY145" s="14" t="s">
        <v>148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87</v>
      </c>
      <c r="BK145" s="156">
        <f>ROUND(I145*H145,2)</f>
        <v>0</v>
      </c>
      <c r="BL145" s="14" t="s">
        <v>155</v>
      </c>
      <c r="BM145" s="155" t="s">
        <v>567</v>
      </c>
    </row>
    <row r="146" spans="1:65" s="12" customFormat="1" ht="26" customHeight="1">
      <c r="B146" s="131"/>
      <c r="D146" s="132" t="s">
        <v>70</v>
      </c>
      <c r="E146" s="133" t="s">
        <v>312</v>
      </c>
      <c r="F146" s="133" t="s">
        <v>313</v>
      </c>
      <c r="J146" s="134">
        <f>BK146</f>
        <v>0</v>
      </c>
      <c r="L146" s="131"/>
      <c r="M146" s="135"/>
      <c r="N146" s="136"/>
      <c r="O146" s="136"/>
      <c r="P146" s="137">
        <f>SUM(P147:P155)</f>
        <v>0</v>
      </c>
      <c r="Q146" s="136"/>
      <c r="R146" s="137">
        <f>SUM(R147:R155)</f>
        <v>0</v>
      </c>
      <c r="S146" s="136"/>
      <c r="T146" s="138">
        <f>SUM(T147:T155)</f>
        <v>0</v>
      </c>
      <c r="AR146" s="132" t="s">
        <v>227</v>
      </c>
      <c r="AT146" s="139" t="s">
        <v>70</v>
      </c>
      <c r="AU146" s="139" t="s">
        <v>71</v>
      </c>
      <c r="AY146" s="132" t="s">
        <v>148</v>
      </c>
      <c r="BK146" s="140">
        <f>SUM(BK147:BK155)</f>
        <v>0</v>
      </c>
    </row>
    <row r="147" spans="1:65" s="2" customFormat="1" ht="24" customHeight="1">
      <c r="A147" s="26"/>
      <c r="B147" s="143"/>
      <c r="C147" s="144" t="s">
        <v>394</v>
      </c>
      <c r="D147" s="144" t="s">
        <v>151</v>
      </c>
      <c r="E147" s="145" t="s">
        <v>314</v>
      </c>
      <c r="F147" s="146" t="s">
        <v>315</v>
      </c>
      <c r="G147" s="147" t="s">
        <v>316</v>
      </c>
      <c r="H147" s="148">
        <v>1</v>
      </c>
      <c r="I147" s="149"/>
      <c r="J147" s="149">
        <f t="shared" ref="J147:J155" si="10">ROUND(I147*H147,2)</f>
        <v>0</v>
      </c>
      <c r="K147" s="150"/>
      <c r="L147" s="27"/>
      <c r="M147" s="151" t="s">
        <v>1</v>
      </c>
      <c r="N147" s="152" t="s">
        <v>37</v>
      </c>
      <c r="O147" s="153">
        <v>0</v>
      </c>
      <c r="P147" s="153">
        <f t="shared" ref="P147:P155" si="11">O147*H147</f>
        <v>0</v>
      </c>
      <c r="Q147" s="153">
        <v>0</v>
      </c>
      <c r="R147" s="153">
        <f t="shared" ref="R147:R155" si="12">Q147*H147</f>
        <v>0</v>
      </c>
      <c r="S147" s="153">
        <v>0</v>
      </c>
      <c r="T147" s="154">
        <f t="shared" ref="T147:T155" si="13"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317</v>
      </c>
      <c r="AT147" s="155" t="s">
        <v>151</v>
      </c>
      <c r="AU147" s="155" t="s">
        <v>79</v>
      </c>
      <c r="AY147" s="14" t="s">
        <v>148</v>
      </c>
      <c r="BE147" s="156">
        <f t="shared" ref="BE147:BE155" si="14">IF(N147="základná",J147,0)</f>
        <v>0</v>
      </c>
      <c r="BF147" s="156">
        <f t="shared" ref="BF147:BF155" si="15">IF(N147="znížená",J147,0)</f>
        <v>0</v>
      </c>
      <c r="BG147" s="156">
        <f t="shared" ref="BG147:BG155" si="16">IF(N147="zákl. prenesená",J147,0)</f>
        <v>0</v>
      </c>
      <c r="BH147" s="156">
        <f t="shared" ref="BH147:BH155" si="17">IF(N147="zníž. prenesená",J147,0)</f>
        <v>0</v>
      </c>
      <c r="BI147" s="156">
        <f t="shared" ref="BI147:BI155" si="18">IF(N147="nulová",J147,0)</f>
        <v>0</v>
      </c>
      <c r="BJ147" s="14" t="s">
        <v>87</v>
      </c>
      <c r="BK147" s="156">
        <f t="shared" ref="BK147:BK155" si="19">ROUND(I147*H147,2)</f>
        <v>0</v>
      </c>
      <c r="BL147" s="14" t="s">
        <v>317</v>
      </c>
      <c r="BM147" s="155" t="s">
        <v>568</v>
      </c>
    </row>
    <row r="148" spans="1:65" s="2" customFormat="1" ht="24" customHeight="1">
      <c r="A148" s="26"/>
      <c r="B148" s="143"/>
      <c r="C148" s="144" t="s">
        <v>7</v>
      </c>
      <c r="D148" s="144" t="s">
        <v>151</v>
      </c>
      <c r="E148" s="145" t="s">
        <v>320</v>
      </c>
      <c r="F148" s="146" t="s">
        <v>321</v>
      </c>
      <c r="G148" s="147" t="s">
        <v>316</v>
      </c>
      <c r="H148" s="148">
        <v>1</v>
      </c>
      <c r="I148" s="149"/>
      <c r="J148" s="149">
        <f t="shared" si="10"/>
        <v>0</v>
      </c>
      <c r="K148" s="150"/>
      <c r="L148" s="27"/>
      <c r="M148" s="151" t="s">
        <v>1</v>
      </c>
      <c r="N148" s="152" t="s">
        <v>37</v>
      </c>
      <c r="O148" s="153">
        <v>0</v>
      </c>
      <c r="P148" s="153">
        <f t="shared" si="11"/>
        <v>0</v>
      </c>
      <c r="Q148" s="153">
        <v>0</v>
      </c>
      <c r="R148" s="153">
        <f t="shared" si="12"/>
        <v>0</v>
      </c>
      <c r="S148" s="153">
        <v>0</v>
      </c>
      <c r="T148" s="154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317</v>
      </c>
      <c r="AT148" s="155" t="s">
        <v>151</v>
      </c>
      <c r="AU148" s="155" t="s">
        <v>79</v>
      </c>
      <c r="AY148" s="14" t="s">
        <v>148</v>
      </c>
      <c r="BE148" s="156">
        <f t="shared" si="14"/>
        <v>0</v>
      </c>
      <c r="BF148" s="156">
        <f t="shared" si="15"/>
        <v>0</v>
      </c>
      <c r="BG148" s="156">
        <f t="shared" si="16"/>
        <v>0</v>
      </c>
      <c r="BH148" s="156">
        <f t="shared" si="17"/>
        <v>0</v>
      </c>
      <c r="BI148" s="156">
        <f t="shared" si="18"/>
        <v>0</v>
      </c>
      <c r="BJ148" s="14" t="s">
        <v>87</v>
      </c>
      <c r="BK148" s="156">
        <f t="shared" si="19"/>
        <v>0</v>
      </c>
      <c r="BL148" s="14" t="s">
        <v>317</v>
      </c>
      <c r="BM148" s="155" t="s">
        <v>569</v>
      </c>
    </row>
    <row r="149" spans="1:65" s="2" customFormat="1" ht="24" customHeight="1">
      <c r="A149" s="26"/>
      <c r="B149" s="143"/>
      <c r="C149" s="144" t="s">
        <v>164</v>
      </c>
      <c r="D149" s="144" t="s">
        <v>151</v>
      </c>
      <c r="E149" s="145" t="s">
        <v>324</v>
      </c>
      <c r="F149" s="146" t="s">
        <v>325</v>
      </c>
      <c r="G149" s="147" t="s">
        <v>316</v>
      </c>
      <c r="H149" s="148">
        <v>1</v>
      </c>
      <c r="I149" s="149"/>
      <c r="J149" s="149">
        <f t="shared" si="10"/>
        <v>0</v>
      </c>
      <c r="K149" s="150"/>
      <c r="L149" s="27"/>
      <c r="M149" s="151" t="s">
        <v>1</v>
      </c>
      <c r="N149" s="152" t="s">
        <v>37</v>
      </c>
      <c r="O149" s="153">
        <v>0</v>
      </c>
      <c r="P149" s="153">
        <f t="shared" si="11"/>
        <v>0</v>
      </c>
      <c r="Q149" s="153">
        <v>0</v>
      </c>
      <c r="R149" s="153">
        <f t="shared" si="12"/>
        <v>0</v>
      </c>
      <c r="S149" s="153">
        <v>0</v>
      </c>
      <c r="T149" s="154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317</v>
      </c>
      <c r="AT149" s="155" t="s">
        <v>151</v>
      </c>
      <c r="AU149" s="155" t="s">
        <v>79</v>
      </c>
      <c r="AY149" s="14" t="s">
        <v>148</v>
      </c>
      <c r="BE149" s="156">
        <f t="shared" si="14"/>
        <v>0</v>
      </c>
      <c r="BF149" s="156">
        <f t="shared" si="15"/>
        <v>0</v>
      </c>
      <c r="BG149" s="156">
        <f t="shared" si="16"/>
        <v>0</v>
      </c>
      <c r="BH149" s="156">
        <f t="shared" si="17"/>
        <v>0</v>
      </c>
      <c r="BI149" s="156">
        <f t="shared" si="18"/>
        <v>0</v>
      </c>
      <c r="BJ149" s="14" t="s">
        <v>87</v>
      </c>
      <c r="BK149" s="156">
        <f t="shared" si="19"/>
        <v>0</v>
      </c>
      <c r="BL149" s="14" t="s">
        <v>317</v>
      </c>
      <c r="BM149" s="155" t="s">
        <v>570</v>
      </c>
    </row>
    <row r="150" spans="1:65" s="2" customFormat="1" ht="16.5" customHeight="1">
      <c r="A150" s="26"/>
      <c r="B150" s="143"/>
      <c r="C150" s="144" t="s">
        <v>168</v>
      </c>
      <c r="D150" s="144" t="s">
        <v>151</v>
      </c>
      <c r="E150" s="145" t="s">
        <v>328</v>
      </c>
      <c r="F150" s="146" t="s">
        <v>329</v>
      </c>
      <c r="G150" s="147" t="s">
        <v>316</v>
      </c>
      <c r="H150" s="148">
        <v>1</v>
      </c>
      <c r="I150" s="149"/>
      <c r="J150" s="149">
        <f t="shared" si="10"/>
        <v>0</v>
      </c>
      <c r="K150" s="150"/>
      <c r="L150" s="27"/>
      <c r="M150" s="151" t="s">
        <v>1</v>
      </c>
      <c r="N150" s="152" t="s">
        <v>37</v>
      </c>
      <c r="O150" s="153">
        <v>0</v>
      </c>
      <c r="P150" s="153">
        <f t="shared" si="11"/>
        <v>0</v>
      </c>
      <c r="Q150" s="153">
        <v>0</v>
      </c>
      <c r="R150" s="153">
        <f t="shared" si="12"/>
        <v>0</v>
      </c>
      <c r="S150" s="153">
        <v>0</v>
      </c>
      <c r="T150" s="154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317</v>
      </c>
      <c r="AT150" s="155" t="s">
        <v>151</v>
      </c>
      <c r="AU150" s="155" t="s">
        <v>79</v>
      </c>
      <c r="AY150" s="14" t="s">
        <v>148</v>
      </c>
      <c r="BE150" s="156">
        <f t="shared" si="14"/>
        <v>0</v>
      </c>
      <c r="BF150" s="156">
        <f t="shared" si="15"/>
        <v>0</v>
      </c>
      <c r="BG150" s="156">
        <f t="shared" si="16"/>
        <v>0</v>
      </c>
      <c r="BH150" s="156">
        <f t="shared" si="17"/>
        <v>0</v>
      </c>
      <c r="BI150" s="156">
        <f t="shared" si="18"/>
        <v>0</v>
      </c>
      <c r="BJ150" s="14" t="s">
        <v>87</v>
      </c>
      <c r="BK150" s="156">
        <f t="shared" si="19"/>
        <v>0</v>
      </c>
      <c r="BL150" s="14" t="s">
        <v>317</v>
      </c>
      <c r="BM150" s="155" t="s">
        <v>571</v>
      </c>
    </row>
    <row r="151" spans="1:65" s="2" customFormat="1" ht="24" customHeight="1">
      <c r="A151" s="26"/>
      <c r="B151" s="143"/>
      <c r="C151" s="144" t="s">
        <v>399</v>
      </c>
      <c r="D151" s="144" t="s">
        <v>151</v>
      </c>
      <c r="E151" s="145" t="s">
        <v>332</v>
      </c>
      <c r="F151" s="146" t="s">
        <v>333</v>
      </c>
      <c r="G151" s="147" t="s">
        <v>316</v>
      </c>
      <c r="H151" s="148">
        <v>1</v>
      </c>
      <c r="I151" s="149"/>
      <c r="J151" s="149">
        <f t="shared" si="10"/>
        <v>0</v>
      </c>
      <c r="K151" s="150"/>
      <c r="L151" s="27"/>
      <c r="M151" s="151" t="s">
        <v>1</v>
      </c>
      <c r="N151" s="152" t="s">
        <v>37</v>
      </c>
      <c r="O151" s="153">
        <v>0</v>
      </c>
      <c r="P151" s="153">
        <f t="shared" si="11"/>
        <v>0</v>
      </c>
      <c r="Q151" s="153">
        <v>0</v>
      </c>
      <c r="R151" s="153">
        <f t="shared" si="12"/>
        <v>0</v>
      </c>
      <c r="S151" s="153">
        <v>0</v>
      </c>
      <c r="T151" s="154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317</v>
      </c>
      <c r="AT151" s="155" t="s">
        <v>151</v>
      </c>
      <c r="AU151" s="155" t="s">
        <v>79</v>
      </c>
      <c r="AY151" s="14" t="s">
        <v>148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4" t="s">
        <v>87</v>
      </c>
      <c r="BK151" s="156">
        <f t="shared" si="19"/>
        <v>0</v>
      </c>
      <c r="BL151" s="14" t="s">
        <v>317</v>
      </c>
      <c r="BM151" s="155" t="s">
        <v>572</v>
      </c>
    </row>
    <row r="152" spans="1:65" s="2" customFormat="1" ht="16.5" customHeight="1">
      <c r="A152" s="26"/>
      <c r="B152" s="143"/>
      <c r="C152" s="144" t="s">
        <v>401</v>
      </c>
      <c r="D152" s="144" t="s">
        <v>151</v>
      </c>
      <c r="E152" s="145" t="s">
        <v>336</v>
      </c>
      <c r="F152" s="146" t="s">
        <v>337</v>
      </c>
      <c r="G152" s="147" t="s">
        <v>316</v>
      </c>
      <c r="H152" s="148">
        <v>1</v>
      </c>
      <c r="I152" s="149"/>
      <c r="J152" s="149">
        <f t="shared" si="10"/>
        <v>0</v>
      </c>
      <c r="K152" s="150"/>
      <c r="L152" s="27"/>
      <c r="M152" s="151" t="s">
        <v>1</v>
      </c>
      <c r="N152" s="152" t="s">
        <v>37</v>
      </c>
      <c r="O152" s="153">
        <v>0</v>
      </c>
      <c r="P152" s="153">
        <f t="shared" si="11"/>
        <v>0</v>
      </c>
      <c r="Q152" s="153">
        <v>0</v>
      </c>
      <c r="R152" s="153">
        <f t="shared" si="12"/>
        <v>0</v>
      </c>
      <c r="S152" s="153">
        <v>0</v>
      </c>
      <c r="T152" s="154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317</v>
      </c>
      <c r="AT152" s="155" t="s">
        <v>151</v>
      </c>
      <c r="AU152" s="155" t="s">
        <v>79</v>
      </c>
      <c r="AY152" s="14" t="s">
        <v>148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87</v>
      </c>
      <c r="BK152" s="156">
        <f t="shared" si="19"/>
        <v>0</v>
      </c>
      <c r="BL152" s="14" t="s">
        <v>317</v>
      </c>
      <c r="BM152" s="155" t="s">
        <v>573</v>
      </c>
    </row>
    <row r="153" spans="1:65" s="2" customFormat="1" ht="24" customHeight="1">
      <c r="A153" s="26"/>
      <c r="B153" s="143"/>
      <c r="C153" s="144" t="s">
        <v>407</v>
      </c>
      <c r="D153" s="144" t="s">
        <v>151</v>
      </c>
      <c r="E153" s="145" t="s">
        <v>340</v>
      </c>
      <c r="F153" s="146" t="s">
        <v>341</v>
      </c>
      <c r="G153" s="147" t="s">
        <v>316</v>
      </c>
      <c r="H153" s="148">
        <v>1</v>
      </c>
      <c r="I153" s="149"/>
      <c r="J153" s="149">
        <f t="shared" si="10"/>
        <v>0</v>
      </c>
      <c r="K153" s="150"/>
      <c r="L153" s="27"/>
      <c r="M153" s="151" t="s">
        <v>1</v>
      </c>
      <c r="N153" s="152" t="s">
        <v>37</v>
      </c>
      <c r="O153" s="153">
        <v>0</v>
      </c>
      <c r="P153" s="153">
        <f t="shared" si="11"/>
        <v>0</v>
      </c>
      <c r="Q153" s="153">
        <v>0</v>
      </c>
      <c r="R153" s="153">
        <f t="shared" si="12"/>
        <v>0</v>
      </c>
      <c r="S153" s="153">
        <v>0</v>
      </c>
      <c r="T153" s="154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317</v>
      </c>
      <c r="AT153" s="155" t="s">
        <v>151</v>
      </c>
      <c r="AU153" s="155" t="s">
        <v>79</v>
      </c>
      <c r="AY153" s="14" t="s">
        <v>148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87</v>
      </c>
      <c r="BK153" s="156">
        <f t="shared" si="19"/>
        <v>0</v>
      </c>
      <c r="BL153" s="14" t="s">
        <v>317</v>
      </c>
      <c r="BM153" s="155" t="s">
        <v>574</v>
      </c>
    </row>
    <row r="154" spans="1:65" s="2" customFormat="1" ht="24" customHeight="1">
      <c r="A154" s="26"/>
      <c r="B154" s="143"/>
      <c r="C154" s="144" t="s">
        <v>411</v>
      </c>
      <c r="D154" s="144" t="s">
        <v>151</v>
      </c>
      <c r="E154" s="145" t="s">
        <v>344</v>
      </c>
      <c r="F154" s="146" t="s">
        <v>345</v>
      </c>
      <c r="G154" s="147" t="s">
        <v>316</v>
      </c>
      <c r="H154" s="148">
        <v>1</v>
      </c>
      <c r="I154" s="149"/>
      <c r="J154" s="149">
        <f t="shared" si="10"/>
        <v>0</v>
      </c>
      <c r="K154" s="150"/>
      <c r="L154" s="27"/>
      <c r="M154" s="151" t="s">
        <v>1</v>
      </c>
      <c r="N154" s="152" t="s">
        <v>37</v>
      </c>
      <c r="O154" s="153">
        <v>0</v>
      </c>
      <c r="P154" s="153">
        <f t="shared" si="11"/>
        <v>0</v>
      </c>
      <c r="Q154" s="153">
        <v>0</v>
      </c>
      <c r="R154" s="153">
        <f t="shared" si="12"/>
        <v>0</v>
      </c>
      <c r="S154" s="153">
        <v>0</v>
      </c>
      <c r="T154" s="154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317</v>
      </c>
      <c r="AT154" s="155" t="s">
        <v>151</v>
      </c>
      <c r="AU154" s="155" t="s">
        <v>79</v>
      </c>
      <c r="AY154" s="14" t="s">
        <v>148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4" t="s">
        <v>87</v>
      </c>
      <c r="BK154" s="156">
        <f t="shared" si="19"/>
        <v>0</v>
      </c>
      <c r="BL154" s="14" t="s">
        <v>317</v>
      </c>
      <c r="BM154" s="155" t="s">
        <v>575</v>
      </c>
    </row>
    <row r="155" spans="1:65" s="2" customFormat="1" ht="16.5" customHeight="1">
      <c r="A155" s="26"/>
      <c r="B155" s="143"/>
      <c r="C155" s="144" t="s">
        <v>415</v>
      </c>
      <c r="D155" s="144" t="s">
        <v>151</v>
      </c>
      <c r="E155" s="145" t="s">
        <v>348</v>
      </c>
      <c r="F155" s="146" t="s">
        <v>349</v>
      </c>
      <c r="G155" s="147" t="s">
        <v>316</v>
      </c>
      <c r="H155" s="148">
        <v>1</v>
      </c>
      <c r="I155" s="149"/>
      <c r="J155" s="149">
        <f t="shared" si="10"/>
        <v>0</v>
      </c>
      <c r="K155" s="150"/>
      <c r="L155" s="27"/>
      <c r="M155" s="171" t="s">
        <v>1</v>
      </c>
      <c r="N155" s="172" t="s">
        <v>37</v>
      </c>
      <c r="O155" s="173">
        <v>0</v>
      </c>
      <c r="P155" s="173">
        <f t="shared" si="11"/>
        <v>0</v>
      </c>
      <c r="Q155" s="173">
        <v>0</v>
      </c>
      <c r="R155" s="173">
        <f t="shared" si="12"/>
        <v>0</v>
      </c>
      <c r="S155" s="173">
        <v>0</v>
      </c>
      <c r="T155" s="174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317</v>
      </c>
      <c r="AT155" s="155" t="s">
        <v>151</v>
      </c>
      <c r="AU155" s="155" t="s">
        <v>79</v>
      </c>
      <c r="AY155" s="14" t="s">
        <v>148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4" t="s">
        <v>87</v>
      </c>
      <c r="BK155" s="156">
        <f t="shared" si="19"/>
        <v>0</v>
      </c>
      <c r="BL155" s="14" t="s">
        <v>317</v>
      </c>
      <c r="BM155" s="155" t="s">
        <v>576</v>
      </c>
    </row>
    <row r="156" spans="1:65" s="2" customFormat="1" ht="7" customHeight="1">
      <c r="A156" s="26"/>
      <c r="B156" s="41"/>
      <c r="C156" s="42"/>
      <c r="D156" s="42"/>
      <c r="E156" s="42"/>
      <c r="F156" s="42"/>
      <c r="G156" s="42"/>
      <c r="H156" s="42"/>
      <c r="I156" s="42"/>
      <c r="J156" s="42"/>
      <c r="K156" s="42"/>
      <c r="L156" s="27"/>
      <c r="M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</row>
  </sheetData>
  <autoFilter ref="C122:K155" xr:uid="{00000000-0009-0000-0000-000005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M140"/>
  <sheetViews>
    <sheetView showGridLines="0" topLeftCell="A105" workbookViewId="0">
      <selection activeCell="J115" sqref="J115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92"/>
    </row>
    <row r="2" spans="1:46" s="1" customFormat="1" ht="37" customHeight="1">
      <c r="L2" s="209" t="s">
        <v>5</v>
      </c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4" t="s">
        <v>100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5" customHeight="1">
      <c r="B4" s="17"/>
      <c r="D4" s="18" t="s">
        <v>113</v>
      </c>
      <c r="L4" s="17"/>
      <c r="M4" s="93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16" t="str">
        <f>'Rekapitulácia stavby'!K6</f>
        <v xml:space="preserve">SYSTÉM ZHODNOCOVANIA BRO V KRÁSNE NAD KYSUCOU </v>
      </c>
      <c r="F7" s="217"/>
      <c r="G7" s="217"/>
      <c r="H7" s="217"/>
      <c r="L7" s="17"/>
    </row>
    <row r="8" spans="1:46" s="2" customFormat="1" ht="12" customHeight="1">
      <c r="A8" s="26"/>
      <c r="B8" s="27"/>
      <c r="C8" s="26"/>
      <c r="D8" s="23" t="s">
        <v>114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8" t="s">
        <v>578</v>
      </c>
      <c r="F9" s="215"/>
      <c r="G9" s="215"/>
      <c r="H9" s="21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>
        <f>'Rekapitulácia stavby'!AN8</f>
        <v>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21</v>
      </c>
      <c r="F15" s="26"/>
      <c r="G15" s="26"/>
      <c r="H15" s="26"/>
      <c r="I15" s="23" t="s">
        <v>22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06" t="str">
        <f>'Rekapitulácia stavby'!E14</f>
        <v xml:space="preserve"> </v>
      </c>
      <c r="F18" s="206"/>
      <c r="G18" s="206"/>
      <c r="H18" s="206"/>
      <c r="I18" s="23" t="s">
        <v>22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20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22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20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26</v>
      </c>
      <c r="F24" s="26"/>
      <c r="G24" s="26"/>
      <c r="H24" s="26"/>
      <c r="I24" s="23" t="s">
        <v>22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02" customHeight="1">
      <c r="A27" s="94"/>
      <c r="B27" s="95"/>
      <c r="C27" s="94"/>
      <c r="D27" s="94"/>
      <c r="E27" s="210" t="s">
        <v>116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7" t="s">
        <v>31</v>
      </c>
      <c r="E30" s="26"/>
      <c r="F30" s="26"/>
      <c r="G30" s="26"/>
      <c r="H30" s="26"/>
      <c r="I30" s="26"/>
      <c r="J30" s="65">
        <f>ROUND(J121,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33</v>
      </c>
      <c r="G32" s="26"/>
      <c r="H32" s="26"/>
      <c r="I32" s="30" t="s">
        <v>32</v>
      </c>
      <c r="J32" s="30" t="s">
        <v>34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8" t="s">
        <v>35</v>
      </c>
      <c r="E33" s="23" t="s">
        <v>36</v>
      </c>
      <c r="F33" s="99">
        <f>ROUND((SUM(BE121:BE139)),  2)</f>
        <v>0</v>
      </c>
      <c r="G33" s="26"/>
      <c r="H33" s="26"/>
      <c r="I33" s="100">
        <v>0.2</v>
      </c>
      <c r="J33" s="99">
        <f>ROUND(((SUM(BE121:BE139))*I33),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37</v>
      </c>
      <c r="F34" s="99">
        <f>ROUND((SUM(BF121:BF139)),  2)</f>
        <v>0</v>
      </c>
      <c r="G34" s="26"/>
      <c r="H34" s="26"/>
      <c r="I34" s="100">
        <v>0.2</v>
      </c>
      <c r="J34" s="99">
        <f>ROUND(((SUM(BF121:BF139))*I34),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38</v>
      </c>
      <c r="F35" s="99">
        <f>ROUND((SUM(BG121:BG139)),  2)</f>
        <v>0</v>
      </c>
      <c r="G35" s="26"/>
      <c r="H35" s="26"/>
      <c r="I35" s="100">
        <v>0.2</v>
      </c>
      <c r="J35" s="9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39</v>
      </c>
      <c r="F36" s="99">
        <f>ROUND((SUM(BH121:BH139)),  2)</f>
        <v>0</v>
      </c>
      <c r="G36" s="26"/>
      <c r="H36" s="26"/>
      <c r="I36" s="100">
        <v>0.2</v>
      </c>
      <c r="J36" s="99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40</v>
      </c>
      <c r="F37" s="99">
        <f>ROUND((SUM(BI121:BI139)),  2)</f>
        <v>0</v>
      </c>
      <c r="G37" s="26"/>
      <c r="H37" s="26"/>
      <c r="I37" s="100">
        <v>0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101"/>
      <c r="D39" s="102" t="s">
        <v>41</v>
      </c>
      <c r="E39" s="54"/>
      <c r="F39" s="54"/>
      <c r="G39" s="103" t="s">
        <v>42</v>
      </c>
      <c r="H39" s="104" t="s">
        <v>43</v>
      </c>
      <c r="I39" s="54"/>
      <c r="J39" s="105">
        <f>SUM(J30:J37)</f>
        <v>0</v>
      </c>
      <c r="K39" s="10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46</v>
      </c>
      <c r="E61" s="29"/>
      <c r="F61" s="107" t="s">
        <v>47</v>
      </c>
      <c r="G61" s="39" t="s">
        <v>46</v>
      </c>
      <c r="H61" s="29"/>
      <c r="I61" s="29"/>
      <c r="J61" s="108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46</v>
      </c>
      <c r="E76" s="29"/>
      <c r="F76" s="107" t="s">
        <v>47</v>
      </c>
      <c r="G76" s="39" t="s">
        <v>46</v>
      </c>
      <c r="H76" s="29"/>
      <c r="I76" s="29"/>
      <c r="J76" s="108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117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5.5" customHeight="1">
      <c r="A85" s="26"/>
      <c r="B85" s="27"/>
      <c r="C85" s="26"/>
      <c r="D85" s="26"/>
      <c r="E85" s="216" t="str">
        <f>E7</f>
        <v xml:space="preserve">SYSTÉM ZHODNOCOVANIA BRO V KRÁSNE NAD KYSUCOU </v>
      </c>
      <c r="F85" s="217"/>
      <c r="G85" s="217"/>
      <c r="H85" s="21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114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8" t="str">
        <f>E9</f>
        <v>SO 05 - Areálový rozvod vody</v>
      </c>
      <c r="F87" s="215"/>
      <c r="G87" s="215"/>
      <c r="H87" s="21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Krásno na Kysucou p.č. 515/72, 515/73</v>
      </c>
      <c r="G89" s="26"/>
      <c r="H89" s="26"/>
      <c r="I89" s="23" t="s">
        <v>18</v>
      </c>
      <c r="J89" s="49">
        <f>IF(J12="","",J12)</f>
        <v>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5" customHeight="1">
      <c r="A91" s="26"/>
      <c r="B91" s="27"/>
      <c r="C91" s="23" t="s">
        <v>19</v>
      </c>
      <c r="D91" s="26"/>
      <c r="E91" s="26"/>
      <c r="F91" s="21" t="str">
        <f>E15</f>
        <v>Mesto Krásno nad Kysucou</v>
      </c>
      <c r="G91" s="26"/>
      <c r="H91" s="26"/>
      <c r="I91" s="23" t="s">
        <v>25</v>
      </c>
      <c r="J91" s="24" t="str">
        <f>E21</f>
        <v>HESCON s.r.o.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>HESCON s.r.o.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9" t="s">
        <v>118</v>
      </c>
      <c r="D94" s="101"/>
      <c r="E94" s="101"/>
      <c r="F94" s="101"/>
      <c r="G94" s="101"/>
      <c r="H94" s="101"/>
      <c r="I94" s="101"/>
      <c r="J94" s="110" t="s">
        <v>119</v>
      </c>
      <c r="K94" s="101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11" t="s">
        <v>120</v>
      </c>
      <c r="D96" s="26"/>
      <c r="E96" s="26"/>
      <c r="F96" s="26"/>
      <c r="G96" s="26"/>
      <c r="H96" s="26"/>
      <c r="I96" s="26"/>
      <c r="J96" s="65">
        <f>J121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121</v>
      </c>
    </row>
    <row r="97" spans="1:31" s="9" customFormat="1" ht="25" customHeight="1">
      <c r="B97" s="112"/>
      <c r="D97" s="113" t="s">
        <v>579</v>
      </c>
      <c r="E97" s="114"/>
      <c r="F97" s="114"/>
      <c r="G97" s="114"/>
      <c r="H97" s="114"/>
      <c r="I97" s="114"/>
      <c r="J97" s="115">
        <f>J122</f>
        <v>0</v>
      </c>
      <c r="L97" s="112"/>
    </row>
    <row r="98" spans="1:31" s="9" customFormat="1" ht="25" customHeight="1">
      <c r="B98" s="112"/>
      <c r="D98" s="113" t="s">
        <v>580</v>
      </c>
      <c r="E98" s="114"/>
      <c r="F98" s="114"/>
      <c r="G98" s="114"/>
      <c r="H98" s="114"/>
      <c r="I98" s="114"/>
      <c r="J98" s="115">
        <f>J124</f>
        <v>0</v>
      </c>
      <c r="L98" s="112"/>
    </row>
    <row r="99" spans="1:31" s="9" customFormat="1" ht="25" customHeight="1">
      <c r="B99" s="112"/>
      <c r="D99" s="113" t="s">
        <v>581</v>
      </c>
      <c r="E99" s="114"/>
      <c r="F99" s="114"/>
      <c r="G99" s="114"/>
      <c r="H99" s="114"/>
      <c r="I99" s="114"/>
      <c r="J99" s="115">
        <f>J132</f>
        <v>0</v>
      </c>
      <c r="L99" s="112"/>
    </row>
    <row r="100" spans="1:31" s="9" customFormat="1" ht="25" customHeight="1">
      <c r="B100" s="112"/>
      <c r="D100" s="113" t="s">
        <v>129</v>
      </c>
      <c r="E100" s="114"/>
      <c r="F100" s="114"/>
      <c r="G100" s="114"/>
      <c r="H100" s="114"/>
      <c r="I100" s="114"/>
      <c r="J100" s="115">
        <f>J136</f>
        <v>0</v>
      </c>
      <c r="L100" s="112"/>
    </row>
    <row r="101" spans="1:31" s="10" customFormat="1" ht="20" customHeight="1">
      <c r="B101" s="116"/>
      <c r="D101" s="117" t="s">
        <v>582</v>
      </c>
      <c r="E101" s="118"/>
      <c r="F101" s="118"/>
      <c r="G101" s="118"/>
      <c r="H101" s="118"/>
      <c r="I101" s="118"/>
      <c r="J101" s="119">
        <f>J137</f>
        <v>0</v>
      </c>
      <c r="L101" s="116"/>
    </row>
    <row r="102" spans="1:31" s="2" customFormat="1" ht="21.75" customHeight="1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7" customHeight="1">
      <c r="A103" s="26"/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7" spans="1:31" s="2" customFormat="1" ht="7" customHeight="1">
      <c r="A107" s="26"/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5" customHeight="1">
      <c r="A108" s="26"/>
      <c r="B108" s="27"/>
      <c r="C108" s="18" t="s">
        <v>134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7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13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25.5" customHeight="1">
      <c r="A111" s="26"/>
      <c r="B111" s="27"/>
      <c r="C111" s="26"/>
      <c r="D111" s="26"/>
      <c r="E111" s="216" t="str">
        <f>E7</f>
        <v xml:space="preserve">SYSTÉM ZHODNOCOVANIA BRO V KRÁSNE NAD KYSUCOU </v>
      </c>
      <c r="F111" s="217"/>
      <c r="G111" s="217"/>
      <c r="H111" s="217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114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98" t="str">
        <f>E9</f>
        <v>SO 05 - Areálový rozvod vody</v>
      </c>
      <c r="F113" s="215"/>
      <c r="G113" s="215"/>
      <c r="H113" s="215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7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16</v>
      </c>
      <c r="D115" s="26"/>
      <c r="E115" s="26"/>
      <c r="F115" s="21" t="str">
        <f>F12</f>
        <v>Krásno na Kysucou p.č. 515/72, 515/73</v>
      </c>
      <c r="G115" s="26"/>
      <c r="H115" s="26"/>
      <c r="I115" s="23" t="s">
        <v>18</v>
      </c>
      <c r="J115" s="49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7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25" customHeight="1">
      <c r="A117" s="26"/>
      <c r="B117" s="27"/>
      <c r="C117" s="23" t="s">
        <v>19</v>
      </c>
      <c r="D117" s="26"/>
      <c r="E117" s="26"/>
      <c r="F117" s="21" t="str">
        <f>E15</f>
        <v>Mesto Krásno nad Kysucou</v>
      </c>
      <c r="G117" s="26"/>
      <c r="H117" s="26"/>
      <c r="I117" s="23" t="s">
        <v>25</v>
      </c>
      <c r="J117" s="24" t="str">
        <f>E21</f>
        <v>HESCON s.r.o.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5" customHeight="1">
      <c r="A118" s="26"/>
      <c r="B118" s="27"/>
      <c r="C118" s="23" t="s">
        <v>23</v>
      </c>
      <c r="D118" s="26"/>
      <c r="E118" s="26"/>
      <c r="F118" s="21" t="str">
        <f>IF(E18="","",E18)</f>
        <v xml:space="preserve"> </v>
      </c>
      <c r="G118" s="26"/>
      <c r="H118" s="26"/>
      <c r="I118" s="23" t="s">
        <v>28</v>
      </c>
      <c r="J118" s="24" t="str">
        <f>E24</f>
        <v>HESCON s.r.o.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0.2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11" customFormat="1" ht="29.25" customHeight="1">
      <c r="A120" s="120"/>
      <c r="B120" s="121"/>
      <c r="C120" s="122" t="s">
        <v>135</v>
      </c>
      <c r="D120" s="123" t="s">
        <v>56</v>
      </c>
      <c r="E120" s="123" t="s">
        <v>52</v>
      </c>
      <c r="F120" s="123" t="s">
        <v>53</v>
      </c>
      <c r="G120" s="123" t="s">
        <v>136</v>
      </c>
      <c r="H120" s="123" t="s">
        <v>137</v>
      </c>
      <c r="I120" s="123" t="s">
        <v>138</v>
      </c>
      <c r="J120" s="124" t="s">
        <v>119</v>
      </c>
      <c r="K120" s="125" t="s">
        <v>139</v>
      </c>
      <c r="L120" s="126"/>
      <c r="M120" s="56" t="s">
        <v>1</v>
      </c>
      <c r="N120" s="57" t="s">
        <v>35</v>
      </c>
      <c r="O120" s="57" t="s">
        <v>140</v>
      </c>
      <c r="P120" s="57" t="s">
        <v>141</v>
      </c>
      <c r="Q120" s="57" t="s">
        <v>142</v>
      </c>
      <c r="R120" s="57" t="s">
        <v>143</v>
      </c>
      <c r="S120" s="57" t="s">
        <v>144</v>
      </c>
      <c r="T120" s="58" t="s">
        <v>145</v>
      </c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</row>
    <row r="121" spans="1:65" s="2" customFormat="1" ht="22.75" customHeight="1">
      <c r="A121" s="26"/>
      <c r="B121" s="27"/>
      <c r="C121" s="63" t="s">
        <v>120</v>
      </c>
      <c r="D121" s="26"/>
      <c r="E121" s="26"/>
      <c r="F121" s="26"/>
      <c r="G121" s="26"/>
      <c r="H121" s="26"/>
      <c r="I121" s="26"/>
      <c r="J121" s="127">
        <f>BK121</f>
        <v>0</v>
      </c>
      <c r="K121" s="26"/>
      <c r="L121" s="27"/>
      <c r="M121" s="59"/>
      <c r="N121" s="50"/>
      <c r="O121" s="60"/>
      <c r="P121" s="128">
        <f>P122+P124+P132+P136</f>
        <v>0.94140999999999997</v>
      </c>
      <c r="Q121" s="60"/>
      <c r="R121" s="128">
        <f>R122+R124+R132+R136</f>
        <v>2.0760000000000001E-2</v>
      </c>
      <c r="S121" s="60"/>
      <c r="T121" s="129">
        <f>T122+T124+T132+T136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T121" s="14" t="s">
        <v>70</v>
      </c>
      <c r="AU121" s="14" t="s">
        <v>121</v>
      </c>
      <c r="BK121" s="130">
        <f>BK122+BK124+BK132+BK136</f>
        <v>0</v>
      </c>
    </row>
    <row r="122" spans="1:65" s="12" customFormat="1" ht="26" customHeight="1">
      <c r="B122" s="131"/>
      <c r="D122" s="132" t="s">
        <v>70</v>
      </c>
      <c r="E122" s="133" t="s">
        <v>583</v>
      </c>
      <c r="F122" s="133" t="s">
        <v>584</v>
      </c>
      <c r="J122" s="134">
        <f>BK122</f>
        <v>0</v>
      </c>
      <c r="L122" s="131"/>
      <c r="M122" s="135"/>
      <c r="N122" s="136"/>
      <c r="O122" s="136"/>
      <c r="P122" s="137">
        <f>P123</f>
        <v>0</v>
      </c>
      <c r="Q122" s="136"/>
      <c r="R122" s="137">
        <f>R123</f>
        <v>0</v>
      </c>
      <c r="S122" s="136"/>
      <c r="T122" s="138">
        <f>T123</f>
        <v>0</v>
      </c>
      <c r="AR122" s="132" t="s">
        <v>79</v>
      </c>
      <c r="AT122" s="139" t="s">
        <v>70</v>
      </c>
      <c r="AU122" s="139" t="s">
        <v>71</v>
      </c>
      <c r="AY122" s="132" t="s">
        <v>148</v>
      </c>
      <c r="BK122" s="140">
        <f>BK123</f>
        <v>0</v>
      </c>
    </row>
    <row r="123" spans="1:65" s="2" customFormat="1" ht="24" customHeight="1">
      <c r="A123" s="26"/>
      <c r="B123" s="143"/>
      <c r="C123" s="144" t="s">
        <v>87</v>
      </c>
      <c r="D123" s="144" t="s">
        <v>151</v>
      </c>
      <c r="E123" s="145" t="s">
        <v>585</v>
      </c>
      <c r="F123" s="146" t="s">
        <v>586</v>
      </c>
      <c r="G123" s="147" t="s">
        <v>254</v>
      </c>
      <c r="H123" s="148">
        <v>162</v>
      </c>
      <c r="I123" s="149"/>
      <c r="J123" s="149">
        <f>ROUND(I123*H123,2)</f>
        <v>0</v>
      </c>
      <c r="K123" s="150"/>
      <c r="L123" s="27"/>
      <c r="M123" s="151" t="s">
        <v>1</v>
      </c>
      <c r="N123" s="152" t="s">
        <v>37</v>
      </c>
      <c r="O123" s="153">
        <v>0</v>
      </c>
      <c r="P123" s="153">
        <f>O123*H123</f>
        <v>0</v>
      </c>
      <c r="Q123" s="153">
        <v>0</v>
      </c>
      <c r="R123" s="153">
        <f>Q123*H123</f>
        <v>0</v>
      </c>
      <c r="S123" s="153">
        <v>0</v>
      </c>
      <c r="T123" s="154">
        <f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5" t="s">
        <v>155</v>
      </c>
      <c r="AT123" s="155" t="s">
        <v>151</v>
      </c>
      <c r="AU123" s="155" t="s">
        <v>79</v>
      </c>
      <c r="AY123" s="14" t="s">
        <v>148</v>
      </c>
      <c r="BE123" s="156">
        <f>IF(N123="základná",J123,0)</f>
        <v>0</v>
      </c>
      <c r="BF123" s="156">
        <f>IF(N123="znížená",J123,0)</f>
        <v>0</v>
      </c>
      <c r="BG123" s="156">
        <f>IF(N123="zákl. prenesená",J123,0)</f>
        <v>0</v>
      </c>
      <c r="BH123" s="156">
        <f>IF(N123="zníž. prenesená",J123,0)</f>
        <v>0</v>
      </c>
      <c r="BI123" s="156">
        <f>IF(N123="nulová",J123,0)</f>
        <v>0</v>
      </c>
      <c r="BJ123" s="14" t="s">
        <v>87</v>
      </c>
      <c r="BK123" s="156">
        <f>ROUND(I123*H123,2)</f>
        <v>0</v>
      </c>
      <c r="BL123" s="14" t="s">
        <v>155</v>
      </c>
      <c r="BM123" s="155" t="s">
        <v>87</v>
      </c>
    </row>
    <row r="124" spans="1:65" s="12" customFormat="1" ht="26" customHeight="1">
      <c r="B124" s="131"/>
      <c r="D124" s="132" t="s">
        <v>70</v>
      </c>
      <c r="E124" s="133" t="s">
        <v>587</v>
      </c>
      <c r="F124" s="133" t="s">
        <v>588</v>
      </c>
      <c r="J124" s="134">
        <f>BK124</f>
        <v>0</v>
      </c>
      <c r="L124" s="131"/>
      <c r="M124" s="135"/>
      <c r="N124" s="136"/>
      <c r="O124" s="136"/>
      <c r="P124" s="137">
        <f>SUM(P125:P131)</f>
        <v>0</v>
      </c>
      <c r="Q124" s="136"/>
      <c r="R124" s="137">
        <f>SUM(R125:R131)</f>
        <v>0</v>
      </c>
      <c r="S124" s="136"/>
      <c r="T124" s="138">
        <f>SUM(T125:T131)</f>
        <v>0</v>
      </c>
      <c r="AR124" s="132" t="s">
        <v>79</v>
      </c>
      <c r="AT124" s="139" t="s">
        <v>70</v>
      </c>
      <c r="AU124" s="139" t="s">
        <v>71</v>
      </c>
      <c r="AY124" s="132" t="s">
        <v>148</v>
      </c>
      <c r="BK124" s="140">
        <f>SUM(BK125:BK131)</f>
        <v>0</v>
      </c>
    </row>
    <row r="125" spans="1:65" s="2" customFormat="1" ht="16.5" customHeight="1">
      <c r="A125" s="26"/>
      <c r="B125" s="143"/>
      <c r="C125" s="144" t="s">
        <v>227</v>
      </c>
      <c r="D125" s="144" t="s">
        <v>151</v>
      </c>
      <c r="E125" s="145" t="s">
        <v>589</v>
      </c>
      <c r="F125" s="146" t="s">
        <v>590</v>
      </c>
      <c r="G125" s="147" t="s">
        <v>259</v>
      </c>
      <c r="H125" s="148">
        <v>1</v>
      </c>
      <c r="I125" s="149"/>
      <c r="J125" s="149">
        <f t="shared" ref="J125:J131" si="0">ROUND(I125*H125,2)</f>
        <v>0</v>
      </c>
      <c r="K125" s="150"/>
      <c r="L125" s="27"/>
      <c r="M125" s="151" t="s">
        <v>1</v>
      </c>
      <c r="N125" s="152" t="s">
        <v>37</v>
      </c>
      <c r="O125" s="153">
        <v>0</v>
      </c>
      <c r="P125" s="153">
        <f t="shared" ref="P125:P131" si="1">O125*H125</f>
        <v>0</v>
      </c>
      <c r="Q125" s="153">
        <v>0</v>
      </c>
      <c r="R125" s="153">
        <f t="shared" ref="R125:R131" si="2">Q125*H125</f>
        <v>0</v>
      </c>
      <c r="S125" s="153">
        <v>0</v>
      </c>
      <c r="T125" s="154">
        <f t="shared" ref="T125:T131" si="3"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155</v>
      </c>
      <c r="AT125" s="155" t="s">
        <v>151</v>
      </c>
      <c r="AU125" s="155" t="s">
        <v>79</v>
      </c>
      <c r="AY125" s="14" t="s">
        <v>148</v>
      </c>
      <c r="BE125" s="156">
        <f t="shared" ref="BE125:BE131" si="4">IF(N125="základná",J125,0)</f>
        <v>0</v>
      </c>
      <c r="BF125" s="156">
        <f t="shared" ref="BF125:BF131" si="5">IF(N125="znížená",J125,0)</f>
        <v>0</v>
      </c>
      <c r="BG125" s="156">
        <f t="shared" ref="BG125:BG131" si="6">IF(N125="zákl. prenesená",J125,0)</f>
        <v>0</v>
      </c>
      <c r="BH125" s="156">
        <f t="shared" ref="BH125:BH131" si="7">IF(N125="zníž. prenesená",J125,0)</f>
        <v>0</v>
      </c>
      <c r="BI125" s="156">
        <f t="shared" ref="BI125:BI131" si="8">IF(N125="nulová",J125,0)</f>
        <v>0</v>
      </c>
      <c r="BJ125" s="14" t="s">
        <v>87</v>
      </c>
      <c r="BK125" s="156">
        <f t="shared" ref="BK125:BK131" si="9">ROUND(I125*H125,2)</f>
        <v>0</v>
      </c>
      <c r="BL125" s="14" t="s">
        <v>155</v>
      </c>
      <c r="BM125" s="155" t="s">
        <v>155</v>
      </c>
    </row>
    <row r="126" spans="1:65" s="2" customFormat="1" ht="16.5" customHeight="1">
      <c r="A126" s="26"/>
      <c r="B126" s="143"/>
      <c r="C126" s="144" t="s">
        <v>246</v>
      </c>
      <c r="D126" s="144" t="s">
        <v>151</v>
      </c>
      <c r="E126" s="145" t="s">
        <v>591</v>
      </c>
      <c r="F126" s="146" t="s">
        <v>592</v>
      </c>
      <c r="G126" s="147" t="s">
        <v>259</v>
      </c>
      <c r="H126" s="148">
        <v>1</v>
      </c>
      <c r="I126" s="149"/>
      <c r="J126" s="149">
        <f t="shared" si="0"/>
        <v>0</v>
      </c>
      <c r="K126" s="150"/>
      <c r="L126" s="27"/>
      <c r="M126" s="151" t="s">
        <v>1</v>
      </c>
      <c r="N126" s="152" t="s">
        <v>37</v>
      </c>
      <c r="O126" s="153">
        <v>0</v>
      </c>
      <c r="P126" s="153">
        <f t="shared" si="1"/>
        <v>0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155</v>
      </c>
      <c r="AT126" s="155" t="s">
        <v>151</v>
      </c>
      <c r="AU126" s="155" t="s">
        <v>79</v>
      </c>
      <c r="AY126" s="14" t="s">
        <v>148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4" t="s">
        <v>87</v>
      </c>
      <c r="BK126" s="156">
        <f t="shared" si="9"/>
        <v>0</v>
      </c>
      <c r="BL126" s="14" t="s">
        <v>155</v>
      </c>
      <c r="BM126" s="155" t="s">
        <v>246</v>
      </c>
    </row>
    <row r="127" spans="1:65" s="2" customFormat="1" ht="16.5" customHeight="1">
      <c r="A127" s="26"/>
      <c r="B127" s="143"/>
      <c r="C127" s="144" t="s">
        <v>236</v>
      </c>
      <c r="D127" s="144" t="s">
        <v>151</v>
      </c>
      <c r="E127" s="145" t="s">
        <v>593</v>
      </c>
      <c r="F127" s="146" t="s">
        <v>594</v>
      </c>
      <c r="G127" s="147" t="s">
        <v>259</v>
      </c>
      <c r="H127" s="148">
        <v>6</v>
      </c>
      <c r="I127" s="149"/>
      <c r="J127" s="149">
        <f t="shared" si="0"/>
        <v>0</v>
      </c>
      <c r="K127" s="150"/>
      <c r="L127" s="27"/>
      <c r="M127" s="151" t="s">
        <v>1</v>
      </c>
      <c r="N127" s="152" t="s">
        <v>37</v>
      </c>
      <c r="O127" s="153">
        <v>0</v>
      </c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155</v>
      </c>
      <c r="AT127" s="155" t="s">
        <v>151</v>
      </c>
      <c r="AU127" s="155" t="s">
        <v>79</v>
      </c>
      <c r="AY127" s="14" t="s">
        <v>148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4" t="s">
        <v>87</v>
      </c>
      <c r="BK127" s="156">
        <f t="shared" si="9"/>
        <v>0</v>
      </c>
      <c r="BL127" s="14" t="s">
        <v>155</v>
      </c>
      <c r="BM127" s="155" t="s">
        <v>202</v>
      </c>
    </row>
    <row r="128" spans="1:65" s="2" customFormat="1" ht="16.5" customHeight="1">
      <c r="A128" s="26"/>
      <c r="B128" s="143"/>
      <c r="C128" s="144" t="s">
        <v>202</v>
      </c>
      <c r="D128" s="144" t="s">
        <v>151</v>
      </c>
      <c r="E128" s="145" t="s">
        <v>595</v>
      </c>
      <c r="F128" s="146" t="s">
        <v>596</v>
      </c>
      <c r="G128" s="147" t="s">
        <v>259</v>
      </c>
      <c r="H128" s="148">
        <v>4</v>
      </c>
      <c r="I128" s="149"/>
      <c r="J128" s="149">
        <f t="shared" si="0"/>
        <v>0</v>
      </c>
      <c r="K128" s="150"/>
      <c r="L128" s="27"/>
      <c r="M128" s="151" t="s">
        <v>1</v>
      </c>
      <c r="N128" s="152" t="s">
        <v>37</v>
      </c>
      <c r="O128" s="153">
        <v>0</v>
      </c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155</v>
      </c>
      <c r="AT128" s="155" t="s">
        <v>151</v>
      </c>
      <c r="AU128" s="155" t="s">
        <v>79</v>
      </c>
      <c r="AY128" s="14" t="s">
        <v>148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4" t="s">
        <v>87</v>
      </c>
      <c r="BK128" s="156">
        <f t="shared" si="9"/>
        <v>0</v>
      </c>
      <c r="BL128" s="14" t="s">
        <v>155</v>
      </c>
      <c r="BM128" s="155" t="s">
        <v>204</v>
      </c>
    </row>
    <row r="129" spans="1:65" s="2" customFormat="1" ht="16.5" customHeight="1">
      <c r="A129" s="26"/>
      <c r="B129" s="143"/>
      <c r="C129" s="144" t="s">
        <v>229</v>
      </c>
      <c r="D129" s="144" t="s">
        <v>151</v>
      </c>
      <c r="E129" s="145" t="s">
        <v>597</v>
      </c>
      <c r="F129" s="146" t="s">
        <v>598</v>
      </c>
      <c r="G129" s="147" t="s">
        <v>259</v>
      </c>
      <c r="H129" s="148">
        <v>2</v>
      </c>
      <c r="I129" s="149"/>
      <c r="J129" s="149">
        <f t="shared" si="0"/>
        <v>0</v>
      </c>
      <c r="K129" s="150"/>
      <c r="L129" s="27"/>
      <c r="M129" s="151" t="s">
        <v>1</v>
      </c>
      <c r="N129" s="152" t="s">
        <v>37</v>
      </c>
      <c r="O129" s="153">
        <v>0</v>
      </c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155</v>
      </c>
      <c r="AT129" s="155" t="s">
        <v>151</v>
      </c>
      <c r="AU129" s="155" t="s">
        <v>79</v>
      </c>
      <c r="AY129" s="14" t="s">
        <v>148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4" t="s">
        <v>87</v>
      </c>
      <c r="BK129" s="156">
        <f t="shared" si="9"/>
        <v>0</v>
      </c>
      <c r="BL129" s="14" t="s">
        <v>155</v>
      </c>
      <c r="BM129" s="155" t="s">
        <v>198</v>
      </c>
    </row>
    <row r="130" spans="1:65" s="2" customFormat="1" ht="16.5" customHeight="1">
      <c r="A130" s="26"/>
      <c r="B130" s="143"/>
      <c r="C130" s="144" t="s">
        <v>204</v>
      </c>
      <c r="D130" s="144" t="s">
        <v>151</v>
      </c>
      <c r="E130" s="145" t="s">
        <v>599</v>
      </c>
      <c r="F130" s="146" t="s">
        <v>600</v>
      </c>
      <c r="G130" s="147" t="s">
        <v>259</v>
      </c>
      <c r="H130" s="148">
        <v>2</v>
      </c>
      <c r="I130" s="149"/>
      <c r="J130" s="149">
        <f t="shared" si="0"/>
        <v>0</v>
      </c>
      <c r="K130" s="150"/>
      <c r="L130" s="27"/>
      <c r="M130" s="151" t="s">
        <v>1</v>
      </c>
      <c r="N130" s="152" t="s">
        <v>37</v>
      </c>
      <c r="O130" s="153">
        <v>0</v>
      </c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155</v>
      </c>
      <c r="AT130" s="155" t="s">
        <v>151</v>
      </c>
      <c r="AU130" s="155" t="s">
        <v>79</v>
      </c>
      <c r="AY130" s="14" t="s">
        <v>148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4" t="s">
        <v>87</v>
      </c>
      <c r="BK130" s="156">
        <f t="shared" si="9"/>
        <v>0</v>
      </c>
      <c r="BL130" s="14" t="s">
        <v>155</v>
      </c>
      <c r="BM130" s="155" t="s">
        <v>256</v>
      </c>
    </row>
    <row r="131" spans="1:65" s="2" customFormat="1" ht="16.5" customHeight="1">
      <c r="A131" s="26"/>
      <c r="B131" s="143"/>
      <c r="C131" s="144" t="s">
        <v>193</v>
      </c>
      <c r="D131" s="144" t="s">
        <v>151</v>
      </c>
      <c r="E131" s="145" t="s">
        <v>601</v>
      </c>
      <c r="F131" s="146" t="s">
        <v>602</v>
      </c>
      <c r="G131" s="147" t="s">
        <v>259</v>
      </c>
      <c r="H131" s="148">
        <v>4</v>
      </c>
      <c r="I131" s="149"/>
      <c r="J131" s="149">
        <f t="shared" si="0"/>
        <v>0</v>
      </c>
      <c r="K131" s="150"/>
      <c r="L131" s="27"/>
      <c r="M131" s="151" t="s">
        <v>1</v>
      </c>
      <c r="N131" s="152" t="s">
        <v>37</v>
      </c>
      <c r="O131" s="153">
        <v>0</v>
      </c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155</v>
      </c>
      <c r="AT131" s="155" t="s">
        <v>151</v>
      </c>
      <c r="AU131" s="155" t="s">
        <v>79</v>
      </c>
      <c r="AY131" s="14" t="s">
        <v>148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87</v>
      </c>
      <c r="BK131" s="156">
        <f t="shared" si="9"/>
        <v>0</v>
      </c>
      <c r="BL131" s="14" t="s">
        <v>155</v>
      </c>
      <c r="BM131" s="155" t="s">
        <v>181</v>
      </c>
    </row>
    <row r="132" spans="1:65" s="12" customFormat="1" ht="26" customHeight="1">
      <c r="B132" s="131"/>
      <c r="D132" s="132" t="s">
        <v>70</v>
      </c>
      <c r="E132" s="133" t="s">
        <v>603</v>
      </c>
      <c r="F132" s="133" t="s">
        <v>604</v>
      </c>
      <c r="J132" s="134">
        <f>BK132</f>
        <v>0</v>
      </c>
      <c r="L132" s="131"/>
      <c r="M132" s="135"/>
      <c r="N132" s="136"/>
      <c r="O132" s="136"/>
      <c r="P132" s="137">
        <f>SUM(P133:P135)</f>
        <v>0</v>
      </c>
      <c r="Q132" s="136"/>
      <c r="R132" s="137">
        <f>SUM(R133:R135)</f>
        <v>0</v>
      </c>
      <c r="S132" s="136"/>
      <c r="T132" s="138">
        <f>SUM(T133:T135)</f>
        <v>0</v>
      </c>
      <c r="AR132" s="132" t="s">
        <v>79</v>
      </c>
      <c r="AT132" s="139" t="s">
        <v>70</v>
      </c>
      <c r="AU132" s="139" t="s">
        <v>71</v>
      </c>
      <c r="AY132" s="132" t="s">
        <v>148</v>
      </c>
      <c r="BK132" s="140">
        <f>SUM(BK133:BK135)</f>
        <v>0</v>
      </c>
    </row>
    <row r="133" spans="1:65" s="2" customFormat="1" ht="16.5" customHeight="1">
      <c r="A133" s="26"/>
      <c r="B133" s="143"/>
      <c r="C133" s="144" t="s">
        <v>198</v>
      </c>
      <c r="D133" s="144" t="s">
        <v>151</v>
      </c>
      <c r="E133" s="145" t="s">
        <v>605</v>
      </c>
      <c r="F133" s="146" t="s">
        <v>606</v>
      </c>
      <c r="G133" s="147" t="s">
        <v>259</v>
      </c>
      <c r="H133" s="148">
        <v>2</v>
      </c>
      <c r="I133" s="149"/>
      <c r="J133" s="149">
        <f>ROUND(I133*H133,2)</f>
        <v>0</v>
      </c>
      <c r="K133" s="150"/>
      <c r="L133" s="27"/>
      <c r="M133" s="151" t="s">
        <v>1</v>
      </c>
      <c r="N133" s="152" t="s">
        <v>37</v>
      </c>
      <c r="O133" s="153">
        <v>0</v>
      </c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155</v>
      </c>
      <c r="AT133" s="155" t="s">
        <v>151</v>
      </c>
      <c r="AU133" s="155" t="s">
        <v>79</v>
      </c>
      <c r="AY133" s="14" t="s">
        <v>148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87</v>
      </c>
      <c r="BK133" s="156">
        <f>ROUND(I133*H133,2)</f>
        <v>0</v>
      </c>
      <c r="BL133" s="14" t="s">
        <v>155</v>
      </c>
      <c r="BM133" s="155" t="s">
        <v>392</v>
      </c>
    </row>
    <row r="134" spans="1:65" s="2" customFormat="1" ht="16.5" customHeight="1">
      <c r="A134" s="26"/>
      <c r="B134" s="143"/>
      <c r="C134" s="144" t="s">
        <v>263</v>
      </c>
      <c r="D134" s="144" t="s">
        <v>151</v>
      </c>
      <c r="E134" s="145" t="s">
        <v>607</v>
      </c>
      <c r="F134" s="146" t="s">
        <v>608</v>
      </c>
      <c r="G134" s="147" t="s">
        <v>254</v>
      </c>
      <c r="H134" s="148">
        <v>162</v>
      </c>
      <c r="I134" s="149"/>
      <c r="J134" s="149">
        <f>ROUND(I134*H134,2)</f>
        <v>0</v>
      </c>
      <c r="K134" s="150"/>
      <c r="L134" s="27"/>
      <c r="M134" s="151" t="s">
        <v>1</v>
      </c>
      <c r="N134" s="152" t="s">
        <v>37</v>
      </c>
      <c r="O134" s="153">
        <v>0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155</v>
      </c>
      <c r="AT134" s="155" t="s">
        <v>151</v>
      </c>
      <c r="AU134" s="155" t="s">
        <v>79</v>
      </c>
      <c r="AY134" s="14" t="s">
        <v>148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87</v>
      </c>
      <c r="BK134" s="156">
        <f>ROUND(I134*H134,2)</f>
        <v>0</v>
      </c>
      <c r="BL134" s="14" t="s">
        <v>155</v>
      </c>
      <c r="BM134" s="155" t="s">
        <v>168</v>
      </c>
    </row>
    <row r="135" spans="1:65" s="2" customFormat="1" ht="16.5" customHeight="1">
      <c r="A135" s="26"/>
      <c r="B135" s="143"/>
      <c r="C135" s="144" t="s">
        <v>181</v>
      </c>
      <c r="D135" s="144" t="s">
        <v>151</v>
      </c>
      <c r="E135" s="145" t="s">
        <v>609</v>
      </c>
      <c r="F135" s="146" t="s">
        <v>610</v>
      </c>
      <c r="G135" s="147" t="s">
        <v>154</v>
      </c>
      <c r="H135" s="148">
        <v>130</v>
      </c>
      <c r="I135" s="149"/>
      <c r="J135" s="149">
        <f>ROUND(I135*H135,2)</f>
        <v>0</v>
      </c>
      <c r="K135" s="150"/>
      <c r="L135" s="27"/>
      <c r="M135" s="151" t="s">
        <v>1</v>
      </c>
      <c r="N135" s="152" t="s">
        <v>37</v>
      </c>
      <c r="O135" s="153">
        <v>0</v>
      </c>
      <c r="P135" s="153">
        <f>O135*H135</f>
        <v>0</v>
      </c>
      <c r="Q135" s="153">
        <v>0</v>
      </c>
      <c r="R135" s="153">
        <f>Q135*H135</f>
        <v>0</v>
      </c>
      <c r="S135" s="153">
        <v>0</v>
      </c>
      <c r="T135" s="154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155</v>
      </c>
      <c r="AT135" s="155" t="s">
        <v>151</v>
      </c>
      <c r="AU135" s="155" t="s">
        <v>79</v>
      </c>
      <c r="AY135" s="14" t="s">
        <v>148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4" t="s">
        <v>87</v>
      </c>
      <c r="BK135" s="156">
        <f>ROUND(I135*H135,2)</f>
        <v>0</v>
      </c>
      <c r="BL135" s="14" t="s">
        <v>155</v>
      </c>
      <c r="BM135" s="155" t="s">
        <v>401</v>
      </c>
    </row>
    <row r="136" spans="1:65" s="12" customFormat="1" ht="26" customHeight="1">
      <c r="B136" s="131"/>
      <c r="D136" s="132" t="s">
        <v>70</v>
      </c>
      <c r="E136" s="133" t="s">
        <v>267</v>
      </c>
      <c r="F136" s="133" t="s">
        <v>268</v>
      </c>
      <c r="J136" s="134">
        <f>BK136</f>
        <v>0</v>
      </c>
      <c r="L136" s="131"/>
      <c r="M136" s="135"/>
      <c r="N136" s="136"/>
      <c r="O136" s="136"/>
      <c r="P136" s="137">
        <f>P137</f>
        <v>0.94140999999999997</v>
      </c>
      <c r="Q136" s="136"/>
      <c r="R136" s="137">
        <f>R137</f>
        <v>2.0760000000000001E-2</v>
      </c>
      <c r="S136" s="136"/>
      <c r="T136" s="138">
        <f>T137</f>
        <v>0</v>
      </c>
      <c r="AR136" s="132" t="s">
        <v>87</v>
      </c>
      <c r="AT136" s="139" t="s">
        <v>70</v>
      </c>
      <c r="AU136" s="139" t="s">
        <v>71</v>
      </c>
      <c r="AY136" s="132" t="s">
        <v>148</v>
      </c>
      <c r="BK136" s="140">
        <f>BK137</f>
        <v>0</v>
      </c>
    </row>
    <row r="137" spans="1:65" s="12" customFormat="1" ht="22.75" customHeight="1">
      <c r="B137" s="131"/>
      <c r="D137" s="132" t="s">
        <v>70</v>
      </c>
      <c r="E137" s="141" t="s">
        <v>611</v>
      </c>
      <c r="F137" s="141" t="s">
        <v>612</v>
      </c>
      <c r="J137" s="142">
        <f>BK137</f>
        <v>0</v>
      </c>
      <c r="L137" s="131"/>
      <c r="M137" s="135"/>
      <c r="N137" s="136"/>
      <c r="O137" s="136"/>
      <c r="P137" s="137">
        <f>SUM(P138:P139)</f>
        <v>0.94140999999999997</v>
      </c>
      <c r="Q137" s="136"/>
      <c r="R137" s="137">
        <f>SUM(R138:R139)</f>
        <v>2.0760000000000001E-2</v>
      </c>
      <c r="S137" s="136"/>
      <c r="T137" s="138">
        <f>SUM(T138:T139)</f>
        <v>0</v>
      </c>
      <c r="AR137" s="132" t="s">
        <v>87</v>
      </c>
      <c r="AT137" s="139" t="s">
        <v>70</v>
      </c>
      <c r="AU137" s="139" t="s">
        <v>79</v>
      </c>
      <c r="AY137" s="132" t="s">
        <v>148</v>
      </c>
      <c r="BK137" s="140">
        <f>SUM(BK138:BK139)</f>
        <v>0</v>
      </c>
    </row>
    <row r="138" spans="1:65" s="2" customFormat="1" ht="24" customHeight="1">
      <c r="A138" s="26"/>
      <c r="B138" s="143"/>
      <c r="C138" s="144" t="s">
        <v>390</v>
      </c>
      <c r="D138" s="144" t="s">
        <v>151</v>
      </c>
      <c r="E138" s="145" t="s">
        <v>613</v>
      </c>
      <c r="F138" s="146" t="s">
        <v>614</v>
      </c>
      <c r="G138" s="147" t="s">
        <v>615</v>
      </c>
      <c r="H138" s="148">
        <v>1</v>
      </c>
      <c r="I138" s="149"/>
      <c r="J138" s="149">
        <f>ROUND(I138*H138,2)</f>
        <v>0</v>
      </c>
      <c r="K138" s="150"/>
      <c r="L138" s="27"/>
      <c r="M138" s="151" t="s">
        <v>1</v>
      </c>
      <c r="N138" s="152" t="s">
        <v>37</v>
      </c>
      <c r="O138" s="153">
        <v>0.94140999999999997</v>
      </c>
      <c r="P138" s="153">
        <f>O138*H138</f>
        <v>0.94140999999999997</v>
      </c>
      <c r="Q138" s="153">
        <v>2.5999999999999998E-4</v>
      </c>
      <c r="R138" s="153">
        <f>Q138*H138</f>
        <v>2.5999999999999998E-4</v>
      </c>
      <c r="S138" s="153">
        <v>0</v>
      </c>
      <c r="T138" s="154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181</v>
      </c>
      <c r="AT138" s="155" t="s">
        <v>151</v>
      </c>
      <c r="AU138" s="155" t="s">
        <v>87</v>
      </c>
      <c r="AY138" s="14" t="s">
        <v>148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87</v>
      </c>
      <c r="BK138" s="156">
        <f>ROUND(I138*H138,2)</f>
        <v>0</v>
      </c>
      <c r="BL138" s="14" t="s">
        <v>181</v>
      </c>
      <c r="BM138" s="155" t="s">
        <v>616</v>
      </c>
    </row>
    <row r="139" spans="1:65" s="2" customFormat="1" ht="36" customHeight="1">
      <c r="A139" s="26"/>
      <c r="B139" s="143"/>
      <c r="C139" s="157" t="s">
        <v>392</v>
      </c>
      <c r="D139" s="157" t="s">
        <v>199</v>
      </c>
      <c r="E139" s="158" t="s">
        <v>617</v>
      </c>
      <c r="F139" s="159" t="s">
        <v>618</v>
      </c>
      <c r="G139" s="160" t="s">
        <v>259</v>
      </c>
      <c r="H139" s="161">
        <v>1</v>
      </c>
      <c r="I139" s="162"/>
      <c r="J139" s="162">
        <f>ROUND(I139*H139,2)</f>
        <v>0</v>
      </c>
      <c r="K139" s="163"/>
      <c r="L139" s="164"/>
      <c r="M139" s="175" t="s">
        <v>1</v>
      </c>
      <c r="N139" s="176" t="s">
        <v>37</v>
      </c>
      <c r="O139" s="173">
        <v>0</v>
      </c>
      <c r="P139" s="173">
        <f>O139*H139</f>
        <v>0</v>
      </c>
      <c r="Q139" s="173">
        <v>2.0500000000000001E-2</v>
      </c>
      <c r="R139" s="173">
        <f>Q139*H139</f>
        <v>2.0500000000000001E-2</v>
      </c>
      <c r="S139" s="173">
        <v>0</v>
      </c>
      <c r="T139" s="174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278</v>
      </c>
      <c r="AT139" s="155" t="s">
        <v>199</v>
      </c>
      <c r="AU139" s="155" t="s">
        <v>87</v>
      </c>
      <c r="AY139" s="14" t="s">
        <v>148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87</v>
      </c>
      <c r="BK139" s="156">
        <f>ROUND(I139*H139,2)</f>
        <v>0</v>
      </c>
      <c r="BL139" s="14" t="s">
        <v>181</v>
      </c>
      <c r="BM139" s="155" t="s">
        <v>619</v>
      </c>
    </row>
    <row r="140" spans="1:65" s="2" customFormat="1" ht="7" customHeight="1">
      <c r="A140" s="26"/>
      <c r="B140" s="41"/>
      <c r="C140" s="42"/>
      <c r="D140" s="42"/>
      <c r="E140" s="42"/>
      <c r="F140" s="42"/>
      <c r="G140" s="42"/>
      <c r="H140" s="42"/>
      <c r="I140" s="42"/>
      <c r="J140" s="42"/>
      <c r="K140" s="42"/>
      <c r="L140" s="27"/>
      <c r="M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</row>
  </sheetData>
  <autoFilter ref="C120:K139" xr:uid="{00000000-0009-0000-0000-000006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M145"/>
  <sheetViews>
    <sheetView showGridLines="0" topLeftCell="A103" workbookViewId="0">
      <selection activeCell="J113" sqref="J113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92"/>
    </row>
    <row r="2" spans="1:46" s="1" customFormat="1" ht="37" customHeight="1">
      <c r="L2" s="209" t="s">
        <v>5</v>
      </c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4" t="s">
        <v>103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5" customHeight="1">
      <c r="B4" s="17"/>
      <c r="D4" s="18" t="s">
        <v>113</v>
      </c>
      <c r="L4" s="17"/>
      <c r="M4" s="93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16" t="str">
        <f>'Rekapitulácia stavby'!K6</f>
        <v xml:space="preserve">SYSTÉM ZHODNOCOVANIA BRO V KRÁSNE NAD KYSUCOU </v>
      </c>
      <c r="F7" s="217"/>
      <c r="G7" s="217"/>
      <c r="H7" s="217"/>
      <c r="L7" s="17"/>
    </row>
    <row r="8" spans="1:46" s="2" customFormat="1" ht="12" customHeight="1">
      <c r="A8" s="26"/>
      <c r="B8" s="27"/>
      <c r="C8" s="26"/>
      <c r="D8" s="23" t="s">
        <v>114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8" t="s">
        <v>620</v>
      </c>
      <c r="F9" s="215"/>
      <c r="G9" s="215"/>
      <c r="H9" s="21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>
        <f>'Rekapitulácia stavby'!AN8</f>
        <v>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21</v>
      </c>
      <c r="F15" s="26"/>
      <c r="G15" s="26"/>
      <c r="H15" s="26"/>
      <c r="I15" s="23" t="s">
        <v>22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06" t="str">
        <f>'Rekapitulácia stavby'!E14</f>
        <v xml:space="preserve"> </v>
      </c>
      <c r="F18" s="206"/>
      <c r="G18" s="206"/>
      <c r="H18" s="206"/>
      <c r="I18" s="23" t="s">
        <v>22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20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22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20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26</v>
      </c>
      <c r="F24" s="26"/>
      <c r="G24" s="26"/>
      <c r="H24" s="26"/>
      <c r="I24" s="23" t="s">
        <v>22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02" customHeight="1">
      <c r="A27" s="94"/>
      <c r="B27" s="95"/>
      <c r="C27" s="94"/>
      <c r="D27" s="94"/>
      <c r="E27" s="210" t="s">
        <v>116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7" t="s">
        <v>31</v>
      </c>
      <c r="E30" s="26"/>
      <c r="F30" s="26"/>
      <c r="G30" s="26"/>
      <c r="H30" s="26"/>
      <c r="I30" s="26"/>
      <c r="J30" s="65">
        <f>ROUND(J119,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33</v>
      </c>
      <c r="G32" s="26"/>
      <c r="H32" s="26"/>
      <c r="I32" s="30" t="s">
        <v>32</v>
      </c>
      <c r="J32" s="30" t="s">
        <v>34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8" t="s">
        <v>35</v>
      </c>
      <c r="E33" s="23" t="s">
        <v>36</v>
      </c>
      <c r="F33" s="99">
        <f>ROUND((SUM(BE119:BE144)),  2)</f>
        <v>0</v>
      </c>
      <c r="G33" s="26"/>
      <c r="H33" s="26"/>
      <c r="I33" s="100">
        <v>0.2</v>
      </c>
      <c r="J33" s="99">
        <f>ROUND(((SUM(BE119:BE144))*I33),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37</v>
      </c>
      <c r="F34" s="99">
        <f>ROUND((SUM(BF119:BF144)),  2)</f>
        <v>0</v>
      </c>
      <c r="G34" s="26"/>
      <c r="H34" s="26"/>
      <c r="I34" s="100">
        <v>0.2</v>
      </c>
      <c r="J34" s="99">
        <f>ROUND(((SUM(BF119:BF144))*I34),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38</v>
      </c>
      <c r="F35" s="99">
        <f>ROUND((SUM(BG119:BG144)),  2)</f>
        <v>0</v>
      </c>
      <c r="G35" s="26"/>
      <c r="H35" s="26"/>
      <c r="I35" s="100">
        <v>0.2</v>
      </c>
      <c r="J35" s="9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39</v>
      </c>
      <c r="F36" s="99">
        <f>ROUND((SUM(BH119:BH144)),  2)</f>
        <v>0</v>
      </c>
      <c r="G36" s="26"/>
      <c r="H36" s="26"/>
      <c r="I36" s="100">
        <v>0.2</v>
      </c>
      <c r="J36" s="99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40</v>
      </c>
      <c r="F37" s="99">
        <f>ROUND((SUM(BI119:BI144)),  2)</f>
        <v>0</v>
      </c>
      <c r="G37" s="26"/>
      <c r="H37" s="26"/>
      <c r="I37" s="100">
        <v>0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101"/>
      <c r="D39" s="102" t="s">
        <v>41</v>
      </c>
      <c r="E39" s="54"/>
      <c r="F39" s="54"/>
      <c r="G39" s="103" t="s">
        <v>42</v>
      </c>
      <c r="H39" s="104" t="s">
        <v>43</v>
      </c>
      <c r="I39" s="54"/>
      <c r="J39" s="105">
        <f>SUM(J30:J37)</f>
        <v>0</v>
      </c>
      <c r="K39" s="10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46</v>
      </c>
      <c r="E61" s="29"/>
      <c r="F61" s="107" t="s">
        <v>47</v>
      </c>
      <c r="G61" s="39" t="s">
        <v>46</v>
      </c>
      <c r="H61" s="29"/>
      <c r="I61" s="29"/>
      <c r="J61" s="108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46</v>
      </c>
      <c r="E76" s="29"/>
      <c r="F76" s="107" t="s">
        <v>47</v>
      </c>
      <c r="G76" s="39" t="s">
        <v>46</v>
      </c>
      <c r="H76" s="29"/>
      <c r="I76" s="29"/>
      <c r="J76" s="108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117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5.5" customHeight="1">
      <c r="A85" s="26"/>
      <c r="B85" s="27"/>
      <c r="C85" s="26"/>
      <c r="D85" s="26"/>
      <c r="E85" s="216" t="str">
        <f>E7</f>
        <v xml:space="preserve">SYSTÉM ZHODNOCOVANIA BRO V KRÁSNE NAD KYSUCOU </v>
      </c>
      <c r="F85" s="217"/>
      <c r="G85" s="217"/>
      <c r="H85" s="21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114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8" t="str">
        <f>E9</f>
        <v>SO 06 - Areálová kanalizácia</v>
      </c>
      <c r="F87" s="215"/>
      <c r="G87" s="215"/>
      <c r="H87" s="21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Krásno na Kysucou p.č. 515/72, 515/73</v>
      </c>
      <c r="G89" s="26"/>
      <c r="H89" s="26"/>
      <c r="I89" s="23" t="s">
        <v>18</v>
      </c>
      <c r="J89" s="49">
        <f>IF(J12="","",J12)</f>
        <v>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5" customHeight="1">
      <c r="A91" s="26"/>
      <c r="B91" s="27"/>
      <c r="C91" s="23" t="s">
        <v>19</v>
      </c>
      <c r="D91" s="26"/>
      <c r="E91" s="26"/>
      <c r="F91" s="21" t="str">
        <f>E15</f>
        <v>Mesto Krásno nad Kysucou</v>
      </c>
      <c r="G91" s="26"/>
      <c r="H91" s="26"/>
      <c r="I91" s="23" t="s">
        <v>25</v>
      </c>
      <c r="J91" s="24" t="str">
        <f>E21</f>
        <v>HESCON s.r.o.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>HESCON s.r.o.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9" t="s">
        <v>118</v>
      </c>
      <c r="D94" s="101"/>
      <c r="E94" s="101"/>
      <c r="F94" s="101"/>
      <c r="G94" s="101"/>
      <c r="H94" s="101"/>
      <c r="I94" s="101"/>
      <c r="J94" s="110" t="s">
        <v>119</v>
      </c>
      <c r="K94" s="101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11" t="s">
        <v>120</v>
      </c>
      <c r="D96" s="26"/>
      <c r="E96" s="26"/>
      <c r="F96" s="26"/>
      <c r="G96" s="26"/>
      <c r="H96" s="26"/>
      <c r="I96" s="26"/>
      <c r="J96" s="65">
        <f>J119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121</v>
      </c>
    </row>
    <row r="97" spans="1:31" s="9" customFormat="1" ht="25" customHeight="1">
      <c r="B97" s="112"/>
      <c r="D97" s="113" t="s">
        <v>621</v>
      </c>
      <c r="E97" s="114"/>
      <c r="F97" s="114"/>
      <c r="G97" s="114"/>
      <c r="H97" s="114"/>
      <c r="I97" s="114"/>
      <c r="J97" s="115">
        <f>J120</f>
        <v>0</v>
      </c>
      <c r="L97" s="112"/>
    </row>
    <row r="98" spans="1:31" s="9" customFormat="1" ht="25" customHeight="1">
      <c r="B98" s="112"/>
      <c r="D98" s="113" t="s">
        <v>622</v>
      </c>
      <c r="E98" s="114"/>
      <c r="F98" s="114"/>
      <c r="G98" s="114"/>
      <c r="H98" s="114"/>
      <c r="I98" s="114"/>
      <c r="J98" s="115">
        <f>J127</f>
        <v>0</v>
      </c>
      <c r="L98" s="112"/>
    </row>
    <row r="99" spans="1:31" s="9" customFormat="1" ht="25" customHeight="1">
      <c r="B99" s="112"/>
      <c r="D99" s="113" t="s">
        <v>581</v>
      </c>
      <c r="E99" s="114"/>
      <c r="F99" s="114"/>
      <c r="G99" s="114"/>
      <c r="H99" s="114"/>
      <c r="I99" s="114"/>
      <c r="J99" s="115">
        <f>J134</f>
        <v>0</v>
      </c>
      <c r="L99" s="112"/>
    </row>
    <row r="100" spans="1:31" s="2" customFormat="1" ht="21.75" customHeight="1">
      <c r="A100" s="26"/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s="2" customFormat="1" ht="7" customHeight="1">
      <c r="A101" s="26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5" spans="1:31" s="2" customFormat="1" ht="7" customHeight="1">
      <c r="A105" s="26"/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25" customHeight="1">
      <c r="A106" s="26"/>
      <c r="B106" s="27"/>
      <c r="C106" s="18" t="s">
        <v>134</v>
      </c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7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2" customHeight="1">
      <c r="A108" s="26"/>
      <c r="B108" s="27"/>
      <c r="C108" s="23" t="s">
        <v>13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5.5" customHeight="1">
      <c r="A109" s="26"/>
      <c r="B109" s="27"/>
      <c r="C109" s="26"/>
      <c r="D109" s="26"/>
      <c r="E109" s="216" t="str">
        <f>E7</f>
        <v xml:space="preserve">SYSTÉM ZHODNOCOVANIA BRO V KRÁSNE NAD KYSUCOU </v>
      </c>
      <c r="F109" s="217"/>
      <c r="G109" s="217"/>
      <c r="H109" s="217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114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>
      <c r="A111" s="26"/>
      <c r="B111" s="27"/>
      <c r="C111" s="26"/>
      <c r="D111" s="26"/>
      <c r="E111" s="198" t="str">
        <f>E9</f>
        <v>SO 06 - Areálová kanalizácia</v>
      </c>
      <c r="F111" s="215"/>
      <c r="G111" s="215"/>
      <c r="H111" s="215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7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16</v>
      </c>
      <c r="D113" s="26"/>
      <c r="E113" s="26"/>
      <c r="F113" s="21" t="str">
        <f>F12</f>
        <v>Krásno na Kysucou p.č. 515/72, 515/73</v>
      </c>
      <c r="G113" s="26"/>
      <c r="H113" s="26"/>
      <c r="I113" s="23" t="s">
        <v>18</v>
      </c>
      <c r="J113" s="49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7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5.25" customHeight="1">
      <c r="A115" s="26"/>
      <c r="B115" s="27"/>
      <c r="C115" s="23" t="s">
        <v>19</v>
      </c>
      <c r="D115" s="26"/>
      <c r="E115" s="26"/>
      <c r="F115" s="21" t="str">
        <f>E15</f>
        <v>Mesto Krásno nad Kysucou</v>
      </c>
      <c r="G115" s="26"/>
      <c r="H115" s="26"/>
      <c r="I115" s="23" t="s">
        <v>25</v>
      </c>
      <c r="J115" s="24" t="str">
        <f>E21</f>
        <v>HESCON s.r.o.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5.25" customHeight="1">
      <c r="A116" s="26"/>
      <c r="B116" s="27"/>
      <c r="C116" s="23" t="s">
        <v>23</v>
      </c>
      <c r="D116" s="26"/>
      <c r="E116" s="26"/>
      <c r="F116" s="21" t="str">
        <f>IF(E18="","",E18)</f>
        <v xml:space="preserve"> </v>
      </c>
      <c r="G116" s="26"/>
      <c r="H116" s="26"/>
      <c r="I116" s="23" t="s">
        <v>28</v>
      </c>
      <c r="J116" s="24" t="str">
        <f>E24</f>
        <v>HESCON s.r.o.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0.2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11" customFormat="1" ht="29.25" customHeight="1">
      <c r="A118" s="120"/>
      <c r="B118" s="121"/>
      <c r="C118" s="122" t="s">
        <v>135</v>
      </c>
      <c r="D118" s="123" t="s">
        <v>56</v>
      </c>
      <c r="E118" s="123" t="s">
        <v>52</v>
      </c>
      <c r="F118" s="123" t="s">
        <v>53</v>
      </c>
      <c r="G118" s="123" t="s">
        <v>136</v>
      </c>
      <c r="H118" s="123" t="s">
        <v>137</v>
      </c>
      <c r="I118" s="123" t="s">
        <v>138</v>
      </c>
      <c r="J118" s="124" t="s">
        <v>119</v>
      </c>
      <c r="K118" s="125" t="s">
        <v>139</v>
      </c>
      <c r="L118" s="126"/>
      <c r="M118" s="56" t="s">
        <v>1</v>
      </c>
      <c r="N118" s="57" t="s">
        <v>35</v>
      </c>
      <c r="O118" s="57" t="s">
        <v>140</v>
      </c>
      <c r="P118" s="57" t="s">
        <v>141</v>
      </c>
      <c r="Q118" s="57" t="s">
        <v>142</v>
      </c>
      <c r="R118" s="57" t="s">
        <v>143</v>
      </c>
      <c r="S118" s="57" t="s">
        <v>144</v>
      </c>
      <c r="T118" s="58" t="s">
        <v>145</v>
      </c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</row>
    <row r="119" spans="1:65" s="2" customFormat="1" ht="22.75" customHeight="1">
      <c r="A119" s="26"/>
      <c r="B119" s="27"/>
      <c r="C119" s="63" t="s">
        <v>120</v>
      </c>
      <c r="D119" s="26"/>
      <c r="E119" s="26"/>
      <c r="F119" s="26"/>
      <c r="G119" s="26"/>
      <c r="H119" s="26"/>
      <c r="I119" s="26"/>
      <c r="J119" s="127">
        <f>BK119</f>
        <v>0</v>
      </c>
      <c r="K119" s="26"/>
      <c r="L119" s="27"/>
      <c r="M119" s="59"/>
      <c r="N119" s="50"/>
      <c r="O119" s="60"/>
      <c r="P119" s="128">
        <f>P120+P127+P134</f>
        <v>0</v>
      </c>
      <c r="Q119" s="60"/>
      <c r="R119" s="128">
        <f>R120+R127+R134</f>
        <v>0</v>
      </c>
      <c r="S119" s="60"/>
      <c r="T119" s="129">
        <f>T120+T127+T134</f>
        <v>0</v>
      </c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T119" s="14" t="s">
        <v>70</v>
      </c>
      <c r="AU119" s="14" t="s">
        <v>121</v>
      </c>
      <c r="BK119" s="130">
        <f>BK120+BK127+BK134</f>
        <v>0</v>
      </c>
    </row>
    <row r="120" spans="1:65" s="12" customFormat="1" ht="26" customHeight="1">
      <c r="B120" s="131"/>
      <c r="D120" s="132" t="s">
        <v>70</v>
      </c>
      <c r="E120" s="133" t="s">
        <v>583</v>
      </c>
      <c r="F120" s="133" t="s">
        <v>623</v>
      </c>
      <c r="J120" s="134">
        <f>BK120</f>
        <v>0</v>
      </c>
      <c r="L120" s="131"/>
      <c r="M120" s="135"/>
      <c r="N120" s="136"/>
      <c r="O120" s="136"/>
      <c r="P120" s="137">
        <f>SUM(P121:P126)</f>
        <v>0</v>
      </c>
      <c r="Q120" s="136"/>
      <c r="R120" s="137">
        <f>SUM(R121:R126)</f>
        <v>0</v>
      </c>
      <c r="S120" s="136"/>
      <c r="T120" s="138">
        <f>SUM(T121:T126)</f>
        <v>0</v>
      </c>
      <c r="AR120" s="132" t="s">
        <v>79</v>
      </c>
      <c r="AT120" s="139" t="s">
        <v>70</v>
      </c>
      <c r="AU120" s="139" t="s">
        <v>71</v>
      </c>
      <c r="AY120" s="132" t="s">
        <v>148</v>
      </c>
      <c r="BK120" s="140">
        <f>SUM(BK121:BK126)</f>
        <v>0</v>
      </c>
    </row>
    <row r="121" spans="1:65" s="2" customFormat="1" ht="24" customHeight="1">
      <c r="A121" s="26"/>
      <c r="B121" s="143"/>
      <c r="C121" s="144" t="s">
        <v>79</v>
      </c>
      <c r="D121" s="144" t="s">
        <v>151</v>
      </c>
      <c r="E121" s="145" t="s">
        <v>624</v>
      </c>
      <c r="F121" s="146" t="s">
        <v>625</v>
      </c>
      <c r="G121" s="147" t="s">
        <v>254</v>
      </c>
      <c r="H121" s="148">
        <v>115</v>
      </c>
      <c r="I121" s="149"/>
      <c r="J121" s="149">
        <f t="shared" ref="J121:J126" si="0">ROUND(I121*H121,2)</f>
        <v>0</v>
      </c>
      <c r="K121" s="150"/>
      <c r="L121" s="27"/>
      <c r="M121" s="151" t="s">
        <v>1</v>
      </c>
      <c r="N121" s="152" t="s">
        <v>37</v>
      </c>
      <c r="O121" s="153">
        <v>0</v>
      </c>
      <c r="P121" s="153">
        <f t="shared" ref="P121:P126" si="1">O121*H121</f>
        <v>0</v>
      </c>
      <c r="Q121" s="153">
        <v>0</v>
      </c>
      <c r="R121" s="153">
        <f t="shared" ref="R121:R126" si="2">Q121*H121</f>
        <v>0</v>
      </c>
      <c r="S121" s="153">
        <v>0</v>
      </c>
      <c r="T121" s="154">
        <f t="shared" ref="T121:T126" si="3">S121*H121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5" t="s">
        <v>155</v>
      </c>
      <c r="AT121" s="155" t="s">
        <v>151</v>
      </c>
      <c r="AU121" s="155" t="s">
        <v>79</v>
      </c>
      <c r="AY121" s="14" t="s">
        <v>148</v>
      </c>
      <c r="BE121" s="156">
        <f t="shared" ref="BE121:BE126" si="4">IF(N121="základná",J121,0)</f>
        <v>0</v>
      </c>
      <c r="BF121" s="156">
        <f t="shared" ref="BF121:BF126" si="5">IF(N121="znížená",J121,0)</f>
        <v>0</v>
      </c>
      <c r="BG121" s="156">
        <f t="shared" ref="BG121:BG126" si="6">IF(N121="zákl. prenesená",J121,0)</f>
        <v>0</v>
      </c>
      <c r="BH121" s="156">
        <f t="shared" ref="BH121:BH126" si="7">IF(N121="zníž. prenesená",J121,0)</f>
        <v>0</v>
      </c>
      <c r="BI121" s="156">
        <f t="shared" ref="BI121:BI126" si="8">IF(N121="nulová",J121,0)</f>
        <v>0</v>
      </c>
      <c r="BJ121" s="14" t="s">
        <v>87</v>
      </c>
      <c r="BK121" s="156">
        <f t="shared" ref="BK121:BK126" si="9">ROUND(I121*H121,2)</f>
        <v>0</v>
      </c>
      <c r="BL121" s="14" t="s">
        <v>155</v>
      </c>
      <c r="BM121" s="155" t="s">
        <v>87</v>
      </c>
    </row>
    <row r="122" spans="1:65" s="2" customFormat="1" ht="24" customHeight="1">
      <c r="A122" s="26"/>
      <c r="B122" s="143"/>
      <c r="C122" s="144" t="s">
        <v>208</v>
      </c>
      <c r="D122" s="144" t="s">
        <v>151</v>
      </c>
      <c r="E122" s="145" t="s">
        <v>626</v>
      </c>
      <c r="F122" s="146" t="s">
        <v>627</v>
      </c>
      <c r="G122" s="147" t="s">
        <v>254</v>
      </c>
      <c r="H122" s="148">
        <v>135</v>
      </c>
      <c r="I122" s="149"/>
      <c r="J122" s="149">
        <f t="shared" si="0"/>
        <v>0</v>
      </c>
      <c r="K122" s="150"/>
      <c r="L122" s="27"/>
      <c r="M122" s="151" t="s">
        <v>1</v>
      </c>
      <c r="N122" s="152" t="s">
        <v>37</v>
      </c>
      <c r="O122" s="153">
        <v>0</v>
      </c>
      <c r="P122" s="153">
        <f t="shared" si="1"/>
        <v>0</v>
      </c>
      <c r="Q122" s="153">
        <v>0</v>
      </c>
      <c r="R122" s="153">
        <f t="shared" si="2"/>
        <v>0</v>
      </c>
      <c r="S122" s="153">
        <v>0</v>
      </c>
      <c r="T122" s="154">
        <f t="shared" si="3"/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5" t="s">
        <v>155</v>
      </c>
      <c r="AT122" s="155" t="s">
        <v>151</v>
      </c>
      <c r="AU122" s="155" t="s">
        <v>79</v>
      </c>
      <c r="AY122" s="14" t="s">
        <v>148</v>
      </c>
      <c r="BE122" s="156">
        <f t="shared" si="4"/>
        <v>0</v>
      </c>
      <c r="BF122" s="156">
        <f t="shared" si="5"/>
        <v>0</v>
      </c>
      <c r="BG122" s="156">
        <f t="shared" si="6"/>
        <v>0</v>
      </c>
      <c r="BH122" s="156">
        <f t="shared" si="7"/>
        <v>0</v>
      </c>
      <c r="BI122" s="156">
        <f t="shared" si="8"/>
        <v>0</v>
      </c>
      <c r="BJ122" s="14" t="s">
        <v>87</v>
      </c>
      <c r="BK122" s="156">
        <f t="shared" si="9"/>
        <v>0</v>
      </c>
      <c r="BL122" s="14" t="s">
        <v>155</v>
      </c>
      <c r="BM122" s="155" t="s">
        <v>155</v>
      </c>
    </row>
    <row r="123" spans="1:65" s="2" customFormat="1" ht="24" customHeight="1">
      <c r="A123" s="26"/>
      <c r="B123" s="143"/>
      <c r="C123" s="144" t="s">
        <v>227</v>
      </c>
      <c r="D123" s="144" t="s">
        <v>151</v>
      </c>
      <c r="E123" s="145" t="s">
        <v>628</v>
      </c>
      <c r="F123" s="146" t="s">
        <v>629</v>
      </c>
      <c r="G123" s="147" t="s">
        <v>254</v>
      </c>
      <c r="H123" s="148">
        <v>54</v>
      </c>
      <c r="I123" s="149"/>
      <c r="J123" s="149">
        <f t="shared" si="0"/>
        <v>0</v>
      </c>
      <c r="K123" s="150"/>
      <c r="L123" s="27"/>
      <c r="M123" s="151" t="s">
        <v>1</v>
      </c>
      <c r="N123" s="152" t="s">
        <v>37</v>
      </c>
      <c r="O123" s="153">
        <v>0</v>
      </c>
      <c r="P123" s="153">
        <f t="shared" si="1"/>
        <v>0</v>
      </c>
      <c r="Q123" s="153">
        <v>0</v>
      </c>
      <c r="R123" s="153">
        <f t="shared" si="2"/>
        <v>0</v>
      </c>
      <c r="S123" s="153">
        <v>0</v>
      </c>
      <c r="T123" s="154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5" t="s">
        <v>155</v>
      </c>
      <c r="AT123" s="155" t="s">
        <v>151</v>
      </c>
      <c r="AU123" s="155" t="s">
        <v>79</v>
      </c>
      <c r="AY123" s="14" t="s">
        <v>148</v>
      </c>
      <c r="BE123" s="156">
        <f t="shared" si="4"/>
        <v>0</v>
      </c>
      <c r="BF123" s="156">
        <f t="shared" si="5"/>
        <v>0</v>
      </c>
      <c r="BG123" s="156">
        <f t="shared" si="6"/>
        <v>0</v>
      </c>
      <c r="BH123" s="156">
        <f t="shared" si="7"/>
        <v>0</v>
      </c>
      <c r="BI123" s="156">
        <f t="shared" si="8"/>
        <v>0</v>
      </c>
      <c r="BJ123" s="14" t="s">
        <v>87</v>
      </c>
      <c r="BK123" s="156">
        <f t="shared" si="9"/>
        <v>0</v>
      </c>
      <c r="BL123" s="14" t="s">
        <v>155</v>
      </c>
      <c r="BM123" s="155" t="s">
        <v>246</v>
      </c>
    </row>
    <row r="124" spans="1:65" s="2" customFormat="1" ht="16.5" customHeight="1">
      <c r="A124" s="26"/>
      <c r="B124" s="143"/>
      <c r="C124" s="144" t="s">
        <v>236</v>
      </c>
      <c r="D124" s="144" t="s">
        <v>151</v>
      </c>
      <c r="E124" s="145" t="s">
        <v>630</v>
      </c>
      <c r="F124" s="146" t="s">
        <v>631</v>
      </c>
      <c r="G124" s="147" t="s">
        <v>254</v>
      </c>
      <c r="H124" s="148">
        <v>24</v>
      </c>
      <c r="I124" s="149"/>
      <c r="J124" s="149">
        <f t="shared" si="0"/>
        <v>0</v>
      </c>
      <c r="K124" s="150"/>
      <c r="L124" s="27"/>
      <c r="M124" s="151" t="s">
        <v>1</v>
      </c>
      <c r="N124" s="152" t="s">
        <v>37</v>
      </c>
      <c r="O124" s="153">
        <v>0</v>
      </c>
      <c r="P124" s="153">
        <f t="shared" si="1"/>
        <v>0</v>
      </c>
      <c r="Q124" s="153">
        <v>0</v>
      </c>
      <c r="R124" s="153">
        <f t="shared" si="2"/>
        <v>0</v>
      </c>
      <c r="S124" s="153">
        <v>0</v>
      </c>
      <c r="T124" s="154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5" t="s">
        <v>155</v>
      </c>
      <c r="AT124" s="155" t="s">
        <v>151</v>
      </c>
      <c r="AU124" s="155" t="s">
        <v>79</v>
      </c>
      <c r="AY124" s="14" t="s">
        <v>148</v>
      </c>
      <c r="BE124" s="156">
        <f t="shared" si="4"/>
        <v>0</v>
      </c>
      <c r="BF124" s="156">
        <f t="shared" si="5"/>
        <v>0</v>
      </c>
      <c r="BG124" s="156">
        <f t="shared" si="6"/>
        <v>0</v>
      </c>
      <c r="BH124" s="156">
        <f t="shared" si="7"/>
        <v>0</v>
      </c>
      <c r="BI124" s="156">
        <f t="shared" si="8"/>
        <v>0</v>
      </c>
      <c r="BJ124" s="14" t="s">
        <v>87</v>
      </c>
      <c r="BK124" s="156">
        <f t="shared" si="9"/>
        <v>0</v>
      </c>
      <c r="BL124" s="14" t="s">
        <v>155</v>
      </c>
      <c r="BM124" s="155" t="s">
        <v>202</v>
      </c>
    </row>
    <row r="125" spans="1:65" s="2" customFormat="1" ht="16.5" customHeight="1">
      <c r="A125" s="26"/>
      <c r="B125" s="143"/>
      <c r="C125" s="144" t="s">
        <v>229</v>
      </c>
      <c r="D125" s="144" t="s">
        <v>151</v>
      </c>
      <c r="E125" s="145" t="s">
        <v>632</v>
      </c>
      <c r="F125" s="146" t="s">
        <v>633</v>
      </c>
      <c r="G125" s="147" t="s">
        <v>254</v>
      </c>
      <c r="H125" s="148">
        <v>6.6</v>
      </c>
      <c r="I125" s="149"/>
      <c r="J125" s="149">
        <f t="shared" si="0"/>
        <v>0</v>
      </c>
      <c r="K125" s="150"/>
      <c r="L125" s="27"/>
      <c r="M125" s="151" t="s">
        <v>1</v>
      </c>
      <c r="N125" s="152" t="s">
        <v>37</v>
      </c>
      <c r="O125" s="153">
        <v>0</v>
      </c>
      <c r="P125" s="153">
        <f t="shared" si="1"/>
        <v>0</v>
      </c>
      <c r="Q125" s="153">
        <v>0</v>
      </c>
      <c r="R125" s="153">
        <f t="shared" si="2"/>
        <v>0</v>
      </c>
      <c r="S125" s="153">
        <v>0</v>
      </c>
      <c r="T125" s="154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155</v>
      </c>
      <c r="AT125" s="155" t="s">
        <v>151</v>
      </c>
      <c r="AU125" s="155" t="s">
        <v>79</v>
      </c>
      <c r="AY125" s="14" t="s">
        <v>148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4" t="s">
        <v>87</v>
      </c>
      <c r="BK125" s="156">
        <f t="shared" si="9"/>
        <v>0</v>
      </c>
      <c r="BL125" s="14" t="s">
        <v>155</v>
      </c>
      <c r="BM125" s="155" t="s">
        <v>204</v>
      </c>
    </row>
    <row r="126" spans="1:65" s="2" customFormat="1" ht="24" customHeight="1">
      <c r="A126" s="26"/>
      <c r="B126" s="143"/>
      <c r="C126" s="144" t="s">
        <v>193</v>
      </c>
      <c r="D126" s="144" t="s">
        <v>151</v>
      </c>
      <c r="E126" s="145" t="s">
        <v>634</v>
      </c>
      <c r="F126" s="146" t="s">
        <v>635</v>
      </c>
      <c r="G126" s="147" t="s">
        <v>254</v>
      </c>
      <c r="H126" s="148">
        <v>2</v>
      </c>
      <c r="I126" s="149"/>
      <c r="J126" s="149">
        <f t="shared" si="0"/>
        <v>0</v>
      </c>
      <c r="K126" s="150"/>
      <c r="L126" s="27"/>
      <c r="M126" s="151" t="s">
        <v>1</v>
      </c>
      <c r="N126" s="152" t="s">
        <v>37</v>
      </c>
      <c r="O126" s="153">
        <v>0</v>
      </c>
      <c r="P126" s="153">
        <f t="shared" si="1"/>
        <v>0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155</v>
      </c>
      <c r="AT126" s="155" t="s">
        <v>151</v>
      </c>
      <c r="AU126" s="155" t="s">
        <v>79</v>
      </c>
      <c r="AY126" s="14" t="s">
        <v>148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4" t="s">
        <v>87</v>
      </c>
      <c r="BK126" s="156">
        <f t="shared" si="9"/>
        <v>0</v>
      </c>
      <c r="BL126" s="14" t="s">
        <v>155</v>
      </c>
      <c r="BM126" s="155" t="s">
        <v>198</v>
      </c>
    </row>
    <row r="127" spans="1:65" s="12" customFormat="1" ht="26" customHeight="1">
      <c r="B127" s="131"/>
      <c r="D127" s="132" t="s">
        <v>70</v>
      </c>
      <c r="E127" s="133" t="s">
        <v>587</v>
      </c>
      <c r="F127" s="133" t="s">
        <v>636</v>
      </c>
      <c r="J127" s="134">
        <f>BK127</f>
        <v>0</v>
      </c>
      <c r="L127" s="131"/>
      <c r="M127" s="135"/>
      <c r="N127" s="136"/>
      <c r="O127" s="136"/>
      <c r="P127" s="137">
        <f>SUM(P128:P133)</f>
        <v>0</v>
      </c>
      <c r="Q127" s="136"/>
      <c r="R127" s="137">
        <f>SUM(R128:R133)</f>
        <v>0</v>
      </c>
      <c r="S127" s="136"/>
      <c r="T127" s="138">
        <f>SUM(T128:T133)</f>
        <v>0</v>
      </c>
      <c r="AR127" s="132" t="s">
        <v>79</v>
      </c>
      <c r="AT127" s="139" t="s">
        <v>70</v>
      </c>
      <c r="AU127" s="139" t="s">
        <v>71</v>
      </c>
      <c r="AY127" s="132" t="s">
        <v>148</v>
      </c>
      <c r="BK127" s="140">
        <f>SUM(BK128:BK133)</f>
        <v>0</v>
      </c>
    </row>
    <row r="128" spans="1:65" s="2" customFormat="1" ht="16.5" customHeight="1">
      <c r="A128" s="26"/>
      <c r="B128" s="143"/>
      <c r="C128" s="144" t="s">
        <v>251</v>
      </c>
      <c r="D128" s="144" t="s">
        <v>151</v>
      </c>
      <c r="E128" s="145" t="s">
        <v>637</v>
      </c>
      <c r="F128" s="146" t="s">
        <v>638</v>
      </c>
      <c r="G128" s="147" t="s">
        <v>259</v>
      </c>
      <c r="H128" s="148">
        <v>3</v>
      </c>
      <c r="I128" s="149"/>
      <c r="J128" s="149">
        <f t="shared" ref="J128:J133" si="10">ROUND(I128*H128,2)</f>
        <v>0</v>
      </c>
      <c r="K128" s="150"/>
      <c r="L128" s="27"/>
      <c r="M128" s="151" t="s">
        <v>1</v>
      </c>
      <c r="N128" s="152" t="s">
        <v>37</v>
      </c>
      <c r="O128" s="153">
        <v>0</v>
      </c>
      <c r="P128" s="153">
        <f t="shared" ref="P128:P133" si="11">O128*H128</f>
        <v>0</v>
      </c>
      <c r="Q128" s="153">
        <v>0</v>
      </c>
      <c r="R128" s="153">
        <f t="shared" ref="R128:R133" si="12">Q128*H128</f>
        <v>0</v>
      </c>
      <c r="S128" s="153">
        <v>0</v>
      </c>
      <c r="T128" s="154">
        <f t="shared" ref="T128:T133" si="13"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155</v>
      </c>
      <c r="AT128" s="155" t="s">
        <v>151</v>
      </c>
      <c r="AU128" s="155" t="s">
        <v>79</v>
      </c>
      <c r="AY128" s="14" t="s">
        <v>148</v>
      </c>
      <c r="BE128" s="156">
        <f t="shared" ref="BE128:BE133" si="14">IF(N128="základná",J128,0)</f>
        <v>0</v>
      </c>
      <c r="BF128" s="156">
        <f t="shared" ref="BF128:BF133" si="15">IF(N128="znížená",J128,0)</f>
        <v>0</v>
      </c>
      <c r="BG128" s="156">
        <f t="shared" ref="BG128:BG133" si="16">IF(N128="zákl. prenesená",J128,0)</f>
        <v>0</v>
      </c>
      <c r="BH128" s="156">
        <f t="shared" ref="BH128:BH133" si="17">IF(N128="zníž. prenesená",J128,0)</f>
        <v>0</v>
      </c>
      <c r="BI128" s="156">
        <f t="shared" ref="BI128:BI133" si="18">IF(N128="nulová",J128,0)</f>
        <v>0</v>
      </c>
      <c r="BJ128" s="14" t="s">
        <v>87</v>
      </c>
      <c r="BK128" s="156">
        <f t="shared" ref="BK128:BK133" si="19">ROUND(I128*H128,2)</f>
        <v>0</v>
      </c>
      <c r="BL128" s="14" t="s">
        <v>155</v>
      </c>
      <c r="BM128" s="155" t="s">
        <v>256</v>
      </c>
    </row>
    <row r="129" spans="1:65" s="2" customFormat="1" ht="16.5" customHeight="1">
      <c r="A129" s="26"/>
      <c r="B129" s="143"/>
      <c r="C129" s="144" t="s">
        <v>256</v>
      </c>
      <c r="D129" s="144" t="s">
        <v>151</v>
      </c>
      <c r="E129" s="145" t="s">
        <v>639</v>
      </c>
      <c r="F129" s="146" t="s">
        <v>640</v>
      </c>
      <c r="G129" s="147" t="s">
        <v>259</v>
      </c>
      <c r="H129" s="148">
        <v>3</v>
      </c>
      <c r="I129" s="149"/>
      <c r="J129" s="149">
        <f t="shared" si="10"/>
        <v>0</v>
      </c>
      <c r="K129" s="150"/>
      <c r="L129" s="27"/>
      <c r="M129" s="151" t="s">
        <v>1</v>
      </c>
      <c r="N129" s="152" t="s">
        <v>37</v>
      </c>
      <c r="O129" s="153">
        <v>0</v>
      </c>
      <c r="P129" s="153">
        <f t="shared" si="11"/>
        <v>0</v>
      </c>
      <c r="Q129" s="153">
        <v>0</v>
      </c>
      <c r="R129" s="153">
        <f t="shared" si="12"/>
        <v>0</v>
      </c>
      <c r="S129" s="153">
        <v>0</v>
      </c>
      <c r="T129" s="154">
        <f t="shared" si="1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155</v>
      </c>
      <c r="AT129" s="155" t="s">
        <v>151</v>
      </c>
      <c r="AU129" s="155" t="s">
        <v>79</v>
      </c>
      <c r="AY129" s="14" t="s">
        <v>148</v>
      </c>
      <c r="BE129" s="156">
        <f t="shared" si="14"/>
        <v>0</v>
      </c>
      <c r="BF129" s="156">
        <f t="shared" si="15"/>
        <v>0</v>
      </c>
      <c r="BG129" s="156">
        <f t="shared" si="16"/>
        <v>0</v>
      </c>
      <c r="BH129" s="156">
        <f t="shared" si="17"/>
        <v>0</v>
      </c>
      <c r="BI129" s="156">
        <f t="shared" si="18"/>
        <v>0</v>
      </c>
      <c r="BJ129" s="14" t="s">
        <v>87</v>
      </c>
      <c r="BK129" s="156">
        <f t="shared" si="19"/>
        <v>0</v>
      </c>
      <c r="BL129" s="14" t="s">
        <v>155</v>
      </c>
      <c r="BM129" s="155" t="s">
        <v>181</v>
      </c>
    </row>
    <row r="130" spans="1:65" s="2" customFormat="1" ht="16.5" customHeight="1">
      <c r="A130" s="26"/>
      <c r="B130" s="143"/>
      <c r="C130" s="144" t="s">
        <v>263</v>
      </c>
      <c r="D130" s="144" t="s">
        <v>151</v>
      </c>
      <c r="E130" s="145" t="s">
        <v>641</v>
      </c>
      <c r="F130" s="146" t="s">
        <v>642</v>
      </c>
      <c r="G130" s="147" t="s">
        <v>259</v>
      </c>
      <c r="H130" s="148">
        <v>2</v>
      </c>
      <c r="I130" s="149"/>
      <c r="J130" s="149">
        <f t="shared" si="10"/>
        <v>0</v>
      </c>
      <c r="K130" s="150"/>
      <c r="L130" s="27"/>
      <c r="M130" s="151" t="s">
        <v>1</v>
      </c>
      <c r="N130" s="152" t="s">
        <v>37</v>
      </c>
      <c r="O130" s="153">
        <v>0</v>
      </c>
      <c r="P130" s="153">
        <f t="shared" si="11"/>
        <v>0</v>
      </c>
      <c r="Q130" s="153">
        <v>0</v>
      </c>
      <c r="R130" s="153">
        <f t="shared" si="12"/>
        <v>0</v>
      </c>
      <c r="S130" s="153">
        <v>0</v>
      </c>
      <c r="T130" s="154">
        <f t="shared" si="1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155</v>
      </c>
      <c r="AT130" s="155" t="s">
        <v>151</v>
      </c>
      <c r="AU130" s="155" t="s">
        <v>79</v>
      </c>
      <c r="AY130" s="14" t="s">
        <v>148</v>
      </c>
      <c r="BE130" s="156">
        <f t="shared" si="14"/>
        <v>0</v>
      </c>
      <c r="BF130" s="156">
        <f t="shared" si="15"/>
        <v>0</v>
      </c>
      <c r="BG130" s="156">
        <f t="shared" si="16"/>
        <v>0</v>
      </c>
      <c r="BH130" s="156">
        <f t="shared" si="17"/>
        <v>0</v>
      </c>
      <c r="BI130" s="156">
        <f t="shared" si="18"/>
        <v>0</v>
      </c>
      <c r="BJ130" s="14" t="s">
        <v>87</v>
      </c>
      <c r="BK130" s="156">
        <f t="shared" si="19"/>
        <v>0</v>
      </c>
      <c r="BL130" s="14" t="s">
        <v>155</v>
      </c>
      <c r="BM130" s="155" t="s">
        <v>392</v>
      </c>
    </row>
    <row r="131" spans="1:65" s="2" customFormat="1" ht="24" customHeight="1">
      <c r="A131" s="26"/>
      <c r="B131" s="143"/>
      <c r="C131" s="144" t="s">
        <v>181</v>
      </c>
      <c r="D131" s="144" t="s">
        <v>151</v>
      </c>
      <c r="E131" s="145" t="s">
        <v>643</v>
      </c>
      <c r="F131" s="146" t="s">
        <v>644</v>
      </c>
      <c r="G131" s="147" t="s">
        <v>259</v>
      </c>
      <c r="H131" s="148">
        <v>1</v>
      </c>
      <c r="I131" s="149"/>
      <c r="J131" s="149">
        <f t="shared" si="10"/>
        <v>0</v>
      </c>
      <c r="K131" s="150"/>
      <c r="L131" s="27"/>
      <c r="M131" s="151" t="s">
        <v>1</v>
      </c>
      <c r="N131" s="152" t="s">
        <v>37</v>
      </c>
      <c r="O131" s="153">
        <v>0</v>
      </c>
      <c r="P131" s="153">
        <f t="shared" si="11"/>
        <v>0</v>
      </c>
      <c r="Q131" s="153">
        <v>0</v>
      </c>
      <c r="R131" s="153">
        <f t="shared" si="12"/>
        <v>0</v>
      </c>
      <c r="S131" s="153">
        <v>0</v>
      </c>
      <c r="T131" s="154">
        <f t="shared" si="1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155</v>
      </c>
      <c r="AT131" s="155" t="s">
        <v>151</v>
      </c>
      <c r="AU131" s="155" t="s">
        <v>79</v>
      </c>
      <c r="AY131" s="14" t="s">
        <v>148</v>
      </c>
      <c r="BE131" s="156">
        <f t="shared" si="14"/>
        <v>0</v>
      </c>
      <c r="BF131" s="156">
        <f t="shared" si="15"/>
        <v>0</v>
      </c>
      <c r="BG131" s="156">
        <f t="shared" si="16"/>
        <v>0</v>
      </c>
      <c r="BH131" s="156">
        <f t="shared" si="17"/>
        <v>0</v>
      </c>
      <c r="BI131" s="156">
        <f t="shared" si="18"/>
        <v>0</v>
      </c>
      <c r="BJ131" s="14" t="s">
        <v>87</v>
      </c>
      <c r="BK131" s="156">
        <f t="shared" si="19"/>
        <v>0</v>
      </c>
      <c r="BL131" s="14" t="s">
        <v>155</v>
      </c>
      <c r="BM131" s="155" t="s">
        <v>7</v>
      </c>
    </row>
    <row r="132" spans="1:65" s="2" customFormat="1" ht="16.5" customHeight="1">
      <c r="A132" s="26"/>
      <c r="B132" s="143"/>
      <c r="C132" s="144" t="s">
        <v>390</v>
      </c>
      <c r="D132" s="144" t="s">
        <v>151</v>
      </c>
      <c r="E132" s="145" t="s">
        <v>645</v>
      </c>
      <c r="F132" s="146" t="s">
        <v>646</v>
      </c>
      <c r="G132" s="147" t="s">
        <v>259</v>
      </c>
      <c r="H132" s="148">
        <v>1</v>
      </c>
      <c r="I132" s="149"/>
      <c r="J132" s="149">
        <f t="shared" si="10"/>
        <v>0</v>
      </c>
      <c r="K132" s="150"/>
      <c r="L132" s="27"/>
      <c r="M132" s="151" t="s">
        <v>1</v>
      </c>
      <c r="N132" s="152" t="s">
        <v>37</v>
      </c>
      <c r="O132" s="153">
        <v>0</v>
      </c>
      <c r="P132" s="153">
        <f t="shared" si="11"/>
        <v>0</v>
      </c>
      <c r="Q132" s="153">
        <v>0</v>
      </c>
      <c r="R132" s="153">
        <f t="shared" si="12"/>
        <v>0</v>
      </c>
      <c r="S132" s="153">
        <v>0</v>
      </c>
      <c r="T132" s="154">
        <f t="shared" si="1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155</v>
      </c>
      <c r="AT132" s="155" t="s">
        <v>151</v>
      </c>
      <c r="AU132" s="155" t="s">
        <v>79</v>
      </c>
      <c r="AY132" s="14" t="s">
        <v>148</v>
      </c>
      <c r="BE132" s="156">
        <f t="shared" si="14"/>
        <v>0</v>
      </c>
      <c r="BF132" s="156">
        <f t="shared" si="15"/>
        <v>0</v>
      </c>
      <c r="BG132" s="156">
        <f t="shared" si="16"/>
        <v>0</v>
      </c>
      <c r="BH132" s="156">
        <f t="shared" si="17"/>
        <v>0</v>
      </c>
      <c r="BI132" s="156">
        <f t="shared" si="18"/>
        <v>0</v>
      </c>
      <c r="BJ132" s="14" t="s">
        <v>87</v>
      </c>
      <c r="BK132" s="156">
        <f t="shared" si="19"/>
        <v>0</v>
      </c>
      <c r="BL132" s="14" t="s">
        <v>155</v>
      </c>
      <c r="BM132" s="155" t="s">
        <v>168</v>
      </c>
    </row>
    <row r="133" spans="1:65" s="2" customFormat="1" ht="16.5" customHeight="1">
      <c r="A133" s="26"/>
      <c r="B133" s="143"/>
      <c r="C133" s="144" t="s">
        <v>392</v>
      </c>
      <c r="D133" s="144" t="s">
        <v>151</v>
      </c>
      <c r="E133" s="145" t="s">
        <v>647</v>
      </c>
      <c r="F133" s="146" t="s">
        <v>648</v>
      </c>
      <c r="G133" s="147" t="s">
        <v>259</v>
      </c>
      <c r="H133" s="148">
        <v>8</v>
      </c>
      <c r="I133" s="149"/>
      <c r="J133" s="149">
        <f t="shared" si="10"/>
        <v>0</v>
      </c>
      <c r="K133" s="150"/>
      <c r="L133" s="27"/>
      <c r="M133" s="151" t="s">
        <v>1</v>
      </c>
      <c r="N133" s="152" t="s">
        <v>37</v>
      </c>
      <c r="O133" s="153">
        <v>0</v>
      </c>
      <c r="P133" s="153">
        <f t="shared" si="11"/>
        <v>0</v>
      </c>
      <c r="Q133" s="153">
        <v>0</v>
      </c>
      <c r="R133" s="153">
        <f t="shared" si="12"/>
        <v>0</v>
      </c>
      <c r="S133" s="153">
        <v>0</v>
      </c>
      <c r="T133" s="154">
        <f t="shared" si="1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155</v>
      </c>
      <c r="AT133" s="155" t="s">
        <v>151</v>
      </c>
      <c r="AU133" s="155" t="s">
        <v>79</v>
      </c>
      <c r="AY133" s="14" t="s">
        <v>148</v>
      </c>
      <c r="BE133" s="156">
        <f t="shared" si="14"/>
        <v>0</v>
      </c>
      <c r="BF133" s="156">
        <f t="shared" si="15"/>
        <v>0</v>
      </c>
      <c r="BG133" s="156">
        <f t="shared" si="16"/>
        <v>0</v>
      </c>
      <c r="BH133" s="156">
        <f t="shared" si="17"/>
        <v>0</v>
      </c>
      <c r="BI133" s="156">
        <f t="shared" si="18"/>
        <v>0</v>
      </c>
      <c r="BJ133" s="14" t="s">
        <v>87</v>
      </c>
      <c r="BK133" s="156">
        <f t="shared" si="19"/>
        <v>0</v>
      </c>
      <c r="BL133" s="14" t="s">
        <v>155</v>
      </c>
      <c r="BM133" s="155" t="s">
        <v>401</v>
      </c>
    </row>
    <row r="134" spans="1:65" s="12" customFormat="1" ht="26" customHeight="1">
      <c r="B134" s="131"/>
      <c r="D134" s="132" t="s">
        <v>70</v>
      </c>
      <c r="E134" s="133" t="s">
        <v>603</v>
      </c>
      <c r="F134" s="133" t="s">
        <v>604</v>
      </c>
      <c r="J134" s="134">
        <f>BK134</f>
        <v>0</v>
      </c>
      <c r="L134" s="131"/>
      <c r="M134" s="135"/>
      <c r="N134" s="136"/>
      <c r="O134" s="136"/>
      <c r="P134" s="137">
        <f>SUM(P135:P144)</f>
        <v>0</v>
      </c>
      <c r="Q134" s="136"/>
      <c r="R134" s="137">
        <f>SUM(R135:R144)</f>
        <v>0</v>
      </c>
      <c r="S134" s="136"/>
      <c r="T134" s="138">
        <f>SUM(T135:T144)</f>
        <v>0</v>
      </c>
      <c r="AR134" s="132" t="s">
        <v>79</v>
      </c>
      <c r="AT134" s="139" t="s">
        <v>70</v>
      </c>
      <c r="AU134" s="139" t="s">
        <v>71</v>
      </c>
      <c r="AY134" s="132" t="s">
        <v>148</v>
      </c>
      <c r="BK134" s="140">
        <f>SUM(BK135:BK144)</f>
        <v>0</v>
      </c>
    </row>
    <row r="135" spans="1:65" s="2" customFormat="1" ht="16.5" customHeight="1">
      <c r="A135" s="26"/>
      <c r="B135" s="143"/>
      <c r="C135" s="144" t="s">
        <v>394</v>
      </c>
      <c r="D135" s="144" t="s">
        <v>151</v>
      </c>
      <c r="E135" s="145" t="s">
        <v>649</v>
      </c>
      <c r="F135" s="146" t="s">
        <v>650</v>
      </c>
      <c r="G135" s="147" t="s">
        <v>259</v>
      </c>
      <c r="H135" s="148">
        <v>3</v>
      </c>
      <c r="I135" s="149"/>
      <c r="J135" s="149">
        <f t="shared" ref="J135:J144" si="20">ROUND(I135*H135,2)</f>
        <v>0</v>
      </c>
      <c r="K135" s="150"/>
      <c r="L135" s="27"/>
      <c r="M135" s="151" t="s">
        <v>1</v>
      </c>
      <c r="N135" s="152" t="s">
        <v>37</v>
      </c>
      <c r="O135" s="153">
        <v>0</v>
      </c>
      <c r="P135" s="153">
        <f t="shared" ref="P135:P144" si="21">O135*H135</f>
        <v>0</v>
      </c>
      <c r="Q135" s="153">
        <v>0</v>
      </c>
      <c r="R135" s="153">
        <f t="shared" ref="R135:R144" si="22">Q135*H135</f>
        <v>0</v>
      </c>
      <c r="S135" s="153">
        <v>0</v>
      </c>
      <c r="T135" s="154">
        <f t="shared" ref="T135:T144" si="23"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155</v>
      </c>
      <c r="AT135" s="155" t="s">
        <v>151</v>
      </c>
      <c r="AU135" s="155" t="s">
        <v>79</v>
      </c>
      <c r="AY135" s="14" t="s">
        <v>148</v>
      </c>
      <c r="BE135" s="156">
        <f t="shared" ref="BE135:BE144" si="24">IF(N135="základná",J135,0)</f>
        <v>0</v>
      </c>
      <c r="BF135" s="156">
        <f t="shared" ref="BF135:BF144" si="25">IF(N135="znížená",J135,0)</f>
        <v>0</v>
      </c>
      <c r="BG135" s="156">
        <f t="shared" ref="BG135:BG144" si="26">IF(N135="zákl. prenesená",J135,0)</f>
        <v>0</v>
      </c>
      <c r="BH135" s="156">
        <f t="shared" ref="BH135:BH144" si="27">IF(N135="zníž. prenesená",J135,0)</f>
        <v>0</v>
      </c>
      <c r="BI135" s="156">
        <f t="shared" ref="BI135:BI144" si="28">IF(N135="nulová",J135,0)</f>
        <v>0</v>
      </c>
      <c r="BJ135" s="14" t="s">
        <v>87</v>
      </c>
      <c r="BK135" s="156">
        <f t="shared" ref="BK135:BK144" si="29">ROUND(I135*H135,2)</f>
        <v>0</v>
      </c>
      <c r="BL135" s="14" t="s">
        <v>155</v>
      </c>
      <c r="BM135" s="155" t="s">
        <v>411</v>
      </c>
    </row>
    <row r="136" spans="1:65" s="2" customFormat="1" ht="16.5" customHeight="1">
      <c r="A136" s="26"/>
      <c r="B136" s="143"/>
      <c r="C136" s="144" t="s">
        <v>7</v>
      </c>
      <c r="D136" s="144" t="s">
        <v>151</v>
      </c>
      <c r="E136" s="145" t="s">
        <v>651</v>
      </c>
      <c r="F136" s="146" t="s">
        <v>652</v>
      </c>
      <c r="G136" s="147" t="s">
        <v>259</v>
      </c>
      <c r="H136" s="148">
        <v>3</v>
      </c>
      <c r="I136" s="149"/>
      <c r="J136" s="149">
        <f t="shared" si="20"/>
        <v>0</v>
      </c>
      <c r="K136" s="150"/>
      <c r="L136" s="27"/>
      <c r="M136" s="151" t="s">
        <v>1</v>
      </c>
      <c r="N136" s="152" t="s">
        <v>37</v>
      </c>
      <c r="O136" s="153">
        <v>0</v>
      </c>
      <c r="P136" s="153">
        <f t="shared" si="21"/>
        <v>0</v>
      </c>
      <c r="Q136" s="153">
        <v>0</v>
      </c>
      <c r="R136" s="153">
        <f t="shared" si="22"/>
        <v>0</v>
      </c>
      <c r="S136" s="153">
        <v>0</v>
      </c>
      <c r="T136" s="154">
        <f t="shared" si="2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155</v>
      </c>
      <c r="AT136" s="155" t="s">
        <v>151</v>
      </c>
      <c r="AU136" s="155" t="s">
        <v>79</v>
      </c>
      <c r="AY136" s="14" t="s">
        <v>148</v>
      </c>
      <c r="BE136" s="156">
        <f t="shared" si="24"/>
        <v>0</v>
      </c>
      <c r="BF136" s="156">
        <f t="shared" si="25"/>
        <v>0</v>
      </c>
      <c r="BG136" s="156">
        <f t="shared" si="26"/>
        <v>0</v>
      </c>
      <c r="BH136" s="156">
        <f t="shared" si="27"/>
        <v>0</v>
      </c>
      <c r="BI136" s="156">
        <f t="shared" si="28"/>
        <v>0</v>
      </c>
      <c r="BJ136" s="14" t="s">
        <v>87</v>
      </c>
      <c r="BK136" s="156">
        <f t="shared" si="29"/>
        <v>0</v>
      </c>
      <c r="BL136" s="14" t="s">
        <v>155</v>
      </c>
      <c r="BM136" s="155" t="s">
        <v>419</v>
      </c>
    </row>
    <row r="137" spans="1:65" s="2" customFormat="1" ht="24" customHeight="1">
      <c r="A137" s="26"/>
      <c r="B137" s="143"/>
      <c r="C137" s="144" t="s">
        <v>164</v>
      </c>
      <c r="D137" s="144" t="s">
        <v>151</v>
      </c>
      <c r="E137" s="145" t="s">
        <v>653</v>
      </c>
      <c r="F137" s="146" t="s">
        <v>654</v>
      </c>
      <c r="G137" s="147" t="s">
        <v>259</v>
      </c>
      <c r="H137" s="148">
        <v>2</v>
      </c>
      <c r="I137" s="149"/>
      <c r="J137" s="149">
        <f t="shared" si="20"/>
        <v>0</v>
      </c>
      <c r="K137" s="150"/>
      <c r="L137" s="27"/>
      <c r="M137" s="151" t="s">
        <v>1</v>
      </c>
      <c r="N137" s="152" t="s">
        <v>37</v>
      </c>
      <c r="O137" s="153">
        <v>0</v>
      </c>
      <c r="P137" s="153">
        <f t="shared" si="21"/>
        <v>0</v>
      </c>
      <c r="Q137" s="153">
        <v>0</v>
      </c>
      <c r="R137" s="153">
        <f t="shared" si="22"/>
        <v>0</v>
      </c>
      <c r="S137" s="153">
        <v>0</v>
      </c>
      <c r="T137" s="154">
        <f t="shared" si="2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155</v>
      </c>
      <c r="AT137" s="155" t="s">
        <v>151</v>
      </c>
      <c r="AU137" s="155" t="s">
        <v>79</v>
      </c>
      <c r="AY137" s="14" t="s">
        <v>148</v>
      </c>
      <c r="BE137" s="156">
        <f t="shared" si="24"/>
        <v>0</v>
      </c>
      <c r="BF137" s="156">
        <f t="shared" si="25"/>
        <v>0</v>
      </c>
      <c r="BG137" s="156">
        <f t="shared" si="26"/>
        <v>0</v>
      </c>
      <c r="BH137" s="156">
        <f t="shared" si="27"/>
        <v>0</v>
      </c>
      <c r="BI137" s="156">
        <f t="shared" si="28"/>
        <v>0</v>
      </c>
      <c r="BJ137" s="14" t="s">
        <v>87</v>
      </c>
      <c r="BK137" s="156">
        <f t="shared" si="29"/>
        <v>0</v>
      </c>
      <c r="BL137" s="14" t="s">
        <v>155</v>
      </c>
      <c r="BM137" s="155" t="s">
        <v>188</v>
      </c>
    </row>
    <row r="138" spans="1:65" s="2" customFormat="1" ht="16.5" customHeight="1">
      <c r="A138" s="26"/>
      <c r="B138" s="143"/>
      <c r="C138" s="144" t="s">
        <v>168</v>
      </c>
      <c r="D138" s="144" t="s">
        <v>151</v>
      </c>
      <c r="E138" s="145" t="s">
        <v>655</v>
      </c>
      <c r="F138" s="146" t="s">
        <v>656</v>
      </c>
      <c r="G138" s="147" t="s">
        <v>259</v>
      </c>
      <c r="H138" s="148">
        <v>1</v>
      </c>
      <c r="I138" s="149"/>
      <c r="J138" s="149">
        <f t="shared" si="20"/>
        <v>0</v>
      </c>
      <c r="K138" s="150"/>
      <c r="L138" s="27"/>
      <c r="M138" s="151" t="s">
        <v>1</v>
      </c>
      <c r="N138" s="152" t="s">
        <v>37</v>
      </c>
      <c r="O138" s="153">
        <v>0</v>
      </c>
      <c r="P138" s="153">
        <f t="shared" si="21"/>
        <v>0</v>
      </c>
      <c r="Q138" s="153">
        <v>0</v>
      </c>
      <c r="R138" s="153">
        <f t="shared" si="22"/>
        <v>0</v>
      </c>
      <c r="S138" s="153">
        <v>0</v>
      </c>
      <c r="T138" s="154">
        <f t="shared" si="2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155</v>
      </c>
      <c r="AT138" s="155" t="s">
        <v>151</v>
      </c>
      <c r="AU138" s="155" t="s">
        <v>79</v>
      </c>
      <c r="AY138" s="14" t="s">
        <v>148</v>
      </c>
      <c r="BE138" s="156">
        <f t="shared" si="24"/>
        <v>0</v>
      </c>
      <c r="BF138" s="156">
        <f t="shared" si="25"/>
        <v>0</v>
      </c>
      <c r="BG138" s="156">
        <f t="shared" si="26"/>
        <v>0</v>
      </c>
      <c r="BH138" s="156">
        <f t="shared" si="27"/>
        <v>0</v>
      </c>
      <c r="BI138" s="156">
        <f t="shared" si="28"/>
        <v>0</v>
      </c>
      <c r="BJ138" s="14" t="s">
        <v>87</v>
      </c>
      <c r="BK138" s="156">
        <f t="shared" si="29"/>
        <v>0</v>
      </c>
      <c r="BL138" s="14" t="s">
        <v>155</v>
      </c>
      <c r="BM138" s="155" t="s">
        <v>278</v>
      </c>
    </row>
    <row r="139" spans="1:65" s="2" customFormat="1" ht="24" customHeight="1">
      <c r="A139" s="26"/>
      <c r="B139" s="143"/>
      <c r="C139" s="144" t="s">
        <v>399</v>
      </c>
      <c r="D139" s="144" t="s">
        <v>151</v>
      </c>
      <c r="E139" s="145" t="s">
        <v>657</v>
      </c>
      <c r="F139" s="146" t="s">
        <v>658</v>
      </c>
      <c r="G139" s="147" t="s">
        <v>259</v>
      </c>
      <c r="H139" s="148">
        <v>1</v>
      </c>
      <c r="I139" s="149"/>
      <c r="J139" s="149">
        <f t="shared" si="20"/>
        <v>0</v>
      </c>
      <c r="K139" s="150"/>
      <c r="L139" s="27"/>
      <c r="M139" s="151" t="s">
        <v>1</v>
      </c>
      <c r="N139" s="152" t="s">
        <v>37</v>
      </c>
      <c r="O139" s="153">
        <v>0</v>
      </c>
      <c r="P139" s="153">
        <f t="shared" si="21"/>
        <v>0</v>
      </c>
      <c r="Q139" s="153">
        <v>0</v>
      </c>
      <c r="R139" s="153">
        <f t="shared" si="22"/>
        <v>0</v>
      </c>
      <c r="S139" s="153">
        <v>0</v>
      </c>
      <c r="T139" s="154">
        <f t="shared" si="2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155</v>
      </c>
      <c r="AT139" s="155" t="s">
        <v>151</v>
      </c>
      <c r="AU139" s="155" t="s">
        <v>79</v>
      </c>
      <c r="AY139" s="14" t="s">
        <v>148</v>
      </c>
      <c r="BE139" s="156">
        <f t="shared" si="24"/>
        <v>0</v>
      </c>
      <c r="BF139" s="156">
        <f t="shared" si="25"/>
        <v>0</v>
      </c>
      <c r="BG139" s="156">
        <f t="shared" si="26"/>
        <v>0</v>
      </c>
      <c r="BH139" s="156">
        <f t="shared" si="27"/>
        <v>0</v>
      </c>
      <c r="BI139" s="156">
        <f t="shared" si="28"/>
        <v>0</v>
      </c>
      <c r="BJ139" s="14" t="s">
        <v>87</v>
      </c>
      <c r="BK139" s="156">
        <f t="shared" si="29"/>
        <v>0</v>
      </c>
      <c r="BL139" s="14" t="s">
        <v>155</v>
      </c>
      <c r="BM139" s="155" t="s">
        <v>335</v>
      </c>
    </row>
    <row r="140" spans="1:65" s="2" customFormat="1" ht="16.5" customHeight="1">
      <c r="A140" s="26"/>
      <c r="B140" s="143"/>
      <c r="C140" s="144" t="s">
        <v>401</v>
      </c>
      <c r="D140" s="144" t="s">
        <v>151</v>
      </c>
      <c r="E140" s="145" t="s">
        <v>659</v>
      </c>
      <c r="F140" s="146" t="s">
        <v>660</v>
      </c>
      <c r="G140" s="147" t="s">
        <v>254</v>
      </c>
      <c r="H140" s="148">
        <v>115</v>
      </c>
      <c r="I140" s="149"/>
      <c r="J140" s="149">
        <f t="shared" si="20"/>
        <v>0</v>
      </c>
      <c r="K140" s="150"/>
      <c r="L140" s="27"/>
      <c r="M140" s="151" t="s">
        <v>1</v>
      </c>
      <c r="N140" s="152" t="s">
        <v>37</v>
      </c>
      <c r="O140" s="153">
        <v>0</v>
      </c>
      <c r="P140" s="153">
        <f t="shared" si="21"/>
        <v>0</v>
      </c>
      <c r="Q140" s="153">
        <v>0</v>
      </c>
      <c r="R140" s="153">
        <f t="shared" si="22"/>
        <v>0</v>
      </c>
      <c r="S140" s="153">
        <v>0</v>
      </c>
      <c r="T140" s="154">
        <f t="shared" si="2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155</v>
      </c>
      <c r="AT140" s="155" t="s">
        <v>151</v>
      </c>
      <c r="AU140" s="155" t="s">
        <v>79</v>
      </c>
      <c r="AY140" s="14" t="s">
        <v>148</v>
      </c>
      <c r="BE140" s="156">
        <f t="shared" si="24"/>
        <v>0</v>
      </c>
      <c r="BF140" s="156">
        <f t="shared" si="25"/>
        <v>0</v>
      </c>
      <c r="BG140" s="156">
        <f t="shared" si="26"/>
        <v>0</v>
      </c>
      <c r="BH140" s="156">
        <f t="shared" si="27"/>
        <v>0</v>
      </c>
      <c r="BI140" s="156">
        <f t="shared" si="28"/>
        <v>0</v>
      </c>
      <c r="BJ140" s="14" t="s">
        <v>87</v>
      </c>
      <c r="BK140" s="156">
        <f t="shared" si="29"/>
        <v>0</v>
      </c>
      <c r="BL140" s="14" t="s">
        <v>155</v>
      </c>
      <c r="BM140" s="155" t="s">
        <v>327</v>
      </c>
    </row>
    <row r="141" spans="1:65" s="2" customFormat="1" ht="16.5" customHeight="1">
      <c r="A141" s="26"/>
      <c r="B141" s="143"/>
      <c r="C141" s="144" t="s">
        <v>407</v>
      </c>
      <c r="D141" s="144" t="s">
        <v>151</v>
      </c>
      <c r="E141" s="145" t="s">
        <v>661</v>
      </c>
      <c r="F141" s="146" t="s">
        <v>662</v>
      </c>
      <c r="G141" s="147" t="s">
        <v>254</v>
      </c>
      <c r="H141" s="148">
        <v>135</v>
      </c>
      <c r="I141" s="149"/>
      <c r="J141" s="149">
        <f t="shared" si="20"/>
        <v>0</v>
      </c>
      <c r="K141" s="150"/>
      <c r="L141" s="27"/>
      <c r="M141" s="151" t="s">
        <v>1</v>
      </c>
      <c r="N141" s="152" t="s">
        <v>37</v>
      </c>
      <c r="O141" s="153">
        <v>0</v>
      </c>
      <c r="P141" s="153">
        <f t="shared" si="21"/>
        <v>0</v>
      </c>
      <c r="Q141" s="153">
        <v>0</v>
      </c>
      <c r="R141" s="153">
        <f t="shared" si="22"/>
        <v>0</v>
      </c>
      <c r="S141" s="153">
        <v>0</v>
      </c>
      <c r="T141" s="154">
        <f t="shared" si="2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155</v>
      </c>
      <c r="AT141" s="155" t="s">
        <v>151</v>
      </c>
      <c r="AU141" s="155" t="s">
        <v>79</v>
      </c>
      <c r="AY141" s="14" t="s">
        <v>148</v>
      </c>
      <c r="BE141" s="156">
        <f t="shared" si="24"/>
        <v>0</v>
      </c>
      <c r="BF141" s="156">
        <f t="shared" si="25"/>
        <v>0</v>
      </c>
      <c r="BG141" s="156">
        <f t="shared" si="26"/>
        <v>0</v>
      </c>
      <c r="BH141" s="156">
        <f t="shared" si="27"/>
        <v>0</v>
      </c>
      <c r="BI141" s="156">
        <f t="shared" si="28"/>
        <v>0</v>
      </c>
      <c r="BJ141" s="14" t="s">
        <v>87</v>
      </c>
      <c r="BK141" s="156">
        <f t="shared" si="29"/>
        <v>0</v>
      </c>
      <c r="BL141" s="14" t="s">
        <v>155</v>
      </c>
      <c r="BM141" s="155" t="s">
        <v>347</v>
      </c>
    </row>
    <row r="142" spans="1:65" s="2" customFormat="1" ht="16.5" customHeight="1">
      <c r="A142" s="26"/>
      <c r="B142" s="143"/>
      <c r="C142" s="144" t="s">
        <v>411</v>
      </c>
      <c r="D142" s="144" t="s">
        <v>151</v>
      </c>
      <c r="E142" s="145" t="s">
        <v>663</v>
      </c>
      <c r="F142" s="146" t="s">
        <v>664</v>
      </c>
      <c r="G142" s="147" t="s">
        <v>254</v>
      </c>
      <c r="H142" s="148">
        <v>54</v>
      </c>
      <c r="I142" s="149"/>
      <c r="J142" s="149">
        <f t="shared" si="20"/>
        <v>0</v>
      </c>
      <c r="K142" s="150"/>
      <c r="L142" s="27"/>
      <c r="M142" s="151" t="s">
        <v>1</v>
      </c>
      <c r="N142" s="152" t="s">
        <v>37</v>
      </c>
      <c r="O142" s="153">
        <v>0</v>
      </c>
      <c r="P142" s="153">
        <f t="shared" si="21"/>
        <v>0</v>
      </c>
      <c r="Q142" s="153">
        <v>0</v>
      </c>
      <c r="R142" s="153">
        <f t="shared" si="22"/>
        <v>0</v>
      </c>
      <c r="S142" s="153">
        <v>0</v>
      </c>
      <c r="T142" s="154">
        <f t="shared" si="2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155</v>
      </c>
      <c r="AT142" s="155" t="s">
        <v>151</v>
      </c>
      <c r="AU142" s="155" t="s">
        <v>79</v>
      </c>
      <c r="AY142" s="14" t="s">
        <v>148</v>
      </c>
      <c r="BE142" s="156">
        <f t="shared" si="24"/>
        <v>0</v>
      </c>
      <c r="BF142" s="156">
        <f t="shared" si="25"/>
        <v>0</v>
      </c>
      <c r="BG142" s="156">
        <f t="shared" si="26"/>
        <v>0</v>
      </c>
      <c r="BH142" s="156">
        <f t="shared" si="27"/>
        <v>0</v>
      </c>
      <c r="BI142" s="156">
        <f t="shared" si="28"/>
        <v>0</v>
      </c>
      <c r="BJ142" s="14" t="s">
        <v>87</v>
      </c>
      <c r="BK142" s="156">
        <f t="shared" si="29"/>
        <v>0</v>
      </c>
      <c r="BL142" s="14" t="s">
        <v>155</v>
      </c>
      <c r="BM142" s="155" t="s">
        <v>216</v>
      </c>
    </row>
    <row r="143" spans="1:65" s="2" customFormat="1" ht="24" customHeight="1">
      <c r="A143" s="26"/>
      <c r="B143" s="143"/>
      <c r="C143" s="144" t="s">
        <v>415</v>
      </c>
      <c r="D143" s="144" t="s">
        <v>151</v>
      </c>
      <c r="E143" s="145" t="s">
        <v>665</v>
      </c>
      <c r="F143" s="146" t="s">
        <v>666</v>
      </c>
      <c r="G143" s="147" t="s">
        <v>254</v>
      </c>
      <c r="H143" s="148">
        <v>32.6</v>
      </c>
      <c r="I143" s="149"/>
      <c r="J143" s="149">
        <f t="shared" si="20"/>
        <v>0</v>
      </c>
      <c r="K143" s="150"/>
      <c r="L143" s="27"/>
      <c r="M143" s="151" t="s">
        <v>1</v>
      </c>
      <c r="N143" s="152" t="s">
        <v>37</v>
      </c>
      <c r="O143" s="153">
        <v>0</v>
      </c>
      <c r="P143" s="153">
        <f t="shared" si="21"/>
        <v>0</v>
      </c>
      <c r="Q143" s="153">
        <v>0</v>
      </c>
      <c r="R143" s="153">
        <f t="shared" si="22"/>
        <v>0</v>
      </c>
      <c r="S143" s="153">
        <v>0</v>
      </c>
      <c r="T143" s="154">
        <f t="shared" si="2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155</v>
      </c>
      <c r="AT143" s="155" t="s">
        <v>151</v>
      </c>
      <c r="AU143" s="155" t="s">
        <v>79</v>
      </c>
      <c r="AY143" s="14" t="s">
        <v>148</v>
      </c>
      <c r="BE143" s="156">
        <f t="shared" si="24"/>
        <v>0</v>
      </c>
      <c r="BF143" s="156">
        <f t="shared" si="25"/>
        <v>0</v>
      </c>
      <c r="BG143" s="156">
        <f t="shared" si="26"/>
        <v>0</v>
      </c>
      <c r="BH143" s="156">
        <f t="shared" si="27"/>
        <v>0</v>
      </c>
      <c r="BI143" s="156">
        <f t="shared" si="28"/>
        <v>0</v>
      </c>
      <c r="BJ143" s="14" t="s">
        <v>87</v>
      </c>
      <c r="BK143" s="156">
        <f t="shared" si="29"/>
        <v>0</v>
      </c>
      <c r="BL143" s="14" t="s">
        <v>155</v>
      </c>
      <c r="BM143" s="155" t="s">
        <v>536</v>
      </c>
    </row>
    <row r="144" spans="1:65" s="2" customFormat="1" ht="16.5" customHeight="1">
      <c r="A144" s="26"/>
      <c r="B144" s="143"/>
      <c r="C144" s="144" t="s">
        <v>423</v>
      </c>
      <c r="D144" s="144" t="s">
        <v>151</v>
      </c>
      <c r="E144" s="145" t="s">
        <v>667</v>
      </c>
      <c r="F144" s="146" t="s">
        <v>610</v>
      </c>
      <c r="G144" s="147" t="s">
        <v>154</v>
      </c>
      <c r="H144" s="148">
        <v>630</v>
      </c>
      <c r="I144" s="149"/>
      <c r="J144" s="149">
        <f t="shared" si="20"/>
        <v>0</v>
      </c>
      <c r="K144" s="150"/>
      <c r="L144" s="27"/>
      <c r="M144" s="171" t="s">
        <v>1</v>
      </c>
      <c r="N144" s="172" t="s">
        <v>37</v>
      </c>
      <c r="O144" s="173">
        <v>0</v>
      </c>
      <c r="P144" s="173">
        <f t="shared" si="21"/>
        <v>0</v>
      </c>
      <c r="Q144" s="173">
        <v>0</v>
      </c>
      <c r="R144" s="173">
        <f t="shared" si="22"/>
        <v>0</v>
      </c>
      <c r="S144" s="173">
        <v>0</v>
      </c>
      <c r="T144" s="174">
        <f t="shared" si="2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155</v>
      </c>
      <c r="AT144" s="155" t="s">
        <v>151</v>
      </c>
      <c r="AU144" s="155" t="s">
        <v>79</v>
      </c>
      <c r="AY144" s="14" t="s">
        <v>148</v>
      </c>
      <c r="BE144" s="156">
        <f t="shared" si="24"/>
        <v>0</v>
      </c>
      <c r="BF144" s="156">
        <f t="shared" si="25"/>
        <v>0</v>
      </c>
      <c r="BG144" s="156">
        <f t="shared" si="26"/>
        <v>0</v>
      </c>
      <c r="BH144" s="156">
        <f t="shared" si="27"/>
        <v>0</v>
      </c>
      <c r="BI144" s="156">
        <f t="shared" si="28"/>
        <v>0</v>
      </c>
      <c r="BJ144" s="14" t="s">
        <v>87</v>
      </c>
      <c r="BK144" s="156">
        <f t="shared" si="29"/>
        <v>0</v>
      </c>
      <c r="BL144" s="14" t="s">
        <v>155</v>
      </c>
      <c r="BM144" s="155" t="s">
        <v>540</v>
      </c>
    </row>
    <row r="145" spans="1:31" s="2" customFormat="1" ht="7" customHeight="1">
      <c r="A145" s="26"/>
      <c r="B145" s="41"/>
      <c r="C145" s="42"/>
      <c r="D145" s="42"/>
      <c r="E145" s="42"/>
      <c r="F145" s="42"/>
      <c r="G145" s="42"/>
      <c r="H145" s="42"/>
      <c r="I145" s="42"/>
      <c r="J145" s="42"/>
      <c r="K145" s="42"/>
      <c r="L145" s="27"/>
      <c r="M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</row>
  </sheetData>
  <autoFilter ref="C118:K144" xr:uid="{00000000-0009-0000-0000-000007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M153"/>
  <sheetViews>
    <sheetView showGridLines="0" topLeftCell="A108" workbookViewId="0">
      <selection activeCell="J117" sqref="J117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92"/>
    </row>
    <row r="2" spans="1:46" s="1" customFormat="1" ht="37" customHeight="1">
      <c r="L2" s="209" t="s">
        <v>5</v>
      </c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4" t="s">
        <v>106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5" customHeight="1">
      <c r="B4" s="17"/>
      <c r="D4" s="18" t="s">
        <v>113</v>
      </c>
      <c r="L4" s="17"/>
      <c r="M4" s="93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25.5" customHeight="1">
      <c r="B7" s="17"/>
      <c r="E7" s="216" t="str">
        <f>'Rekapitulácia stavby'!K6</f>
        <v xml:space="preserve">SYSTÉM ZHODNOCOVANIA BRO V KRÁSNE NAD KYSUCOU </v>
      </c>
      <c r="F7" s="217"/>
      <c r="G7" s="217"/>
      <c r="H7" s="217"/>
      <c r="L7" s="17"/>
    </row>
    <row r="8" spans="1:46" s="2" customFormat="1" ht="12" customHeight="1">
      <c r="A8" s="26"/>
      <c r="B8" s="27"/>
      <c r="C8" s="26"/>
      <c r="D8" s="23" t="s">
        <v>114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8" t="s">
        <v>668</v>
      </c>
      <c r="F9" s="215"/>
      <c r="G9" s="215"/>
      <c r="H9" s="21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>
        <f>'Rekapitulácia stavby'!AN8</f>
        <v>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21</v>
      </c>
      <c r="F15" s="26"/>
      <c r="G15" s="26"/>
      <c r="H15" s="26"/>
      <c r="I15" s="23" t="s">
        <v>22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06" t="str">
        <f>'Rekapitulácia stavby'!E14</f>
        <v xml:space="preserve"> </v>
      </c>
      <c r="F18" s="206"/>
      <c r="G18" s="206"/>
      <c r="H18" s="206"/>
      <c r="I18" s="23" t="s">
        <v>22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20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22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20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26</v>
      </c>
      <c r="F24" s="26"/>
      <c r="G24" s="26"/>
      <c r="H24" s="26"/>
      <c r="I24" s="23" t="s">
        <v>22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02" customHeight="1">
      <c r="A27" s="94"/>
      <c r="B27" s="95"/>
      <c r="C27" s="94"/>
      <c r="D27" s="94"/>
      <c r="E27" s="210" t="s">
        <v>116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7" t="s">
        <v>31</v>
      </c>
      <c r="E30" s="26"/>
      <c r="F30" s="26"/>
      <c r="G30" s="26"/>
      <c r="H30" s="26"/>
      <c r="I30" s="26"/>
      <c r="J30" s="65">
        <f>ROUND(J123,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33</v>
      </c>
      <c r="G32" s="26"/>
      <c r="H32" s="26"/>
      <c r="I32" s="30" t="s">
        <v>32</v>
      </c>
      <c r="J32" s="30" t="s">
        <v>34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8" t="s">
        <v>35</v>
      </c>
      <c r="E33" s="23" t="s">
        <v>36</v>
      </c>
      <c r="F33" s="99">
        <f>ROUND((SUM(BE123:BE152)),  2)</f>
        <v>0</v>
      </c>
      <c r="G33" s="26"/>
      <c r="H33" s="26"/>
      <c r="I33" s="100">
        <v>0.2</v>
      </c>
      <c r="J33" s="99">
        <f>ROUND(((SUM(BE123:BE152))*I33),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37</v>
      </c>
      <c r="F34" s="99">
        <f>ROUND((SUM(BF123:BF152)),  2)</f>
        <v>0</v>
      </c>
      <c r="G34" s="26"/>
      <c r="H34" s="26"/>
      <c r="I34" s="100">
        <v>0.2</v>
      </c>
      <c r="J34" s="99">
        <f>ROUND(((SUM(BF123:BF152))*I34),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38</v>
      </c>
      <c r="F35" s="99">
        <f>ROUND((SUM(BG123:BG152)),  2)</f>
        <v>0</v>
      </c>
      <c r="G35" s="26"/>
      <c r="H35" s="26"/>
      <c r="I35" s="100">
        <v>0.2</v>
      </c>
      <c r="J35" s="9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39</v>
      </c>
      <c r="F36" s="99">
        <f>ROUND((SUM(BH123:BH152)),  2)</f>
        <v>0</v>
      </c>
      <c r="G36" s="26"/>
      <c r="H36" s="26"/>
      <c r="I36" s="100">
        <v>0.2</v>
      </c>
      <c r="J36" s="99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40</v>
      </c>
      <c r="F37" s="99">
        <f>ROUND((SUM(BI123:BI152)),  2)</f>
        <v>0</v>
      </c>
      <c r="G37" s="26"/>
      <c r="H37" s="26"/>
      <c r="I37" s="100">
        <v>0</v>
      </c>
      <c r="J37" s="99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101"/>
      <c r="D39" s="102" t="s">
        <v>41</v>
      </c>
      <c r="E39" s="54"/>
      <c r="F39" s="54"/>
      <c r="G39" s="103" t="s">
        <v>42</v>
      </c>
      <c r="H39" s="104" t="s">
        <v>43</v>
      </c>
      <c r="I39" s="54"/>
      <c r="J39" s="105">
        <f>SUM(J30:J37)</f>
        <v>0</v>
      </c>
      <c r="K39" s="10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46</v>
      </c>
      <c r="E61" s="29"/>
      <c r="F61" s="107" t="s">
        <v>47</v>
      </c>
      <c r="G61" s="39" t="s">
        <v>46</v>
      </c>
      <c r="H61" s="29"/>
      <c r="I61" s="29"/>
      <c r="J61" s="108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46</v>
      </c>
      <c r="E76" s="29"/>
      <c r="F76" s="107" t="s">
        <v>47</v>
      </c>
      <c r="G76" s="39" t="s">
        <v>46</v>
      </c>
      <c r="H76" s="29"/>
      <c r="I76" s="29"/>
      <c r="J76" s="108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117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5.5" customHeight="1">
      <c r="A85" s="26"/>
      <c r="B85" s="27"/>
      <c r="C85" s="26"/>
      <c r="D85" s="26"/>
      <c r="E85" s="216" t="str">
        <f>E7</f>
        <v xml:space="preserve">SYSTÉM ZHODNOCOVANIA BRO V KRÁSNE NAD KYSUCOU </v>
      </c>
      <c r="F85" s="217"/>
      <c r="G85" s="217"/>
      <c r="H85" s="21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114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8" t="str">
        <f>E9</f>
        <v>SO 08 - Nádrž na výluhovú vodu</v>
      </c>
      <c r="F87" s="215"/>
      <c r="G87" s="215"/>
      <c r="H87" s="21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Krásno na Kysucou p.č. 515/72, 515/73</v>
      </c>
      <c r="G89" s="26"/>
      <c r="H89" s="26"/>
      <c r="I89" s="23" t="s">
        <v>18</v>
      </c>
      <c r="J89" s="49">
        <f>IF(J12="","",J12)</f>
        <v>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5" customHeight="1">
      <c r="A91" s="26"/>
      <c r="B91" s="27"/>
      <c r="C91" s="23" t="s">
        <v>19</v>
      </c>
      <c r="D91" s="26"/>
      <c r="E91" s="26"/>
      <c r="F91" s="21" t="str">
        <f>E15</f>
        <v>Mesto Krásno nad Kysucou</v>
      </c>
      <c r="G91" s="26"/>
      <c r="H91" s="26"/>
      <c r="I91" s="23" t="s">
        <v>25</v>
      </c>
      <c r="J91" s="24" t="str">
        <f>E21</f>
        <v>HESCON s.r.o.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>HESCON s.r.o.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9" t="s">
        <v>118</v>
      </c>
      <c r="D94" s="101"/>
      <c r="E94" s="101"/>
      <c r="F94" s="101"/>
      <c r="G94" s="101"/>
      <c r="H94" s="101"/>
      <c r="I94" s="101"/>
      <c r="J94" s="110" t="s">
        <v>119</v>
      </c>
      <c r="K94" s="101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11" t="s">
        <v>120</v>
      </c>
      <c r="D96" s="26"/>
      <c r="E96" s="26"/>
      <c r="F96" s="26"/>
      <c r="G96" s="26"/>
      <c r="H96" s="26"/>
      <c r="I96" s="26"/>
      <c r="J96" s="65">
        <f>J123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121</v>
      </c>
    </row>
    <row r="97" spans="1:31" s="9" customFormat="1" ht="25" customHeight="1">
      <c r="B97" s="112"/>
      <c r="D97" s="113" t="s">
        <v>122</v>
      </c>
      <c r="E97" s="114"/>
      <c r="F97" s="114"/>
      <c r="G97" s="114"/>
      <c r="H97" s="114"/>
      <c r="I97" s="114"/>
      <c r="J97" s="115">
        <f>J124</f>
        <v>0</v>
      </c>
      <c r="L97" s="112"/>
    </row>
    <row r="98" spans="1:31" s="10" customFormat="1" ht="20" customHeight="1">
      <c r="B98" s="116"/>
      <c r="D98" s="117" t="s">
        <v>123</v>
      </c>
      <c r="E98" s="118"/>
      <c r="F98" s="118"/>
      <c r="G98" s="118"/>
      <c r="H98" s="118"/>
      <c r="I98" s="118"/>
      <c r="J98" s="119">
        <f>J125</f>
        <v>0</v>
      </c>
      <c r="L98" s="116"/>
    </row>
    <row r="99" spans="1:31" s="10" customFormat="1" ht="20" customHeight="1">
      <c r="B99" s="116"/>
      <c r="D99" s="117" t="s">
        <v>124</v>
      </c>
      <c r="E99" s="118"/>
      <c r="F99" s="118"/>
      <c r="G99" s="118"/>
      <c r="H99" s="118"/>
      <c r="I99" s="118"/>
      <c r="J99" s="119">
        <f>J132</f>
        <v>0</v>
      </c>
      <c r="L99" s="116"/>
    </row>
    <row r="100" spans="1:31" s="10" customFormat="1" ht="20" customHeight="1">
      <c r="B100" s="116"/>
      <c r="D100" s="117" t="s">
        <v>125</v>
      </c>
      <c r="E100" s="118"/>
      <c r="F100" s="118"/>
      <c r="G100" s="118"/>
      <c r="H100" s="118"/>
      <c r="I100" s="118"/>
      <c r="J100" s="119">
        <f>J136</f>
        <v>0</v>
      </c>
      <c r="L100" s="116"/>
    </row>
    <row r="101" spans="1:31" s="10" customFormat="1" ht="20" customHeight="1">
      <c r="B101" s="116"/>
      <c r="D101" s="117" t="s">
        <v>128</v>
      </c>
      <c r="E101" s="118"/>
      <c r="F101" s="118"/>
      <c r="G101" s="118"/>
      <c r="H101" s="118"/>
      <c r="I101" s="118"/>
      <c r="J101" s="119">
        <f>J141</f>
        <v>0</v>
      </c>
      <c r="L101" s="116"/>
    </row>
    <row r="102" spans="1:31" s="9" customFormat="1" ht="25" customHeight="1">
      <c r="B102" s="112"/>
      <c r="D102" s="113" t="s">
        <v>129</v>
      </c>
      <c r="E102" s="114"/>
      <c r="F102" s="114"/>
      <c r="G102" s="114"/>
      <c r="H102" s="114"/>
      <c r="I102" s="114"/>
      <c r="J102" s="115">
        <f>J143</f>
        <v>0</v>
      </c>
      <c r="L102" s="112"/>
    </row>
    <row r="103" spans="1:31" s="10" customFormat="1" ht="20" customHeight="1">
      <c r="B103" s="116"/>
      <c r="D103" s="117" t="s">
        <v>130</v>
      </c>
      <c r="E103" s="118"/>
      <c r="F103" s="118"/>
      <c r="G103" s="118"/>
      <c r="H103" s="118"/>
      <c r="I103" s="118"/>
      <c r="J103" s="119">
        <f>J144</f>
        <v>0</v>
      </c>
      <c r="L103" s="116"/>
    </row>
    <row r="104" spans="1:31" s="2" customFormat="1" ht="21.75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7" customHeight="1">
      <c r="A105" s="26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9" spans="1:31" s="2" customFormat="1" ht="7" customHeight="1">
      <c r="A109" s="26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5" customHeight="1">
      <c r="A110" s="26"/>
      <c r="B110" s="27"/>
      <c r="C110" s="18" t="s">
        <v>134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7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13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25.5" customHeight="1">
      <c r="A113" s="26"/>
      <c r="B113" s="27"/>
      <c r="C113" s="26"/>
      <c r="D113" s="26"/>
      <c r="E113" s="216" t="str">
        <f>E7</f>
        <v xml:space="preserve">SYSTÉM ZHODNOCOVANIA BRO V KRÁSNE NAD KYSUCOU </v>
      </c>
      <c r="F113" s="217"/>
      <c r="G113" s="217"/>
      <c r="H113" s="217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114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98" t="str">
        <f>E9</f>
        <v>SO 08 - Nádrž na výluhovú vodu</v>
      </c>
      <c r="F115" s="215"/>
      <c r="G115" s="215"/>
      <c r="H115" s="215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7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16</v>
      </c>
      <c r="D117" s="26"/>
      <c r="E117" s="26"/>
      <c r="F117" s="21" t="str">
        <f>F12</f>
        <v>Krásno na Kysucou p.č. 515/72, 515/73</v>
      </c>
      <c r="G117" s="26"/>
      <c r="H117" s="26"/>
      <c r="I117" s="23" t="s">
        <v>18</v>
      </c>
      <c r="J117" s="49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7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5" customHeight="1">
      <c r="A119" s="26"/>
      <c r="B119" s="27"/>
      <c r="C119" s="23" t="s">
        <v>19</v>
      </c>
      <c r="D119" s="26"/>
      <c r="E119" s="26"/>
      <c r="F119" s="21" t="str">
        <f>E15</f>
        <v>Mesto Krásno nad Kysucou</v>
      </c>
      <c r="G119" s="26"/>
      <c r="H119" s="26"/>
      <c r="I119" s="23" t="s">
        <v>25</v>
      </c>
      <c r="J119" s="24" t="str">
        <f>E21</f>
        <v>HESCON s.r.o.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5" customHeight="1">
      <c r="A120" s="26"/>
      <c r="B120" s="27"/>
      <c r="C120" s="23" t="s">
        <v>23</v>
      </c>
      <c r="D120" s="26"/>
      <c r="E120" s="26"/>
      <c r="F120" s="21" t="str">
        <f>IF(E18="","",E18)</f>
        <v xml:space="preserve"> </v>
      </c>
      <c r="G120" s="26"/>
      <c r="H120" s="26"/>
      <c r="I120" s="23" t="s">
        <v>28</v>
      </c>
      <c r="J120" s="24" t="str">
        <f>E24</f>
        <v>HESCON s.r.o.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2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20"/>
      <c r="B122" s="121"/>
      <c r="C122" s="122" t="s">
        <v>135</v>
      </c>
      <c r="D122" s="123" t="s">
        <v>56</v>
      </c>
      <c r="E122" s="123" t="s">
        <v>52</v>
      </c>
      <c r="F122" s="123" t="s">
        <v>53</v>
      </c>
      <c r="G122" s="123" t="s">
        <v>136</v>
      </c>
      <c r="H122" s="123" t="s">
        <v>137</v>
      </c>
      <c r="I122" s="123" t="s">
        <v>138</v>
      </c>
      <c r="J122" s="124" t="s">
        <v>119</v>
      </c>
      <c r="K122" s="125" t="s">
        <v>139</v>
      </c>
      <c r="L122" s="126"/>
      <c r="M122" s="56" t="s">
        <v>1</v>
      </c>
      <c r="N122" s="57" t="s">
        <v>35</v>
      </c>
      <c r="O122" s="57" t="s">
        <v>140</v>
      </c>
      <c r="P122" s="57" t="s">
        <v>141</v>
      </c>
      <c r="Q122" s="57" t="s">
        <v>142</v>
      </c>
      <c r="R122" s="57" t="s">
        <v>143</v>
      </c>
      <c r="S122" s="57" t="s">
        <v>144</v>
      </c>
      <c r="T122" s="58" t="s">
        <v>145</v>
      </c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</row>
    <row r="123" spans="1:65" s="2" customFormat="1" ht="22.75" customHeight="1">
      <c r="A123" s="26"/>
      <c r="B123" s="27"/>
      <c r="C123" s="63" t="s">
        <v>120</v>
      </c>
      <c r="D123" s="26"/>
      <c r="E123" s="26"/>
      <c r="F123" s="26"/>
      <c r="G123" s="26"/>
      <c r="H123" s="26"/>
      <c r="I123" s="26"/>
      <c r="J123" s="127">
        <f>BK123</f>
        <v>0</v>
      </c>
      <c r="K123" s="26"/>
      <c r="L123" s="27"/>
      <c r="M123" s="59"/>
      <c r="N123" s="50"/>
      <c r="O123" s="60"/>
      <c r="P123" s="128">
        <f>P124+P143</f>
        <v>799.52154561999998</v>
      </c>
      <c r="Q123" s="60"/>
      <c r="R123" s="128">
        <f>R124+R143</f>
        <v>172.5388299</v>
      </c>
      <c r="S123" s="60"/>
      <c r="T123" s="129">
        <f>T124+T143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70</v>
      </c>
      <c r="AU123" s="14" t="s">
        <v>121</v>
      </c>
      <c r="BK123" s="130">
        <f>BK124+BK143</f>
        <v>0</v>
      </c>
    </row>
    <row r="124" spans="1:65" s="12" customFormat="1" ht="26" customHeight="1">
      <c r="B124" s="131"/>
      <c r="D124" s="132" t="s">
        <v>70</v>
      </c>
      <c r="E124" s="133" t="s">
        <v>146</v>
      </c>
      <c r="F124" s="133" t="s">
        <v>147</v>
      </c>
      <c r="J124" s="134">
        <f>BK124</f>
        <v>0</v>
      </c>
      <c r="L124" s="131"/>
      <c r="M124" s="135"/>
      <c r="N124" s="136"/>
      <c r="O124" s="136"/>
      <c r="P124" s="137">
        <f>P125+P132+P136+P141</f>
        <v>790.18935062000003</v>
      </c>
      <c r="Q124" s="136"/>
      <c r="R124" s="137">
        <f>R125+R132+R136+R141</f>
        <v>172.32406589999999</v>
      </c>
      <c r="S124" s="136"/>
      <c r="T124" s="138">
        <f>T125+T132+T136+T141</f>
        <v>0</v>
      </c>
      <c r="AR124" s="132" t="s">
        <v>79</v>
      </c>
      <c r="AT124" s="139" t="s">
        <v>70</v>
      </c>
      <c r="AU124" s="139" t="s">
        <v>71</v>
      </c>
      <c r="AY124" s="132" t="s">
        <v>148</v>
      </c>
      <c r="BK124" s="140">
        <f>BK125+BK132+BK136+BK141</f>
        <v>0</v>
      </c>
    </row>
    <row r="125" spans="1:65" s="12" customFormat="1" ht="22.75" customHeight="1">
      <c r="B125" s="131"/>
      <c r="D125" s="132" t="s">
        <v>70</v>
      </c>
      <c r="E125" s="141" t="s">
        <v>79</v>
      </c>
      <c r="F125" s="141" t="s">
        <v>149</v>
      </c>
      <c r="J125" s="142">
        <f>BK125</f>
        <v>0</v>
      </c>
      <c r="L125" s="131"/>
      <c r="M125" s="135"/>
      <c r="N125" s="136"/>
      <c r="O125" s="136"/>
      <c r="P125" s="137">
        <f>SUM(P126:P131)</f>
        <v>151.91795599999998</v>
      </c>
      <c r="Q125" s="136"/>
      <c r="R125" s="137">
        <f>SUM(R126:R131)</f>
        <v>0</v>
      </c>
      <c r="S125" s="136"/>
      <c r="T125" s="138">
        <f>SUM(T126:T131)</f>
        <v>0</v>
      </c>
      <c r="AR125" s="132" t="s">
        <v>79</v>
      </c>
      <c r="AT125" s="139" t="s">
        <v>70</v>
      </c>
      <c r="AU125" s="139" t="s">
        <v>79</v>
      </c>
      <c r="AY125" s="132" t="s">
        <v>148</v>
      </c>
      <c r="BK125" s="140">
        <f>SUM(BK126:BK131)</f>
        <v>0</v>
      </c>
    </row>
    <row r="126" spans="1:65" s="2" customFormat="1" ht="24" customHeight="1">
      <c r="A126" s="26"/>
      <c r="B126" s="143"/>
      <c r="C126" s="144" t="s">
        <v>79</v>
      </c>
      <c r="D126" s="144" t="s">
        <v>151</v>
      </c>
      <c r="E126" s="145" t="s">
        <v>669</v>
      </c>
      <c r="F126" s="146" t="s">
        <v>670</v>
      </c>
      <c r="G126" s="147" t="s">
        <v>154</v>
      </c>
      <c r="H126" s="148">
        <v>241.92</v>
      </c>
      <c r="I126" s="149"/>
      <c r="J126" s="149">
        <f t="shared" ref="J126:J131" si="0">ROUND(I126*H126,2)</f>
        <v>0</v>
      </c>
      <c r="K126" s="150"/>
      <c r="L126" s="27"/>
      <c r="M126" s="151" t="s">
        <v>1</v>
      </c>
      <c r="N126" s="152" t="s">
        <v>37</v>
      </c>
      <c r="O126" s="153">
        <v>0.433</v>
      </c>
      <c r="P126" s="153">
        <f t="shared" ref="P126:P131" si="1">O126*H126</f>
        <v>104.75135999999999</v>
      </c>
      <c r="Q126" s="153">
        <v>0</v>
      </c>
      <c r="R126" s="153">
        <f t="shared" ref="R126:R131" si="2">Q126*H126</f>
        <v>0</v>
      </c>
      <c r="S126" s="153">
        <v>0</v>
      </c>
      <c r="T126" s="154">
        <f t="shared" ref="T126:T131" si="3"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155</v>
      </c>
      <c r="AT126" s="155" t="s">
        <v>151</v>
      </c>
      <c r="AU126" s="155" t="s">
        <v>87</v>
      </c>
      <c r="AY126" s="14" t="s">
        <v>148</v>
      </c>
      <c r="BE126" s="156">
        <f t="shared" ref="BE126:BE131" si="4">IF(N126="základná",J126,0)</f>
        <v>0</v>
      </c>
      <c r="BF126" s="156">
        <f t="shared" ref="BF126:BF131" si="5">IF(N126="znížená",J126,0)</f>
        <v>0</v>
      </c>
      <c r="BG126" s="156">
        <f t="shared" ref="BG126:BG131" si="6">IF(N126="zákl. prenesená",J126,0)</f>
        <v>0</v>
      </c>
      <c r="BH126" s="156">
        <f t="shared" ref="BH126:BH131" si="7">IF(N126="zníž. prenesená",J126,0)</f>
        <v>0</v>
      </c>
      <c r="BI126" s="156">
        <f t="shared" ref="BI126:BI131" si="8">IF(N126="nulová",J126,0)</f>
        <v>0</v>
      </c>
      <c r="BJ126" s="14" t="s">
        <v>87</v>
      </c>
      <c r="BK126" s="156">
        <f t="shared" ref="BK126:BK131" si="9">ROUND(I126*H126,2)</f>
        <v>0</v>
      </c>
      <c r="BL126" s="14" t="s">
        <v>155</v>
      </c>
      <c r="BM126" s="155" t="s">
        <v>671</v>
      </c>
    </row>
    <row r="127" spans="1:65" s="2" customFormat="1" ht="24" customHeight="1">
      <c r="A127" s="26"/>
      <c r="B127" s="143"/>
      <c r="C127" s="144" t="s">
        <v>87</v>
      </c>
      <c r="D127" s="144" t="s">
        <v>151</v>
      </c>
      <c r="E127" s="145" t="s">
        <v>672</v>
      </c>
      <c r="F127" s="146" t="s">
        <v>673</v>
      </c>
      <c r="G127" s="147" t="s">
        <v>154</v>
      </c>
      <c r="H127" s="148">
        <v>241.92</v>
      </c>
      <c r="I127" s="149"/>
      <c r="J127" s="149">
        <f t="shared" si="0"/>
        <v>0</v>
      </c>
      <c r="K127" s="150"/>
      <c r="L127" s="27"/>
      <c r="M127" s="151" t="s">
        <v>1</v>
      </c>
      <c r="N127" s="152" t="s">
        <v>37</v>
      </c>
      <c r="O127" s="153">
        <v>4.2000000000000003E-2</v>
      </c>
      <c r="P127" s="153">
        <f t="shared" si="1"/>
        <v>10.160640000000001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155</v>
      </c>
      <c r="AT127" s="155" t="s">
        <v>151</v>
      </c>
      <c r="AU127" s="155" t="s">
        <v>87</v>
      </c>
      <c r="AY127" s="14" t="s">
        <v>148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4" t="s">
        <v>87</v>
      </c>
      <c r="BK127" s="156">
        <f t="shared" si="9"/>
        <v>0</v>
      </c>
      <c r="BL127" s="14" t="s">
        <v>155</v>
      </c>
      <c r="BM127" s="155" t="s">
        <v>674</v>
      </c>
    </row>
    <row r="128" spans="1:65" s="2" customFormat="1" ht="24" customHeight="1">
      <c r="A128" s="26"/>
      <c r="B128" s="143"/>
      <c r="C128" s="144" t="s">
        <v>394</v>
      </c>
      <c r="D128" s="144" t="s">
        <v>151</v>
      </c>
      <c r="E128" s="145" t="s">
        <v>169</v>
      </c>
      <c r="F128" s="146" t="s">
        <v>170</v>
      </c>
      <c r="G128" s="147" t="s">
        <v>154</v>
      </c>
      <c r="H128" s="148">
        <v>241.92</v>
      </c>
      <c r="I128" s="149"/>
      <c r="J128" s="149">
        <f t="shared" si="0"/>
        <v>0</v>
      </c>
      <c r="K128" s="150"/>
      <c r="L128" s="27"/>
      <c r="M128" s="151" t="s">
        <v>1</v>
      </c>
      <c r="N128" s="152" t="s">
        <v>37</v>
      </c>
      <c r="O128" s="153">
        <v>6.9000000000000006E-2</v>
      </c>
      <c r="P128" s="153">
        <f t="shared" si="1"/>
        <v>16.69248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155</v>
      </c>
      <c r="AT128" s="155" t="s">
        <v>151</v>
      </c>
      <c r="AU128" s="155" t="s">
        <v>87</v>
      </c>
      <c r="AY128" s="14" t="s">
        <v>148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4" t="s">
        <v>87</v>
      </c>
      <c r="BK128" s="156">
        <f t="shared" si="9"/>
        <v>0</v>
      </c>
      <c r="BL128" s="14" t="s">
        <v>155</v>
      </c>
      <c r="BM128" s="155" t="s">
        <v>675</v>
      </c>
    </row>
    <row r="129" spans="1:65" s="2" customFormat="1" ht="36" customHeight="1">
      <c r="A129" s="26"/>
      <c r="B129" s="143"/>
      <c r="C129" s="144" t="s">
        <v>7</v>
      </c>
      <c r="D129" s="144" t="s">
        <v>151</v>
      </c>
      <c r="E129" s="145" t="s">
        <v>173</v>
      </c>
      <c r="F129" s="146" t="s">
        <v>174</v>
      </c>
      <c r="G129" s="147" t="s">
        <v>154</v>
      </c>
      <c r="H129" s="148">
        <v>193.87</v>
      </c>
      <c r="I129" s="149"/>
      <c r="J129" s="149">
        <f t="shared" si="0"/>
        <v>0</v>
      </c>
      <c r="K129" s="150"/>
      <c r="L129" s="27"/>
      <c r="M129" s="151" t="s">
        <v>1</v>
      </c>
      <c r="N129" s="152" t="s">
        <v>37</v>
      </c>
      <c r="O129" s="153">
        <v>3.6799999999999999E-2</v>
      </c>
      <c r="P129" s="153">
        <f t="shared" si="1"/>
        <v>7.1344159999999999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155</v>
      </c>
      <c r="AT129" s="155" t="s">
        <v>151</v>
      </c>
      <c r="AU129" s="155" t="s">
        <v>87</v>
      </c>
      <c r="AY129" s="14" t="s">
        <v>148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4" t="s">
        <v>87</v>
      </c>
      <c r="BK129" s="156">
        <f t="shared" si="9"/>
        <v>0</v>
      </c>
      <c r="BL129" s="14" t="s">
        <v>155</v>
      </c>
      <c r="BM129" s="155" t="s">
        <v>676</v>
      </c>
    </row>
    <row r="130" spans="1:65" s="2" customFormat="1" ht="16.5" customHeight="1">
      <c r="A130" s="26"/>
      <c r="B130" s="143"/>
      <c r="C130" s="144" t="s">
        <v>164</v>
      </c>
      <c r="D130" s="144" t="s">
        <v>151</v>
      </c>
      <c r="E130" s="145" t="s">
        <v>177</v>
      </c>
      <c r="F130" s="146" t="s">
        <v>178</v>
      </c>
      <c r="G130" s="147" t="s">
        <v>154</v>
      </c>
      <c r="H130" s="148">
        <v>193.87</v>
      </c>
      <c r="I130" s="149"/>
      <c r="J130" s="149">
        <f t="shared" si="0"/>
        <v>0</v>
      </c>
      <c r="K130" s="150"/>
      <c r="L130" s="27"/>
      <c r="M130" s="151" t="s">
        <v>1</v>
      </c>
      <c r="N130" s="152" t="s">
        <v>37</v>
      </c>
      <c r="O130" s="153">
        <v>8.0000000000000002E-3</v>
      </c>
      <c r="P130" s="153">
        <f t="shared" si="1"/>
        <v>1.5509600000000001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155</v>
      </c>
      <c r="AT130" s="155" t="s">
        <v>151</v>
      </c>
      <c r="AU130" s="155" t="s">
        <v>87</v>
      </c>
      <c r="AY130" s="14" t="s">
        <v>148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4" t="s">
        <v>87</v>
      </c>
      <c r="BK130" s="156">
        <f t="shared" si="9"/>
        <v>0</v>
      </c>
      <c r="BL130" s="14" t="s">
        <v>155</v>
      </c>
      <c r="BM130" s="155" t="s">
        <v>677</v>
      </c>
    </row>
    <row r="131" spans="1:65" s="2" customFormat="1" ht="24" customHeight="1">
      <c r="A131" s="26"/>
      <c r="B131" s="143"/>
      <c r="C131" s="144" t="s">
        <v>208</v>
      </c>
      <c r="D131" s="144" t="s">
        <v>151</v>
      </c>
      <c r="E131" s="145" t="s">
        <v>678</v>
      </c>
      <c r="F131" s="146" t="s">
        <v>679</v>
      </c>
      <c r="G131" s="147" t="s">
        <v>154</v>
      </c>
      <c r="H131" s="148">
        <v>48.05</v>
      </c>
      <c r="I131" s="149"/>
      <c r="J131" s="149">
        <f t="shared" si="0"/>
        <v>0</v>
      </c>
      <c r="K131" s="150"/>
      <c r="L131" s="27"/>
      <c r="M131" s="151" t="s">
        <v>1</v>
      </c>
      <c r="N131" s="152" t="s">
        <v>37</v>
      </c>
      <c r="O131" s="153">
        <v>0.24199999999999999</v>
      </c>
      <c r="P131" s="153">
        <f t="shared" si="1"/>
        <v>11.628099999999998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155</v>
      </c>
      <c r="AT131" s="155" t="s">
        <v>151</v>
      </c>
      <c r="AU131" s="155" t="s">
        <v>87</v>
      </c>
      <c r="AY131" s="14" t="s">
        <v>148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87</v>
      </c>
      <c r="BK131" s="156">
        <f t="shared" si="9"/>
        <v>0</v>
      </c>
      <c r="BL131" s="14" t="s">
        <v>155</v>
      </c>
      <c r="BM131" s="155" t="s">
        <v>680</v>
      </c>
    </row>
    <row r="132" spans="1:65" s="12" customFormat="1" ht="22.75" customHeight="1">
      <c r="B132" s="131"/>
      <c r="D132" s="132" t="s">
        <v>70</v>
      </c>
      <c r="E132" s="141" t="s">
        <v>87</v>
      </c>
      <c r="F132" s="141" t="s">
        <v>180</v>
      </c>
      <c r="J132" s="142">
        <f>BK132</f>
        <v>0</v>
      </c>
      <c r="L132" s="131"/>
      <c r="M132" s="135"/>
      <c r="N132" s="136"/>
      <c r="O132" s="136"/>
      <c r="P132" s="137">
        <f>SUM(P133:P135)</f>
        <v>77.656968000000006</v>
      </c>
      <c r="Q132" s="136"/>
      <c r="R132" s="137">
        <f>SUM(R133:R135)</f>
        <v>86.427367200000006</v>
      </c>
      <c r="S132" s="136"/>
      <c r="T132" s="138">
        <f>SUM(T133:T135)</f>
        <v>0</v>
      </c>
      <c r="AR132" s="132" t="s">
        <v>79</v>
      </c>
      <c r="AT132" s="139" t="s">
        <v>70</v>
      </c>
      <c r="AU132" s="139" t="s">
        <v>79</v>
      </c>
      <c r="AY132" s="132" t="s">
        <v>148</v>
      </c>
      <c r="BK132" s="140">
        <f>SUM(BK133:BK135)</f>
        <v>0</v>
      </c>
    </row>
    <row r="133" spans="1:65" s="2" customFormat="1" ht="24" customHeight="1">
      <c r="A133" s="26"/>
      <c r="B133" s="143"/>
      <c r="C133" s="144" t="s">
        <v>198</v>
      </c>
      <c r="D133" s="144" t="s">
        <v>151</v>
      </c>
      <c r="E133" s="145" t="s">
        <v>681</v>
      </c>
      <c r="F133" s="146" t="s">
        <v>682</v>
      </c>
      <c r="G133" s="147" t="s">
        <v>154</v>
      </c>
      <c r="H133" s="148">
        <v>18</v>
      </c>
      <c r="I133" s="149"/>
      <c r="J133" s="149">
        <f>ROUND(I133*H133,2)</f>
        <v>0</v>
      </c>
      <c r="K133" s="150"/>
      <c r="L133" s="27"/>
      <c r="M133" s="151" t="s">
        <v>1</v>
      </c>
      <c r="N133" s="152" t="s">
        <v>37</v>
      </c>
      <c r="O133" s="153">
        <v>1.0968</v>
      </c>
      <c r="P133" s="153">
        <f>O133*H133</f>
        <v>19.7424</v>
      </c>
      <c r="Q133" s="153">
        <v>2.0699999999999998</v>
      </c>
      <c r="R133" s="153">
        <f>Q133*H133</f>
        <v>37.26</v>
      </c>
      <c r="S133" s="153">
        <v>0</v>
      </c>
      <c r="T133" s="154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155</v>
      </c>
      <c r="AT133" s="155" t="s">
        <v>151</v>
      </c>
      <c r="AU133" s="155" t="s">
        <v>87</v>
      </c>
      <c r="AY133" s="14" t="s">
        <v>148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87</v>
      </c>
      <c r="BK133" s="156">
        <f>ROUND(I133*H133,2)</f>
        <v>0</v>
      </c>
      <c r="BL133" s="14" t="s">
        <v>155</v>
      </c>
      <c r="BM133" s="155" t="s">
        <v>683</v>
      </c>
    </row>
    <row r="134" spans="1:65" s="2" customFormat="1" ht="24" customHeight="1">
      <c r="A134" s="26"/>
      <c r="B134" s="143"/>
      <c r="C134" s="144" t="s">
        <v>251</v>
      </c>
      <c r="D134" s="144" t="s">
        <v>151</v>
      </c>
      <c r="E134" s="145" t="s">
        <v>684</v>
      </c>
      <c r="F134" s="146" t="s">
        <v>685</v>
      </c>
      <c r="G134" s="147" t="s">
        <v>154</v>
      </c>
      <c r="H134" s="148">
        <v>21.6</v>
      </c>
      <c r="I134" s="149"/>
      <c r="J134" s="149">
        <f>ROUND(I134*H134,2)</f>
        <v>0</v>
      </c>
      <c r="K134" s="150"/>
      <c r="L134" s="27"/>
      <c r="M134" s="151" t="s">
        <v>1</v>
      </c>
      <c r="N134" s="152" t="s">
        <v>37</v>
      </c>
      <c r="O134" s="153">
        <v>0.61890999999999996</v>
      </c>
      <c r="P134" s="153">
        <f>O134*H134</f>
        <v>13.368456</v>
      </c>
      <c r="Q134" s="153">
        <v>2.2151299999999998</v>
      </c>
      <c r="R134" s="153">
        <f>Q134*H134</f>
        <v>47.846807999999996</v>
      </c>
      <c r="S134" s="153">
        <v>0</v>
      </c>
      <c r="T134" s="154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155</v>
      </c>
      <c r="AT134" s="155" t="s">
        <v>151</v>
      </c>
      <c r="AU134" s="155" t="s">
        <v>87</v>
      </c>
      <c r="AY134" s="14" t="s">
        <v>148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87</v>
      </c>
      <c r="BK134" s="156">
        <f>ROUND(I134*H134,2)</f>
        <v>0</v>
      </c>
      <c r="BL134" s="14" t="s">
        <v>155</v>
      </c>
      <c r="BM134" s="155" t="s">
        <v>686</v>
      </c>
    </row>
    <row r="135" spans="1:65" s="2" customFormat="1" ht="16.5" customHeight="1">
      <c r="A135" s="26"/>
      <c r="B135" s="143"/>
      <c r="C135" s="144" t="s">
        <v>256</v>
      </c>
      <c r="D135" s="144" t="s">
        <v>151</v>
      </c>
      <c r="E135" s="145" t="s">
        <v>687</v>
      </c>
      <c r="F135" s="146" t="s">
        <v>688</v>
      </c>
      <c r="G135" s="147" t="s">
        <v>191</v>
      </c>
      <c r="H135" s="148">
        <v>1.296</v>
      </c>
      <c r="I135" s="149"/>
      <c r="J135" s="149">
        <f>ROUND(I135*H135,2)</f>
        <v>0</v>
      </c>
      <c r="K135" s="150"/>
      <c r="L135" s="27"/>
      <c r="M135" s="151" t="s">
        <v>1</v>
      </c>
      <c r="N135" s="152" t="s">
        <v>37</v>
      </c>
      <c r="O135" s="153">
        <v>34.372</v>
      </c>
      <c r="P135" s="153">
        <f>O135*H135</f>
        <v>44.546112000000001</v>
      </c>
      <c r="Q135" s="153">
        <v>1.01895</v>
      </c>
      <c r="R135" s="153">
        <f>Q135*H135</f>
        <v>1.3205592000000002</v>
      </c>
      <c r="S135" s="153">
        <v>0</v>
      </c>
      <c r="T135" s="154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155</v>
      </c>
      <c r="AT135" s="155" t="s">
        <v>151</v>
      </c>
      <c r="AU135" s="155" t="s">
        <v>87</v>
      </c>
      <c r="AY135" s="14" t="s">
        <v>148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4" t="s">
        <v>87</v>
      </c>
      <c r="BK135" s="156">
        <f>ROUND(I135*H135,2)</f>
        <v>0</v>
      </c>
      <c r="BL135" s="14" t="s">
        <v>155</v>
      </c>
      <c r="BM135" s="155" t="s">
        <v>689</v>
      </c>
    </row>
    <row r="136" spans="1:65" s="12" customFormat="1" ht="22.75" customHeight="1">
      <c r="B136" s="131"/>
      <c r="D136" s="132" t="s">
        <v>70</v>
      </c>
      <c r="E136" s="141" t="s">
        <v>208</v>
      </c>
      <c r="F136" s="141" t="s">
        <v>209</v>
      </c>
      <c r="J136" s="142">
        <f>BK136</f>
        <v>0</v>
      </c>
      <c r="L136" s="131"/>
      <c r="M136" s="135"/>
      <c r="N136" s="136"/>
      <c r="O136" s="136"/>
      <c r="P136" s="137">
        <f>SUM(P137:P140)</f>
        <v>349.00055462</v>
      </c>
      <c r="Q136" s="136"/>
      <c r="R136" s="137">
        <f>SUM(R137:R140)</f>
        <v>85.896698700000002</v>
      </c>
      <c r="S136" s="136"/>
      <c r="T136" s="138">
        <f>SUM(T137:T140)</f>
        <v>0</v>
      </c>
      <c r="AR136" s="132" t="s">
        <v>79</v>
      </c>
      <c r="AT136" s="139" t="s">
        <v>70</v>
      </c>
      <c r="AU136" s="139" t="s">
        <v>79</v>
      </c>
      <c r="AY136" s="132" t="s">
        <v>148</v>
      </c>
      <c r="BK136" s="140">
        <f>SUM(BK137:BK140)</f>
        <v>0</v>
      </c>
    </row>
    <row r="137" spans="1:65" s="2" customFormat="1" ht="24" customHeight="1">
      <c r="A137" s="26"/>
      <c r="B137" s="143"/>
      <c r="C137" s="144" t="s">
        <v>263</v>
      </c>
      <c r="D137" s="144" t="s">
        <v>151</v>
      </c>
      <c r="E137" s="145" t="s">
        <v>690</v>
      </c>
      <c r="F137" s="146" t="s">
        <v>691</v>
      </c>
      <c r="G137" s="147" t="s">
        <v>154</v>
      </c>
      <c r="H137" s="148">
        <v>34.75</v>
      </c>
      <c r="I137" s="149"/>
      <c r="J137" s="149">
        <f>ROUND(I137*H137,2)</f>
        <v>0</v>
      </c>
      <c r="K137" s="150"/>
      <c r="L137" s="27"/>
      <c r="M137" s="151" t="s">
        <v>1</v>
      </c>
      <c r="N137" s="152" t="s">
        <v>37</v>
      </c>
      <c r="O137" s="153">
        <v>1.7125699999999999</v>
      </c>
      <c r="P137" s="153">
        <f>O137*H137</f>
        <v>59.511807499999996</v>
      </c>
      <c r="Q137" s="153">
        <v>2.3585699999999998</v>
      </c>
      <c r="R137" s="153">
        <f>Q137*H137</f>
        <v>81.960307499999999</v>
      </c>
      <c r="S137" s="153">
        <v>0</v>
      </c>
      <c r="T137" s="154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155</v>
      </c>
      <c r="AT137" s="155" t="s">
        <v>151</v>
      </c>
      <c r="AU137" s="155" t="s">
        <v>87</v>
      </c>
      <c r="AY137" s="14" t="s">
        <v>148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87</v>
      </c>
      <c r="BK137" s="156">
        <f>ROUND(I137*H137,2)</f>
        <v>0</v>
      </c>
      <c r="BL137" s="14" t="s">
        <v>155</v>
      </c>
      <c r="BM137" s="155" t="s">
        <v>692</v>
      </c>
    </row>
    <row r="138" spans="1:65" s="2" customFormat="1" ht="24" customHeight="1">
      <c r="A138" s="26"/>
      <c r="B138" s="143"/>
      <c r="C138" s="144" t="s">
        <v>181</v>
      </c>
      <c r="D138" s="144" t="s">
        <v>151</v>
      </c>
      <c r="E138" s="145" t="s">
        <v>693</v>
      </c>
      <c r="F138" s="146" t="s">
        <v>694</v>
      </c>
      <c r="G138" s="147" t="s">
        <v>196</v>
      </c>
      <c r="H138" s="148">
        <v>182</v>
      </c>
      <c r="I138" s="149"/>
      <c r="J138" s="149">
        <f>ROUND(I138*H138,2)</f>
        <v>0</v>
      </c>
      <c r="K138" s="150"/>
      <c r="L138" s="27"/>
      <c r="M138" s="151" t="s">
        <v>1</v>
      </c>
      <c r="N138" s="152" t="s">
        <v>37</v>
      </c>
      <c r="O138" s="153">
        <v>0.91837999999999997</v>
      </c>
      <c r="P138" s="153">
        <f>O138*H138</f>
        <v>167.14516</v>
      </c>
      <c r="Q138" s="153">
        <v>4.2199999999999998E-3</v>
      </c>
      <c r="R138" s="153">
        <f>Q138*H138</f>
        <v>0.76803999999999994</v>
      </c>
      <c r="S138" s="153">
        <v>0</v>
      </c>
      <c r="T138" s="154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155</v>
      </c>
      <c r="AT138" s="155" t="s">
        <v>151</v>
      </c>
      <c r="AU138" s="155" t="s">
        <v>87</v>
      </c>
      <c r="AY138" s="14" t="s">
        <v>148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87</v>
      </c>
      <c r="BK138" s="156">
        <f>ROUND(I138*H138,2)</f>
        <v>0</v>
      </c>
      <c r="BL138" s="14" t="s">
        <v>155</v>
      </c>
      <c r="BM138" s="155" t="s">
        <v>695</v>
      </c>
    </row>
    <row r="139" spans="1:65" s="2" customFormat="1" ht="24" customHeight="1">
      <c r="A139" s="26"/>
      <c r="B139" s="143"/>
      <c r="C139" s="144" t="s">
        <v>390</v>
      </c>
      <c r="D139" s="144" t="s">
        <v>151</v>
      </c>
      <c r="E139" s="145" t="s">
        <v>696</v>
      </c>
      <c r="F139" s="146" t="s">
        <v>697</v>
      </c>
      <c r="G139" s="147" t="s">
        <v>196</v>
      </c>
      <c r="H139" s="148">
        <v>182</v>
      </c>
      <c r="I139" s="149"/>
      <c r="J139" s="149">
        <f>ROUND(I139*H139,2)</f>
        <v>0</v>
      </c>
      <c r="K139" s="150"/>
      <c r="L139" s="27"/>
      <c r="M139" s="151" t="s">
        <v>1</v>
      </c>
      <c r="N139" s="152" t="s">
        <v>37</v>
      </c>
      <c r="O139" s="153">
        <v>0.32100000000000001</v>
      </c>
      <c r="P139" s="153">
        <f>O139*H139</f>
        <v>58.422000000000004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155</v>
      </c>
      <c r="AT139" s="155" t="s">
        <v>151</v>
      </c>
      <c r="AU139" s="155" t="s">
        <v>87</v>
      </c>
      <c r="AY139" s="14" t="s">
        <v>148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4" t="s">
        <v>87</v>
      </c>
      <c r="BK139" s="156">
        <f>ROUND(I139*H139,2)</f>
        <v>0</v>
      </c>
      <c r="BL139" s="14" t="s">
        <v>155</v>
      </c>
      <c r="BM139" s="155" t="s">
        <v>698</v>
      </c>
    </row>
    <row r="140" spans="1:65" s="2" customFormat="1" ht="24" customHeight="1">
      <c r="A140" s="26"/>
      <c r="B140" s="143"/>
      <c r="C140" s="144" t="s">
        <v>392</v>
      </c>
      <c r="D140" s="144" t="s">
        <v>151</v>
      </c>
      <c r="E140" s="145" t="s">
        <v>699</v>
      </c>
      <c r="F140" s="146" t="s">
        <v>700</v>
      </c>
      <c r="G140" s="147" t="s">
        <v>191</v>
      </c>
      <c r="H140" s="148">
        <v>3.1280000000000001</v>
      </c>
      <c r="I140" s="149"/>
      <c r="J140" s="149">
        <f>ROUND(I140*H140,2)</f>
        <v>0</v>
      </c>
      <c r="K140" s="150"/>
      <c r="L140" s="27"/>
      <c r="M140" s="151" t="s">
        <v>1</v>
      </c>
      <c r="N140" s="152" t="s">
        <v>37</v>
      </c>
      <c r="O140" s="153">
        <v>20.435289999999998</v>
      </c>
      <c r="P140" s="153">
        <f>O140*H140</f>
        <v>63.921587119999998</v>
      </c>
      <c r="Q140" s="153">
        <v>1.0128999999999999</v>
      </c>
      <c r="R140" s="153">
        <f>Q140*H140</f>
        <v>3.1683512</v>
      </c>
      <c r="S140" s="153">
        <v>0</v>
      </c>
      <c r="T140" s="154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155</v>
      </c>
      <c r="AT140" s="155" t="s">
        <v>151</v>
      </c>
      <c r="AU140" s="155" t="s">
        <v>87</v>
      </c>
      <c r="AY140" s="14" t="s">
        <v>148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4" t="s">
        <v>87</v>
      </c>
      <c r="BK140" s="156">
        <f>ROUND(I140*H140,2)</f>
        <v>0</v>
      </c>
      <c r="BL140" s="14" t="s">
        <v>155</v>
      </c>
      <c r="BM140" s="155" t="s">
        <v>701</v>
      </c>
    </row>
    <row r="141" spans="1:65" s="12" customFormat="1" ht="22.75" customHeight="1">
      <c r="B141" s="131"/>
      <c r="D141" s="132" t="s">
        <v>70</v>
      </c>
      <c r="E141" s="141" t="s">
        <v>261</v>
      </c>
      <c r="F141" s="141" t="s">
        <v>262</v>
      </c>
      <c r="J141" s="142">
        <f>BK141</f>
        <v>0</v>
      </c>
      <c r="L141" s="131"/>
      <c r="M141" s="135"/>
      <c r="N141" s="136"/>
      <c r="O141" s="136"/>
      <c r="P141" s="137">
        <f>P142</f>
        <v>211.61387200000001</v>
      </c>
      <c r="Q141" s="136"/>
      <c r="R141" s="137">
        <f>R142</f>
        <v>0</v>
      </c>
      <c r="S141" s="136"/>
      <c r="T141" s="138">
        <f>T142</f>
        <v>0</v>
      </c>
      <c r="AR141" s="132" t="s">
        <v>79</v>
      </c>
      <c r="AT141" s="139" t="s">
        <v>70</v>
      </c>
      <c r="AU141" s="139" t="s">
        <v>79</v>
      </c>
      <c r="AY141" s="132" t="s">
        <v>148</v>
      </c>
      <c r="BK141" s="140">
        <f>BK142</f>
        <v>0</v>
      </c>
    </row>
    <row r="142" spans="1:65" s="2" customFormat="1" ht="24" customHeight="1">
      <c r="A142" s="26"/>
      <c r="B142" s="143"/>
      <c r="C142" s="144" t="s">
        <v>168</v>
      </c>
      <c r="D142" s="144" t="s">
        <v>151</v>
      </c>
      <c r="E142" s="145" t="s">
        <v>402</v>
      </c>
      <c r="F142" s="146" t="s">
        <v>403</v>
      </c>
      <c r="G142" s="147" t="s">
        <v>191</v>
      </c>
      <c r="H142" s="148">
        <v>172.32400000000001</v>
      </c>
      <c r="I142" s="149"/>
      <c r="J142" s="149">
        <f>ROUND(I142*H142,2)</f>
        <v>0</v>
      </c>
      <c r="K142" s="150"/>
      <c r="L142" s="27"/>
      <c r="M142" s="151" t="s">
        <v>1</v>
      </c>
      <c r="N142" s="152" t="s">
        <v>37</v>
      </c>
      <c r="O142" s="153">
        <v>1.228</v>
      </c>
      <c r="P142" s="153">
        <f>O142*H142</f>
        <v>211.61387200000001</v>
      </c>
      <c r="Q142" s="153">
        <v>0</v>
      </c>
      <c r="R142" s="153">
        <f>Q142*H142</f>
        <v>0</v>
      </c>
      <c r="S142" s="153">
        <v>0</v>
      </c>
      <c r="T142" s="154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155</v>
      </c>
      <c r="AT142" s="155" t="s">
        <v>151</v>
      </c>
      <c r="AU142" s="155" t="s">
        <v>87</v>
      </c>
      <c r="AY142" s="14" t="s">
        <v>148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4" t="s">
        <v>87</v>
      </c>
      <c r="BK142" s="156">
        <f>ROUND(I142*H142,2)</f>
        <v>0</v>
      </c>
      <c r="BL142" s="14" t="s">
        <v>155</v>
      </c>
      <c r="BM142" s="155" t="s">
        <v>702</v>
      </c>
    </row>
    <row r="143" spans="1:65" s="12" customFormat="1" ht="26" customHeight="1">
      <c r="B143" s="131"/>
      <c r="D143" s="132" t="s">
        <v>70</v>
      </c>
      <c r="E143" s="133" t="s">
        <v>267</v>
      </c>
      <c r="F143" s="133" t="s">
        <v>268</v>
      </c>
      <c r="J143" s="134">
        <f>BK143</f>
        <v>0</v>
      </c>
      <c r="L143" s="131"/>
      <c r="M143" s="135"/>
      <c r="N143" s="136"/>
      <c r="O143" s="136"/>
      <c r="P143" s="137">
        <f>P144</f>
        <v>9.3321950000000005</v>
      </c>
      <c r="Q143" s="136"/>
      <c r="R143" s="137">
        <f>R144</f>
        <v>0.21476399999999998</v>
      </c>
      <c r="S143" s="136"/>
      <c r="T143" s="138">
        <f>T144</f>
        <v>0</v>
      </c>
      <c r="AR143" s="132" t="s">
        <v>87</v>
      </c>
      <c r="AT143" s="139" t="s">
        <v>70</v>
      </c>
      <c r="AU143" s="139" t="s">
        <v>71</v>
      </c>
      <c r="AY143" s="132" t="s">
        <v>148</v>
      </c>
      <c r="BK143" s="140">
        <f>BK144</f>
        <v>0</v>
      </c>
    </row>
    <row r="144" spans="1:65" s="12" customFormat="1" ht="22.75" customHeight="1">
      <c r="B144" s="131"/>
      <c r="D144" s="132" t="s">
        <v>70</v>
      </c>
      <c r="E144" s="141" t="s">
        <v>269</v>
      </c>
      <c r="F144" s="141" t="s">
        <v>270</v>
      </c>
      <c r="J144" s="142">
        <f>BK144</f>
        <v>0</v>
      </c>
      <c r="L144" s="131"/>
      <c r="M144" s="135"/>
      <c r="N144" s="136"/>
      <c r="O144" s="136"/>
      <c r="P144" s="137">
        <f>SUM(P145:P152)</f>
        <v>9.3321950000000005</v>
      </c>
      <c r="Q144" s="136"/>
      <c r="R144" s="137">
        <f>SUM(R145:R152)</f>
        <v>0.21476399999999998</v>
      </c>
      <c r="S144" s="136"/>
      <c r="T144" s="138">
        <f>SUM(T145:T152)</f>
        <v>0</v>
      </c>
      <c r="AR144" s="132" t="s">
        <v>87</v>
      </c>
      <c r="AT144" s="139" t="s">
        <v>70</v>
      </c>
      <c r="AU144" s="139" t="s">
        <v>79</v>
      </c>
      <c r="AY144" s="132" t="s">
        <v>148</v>
      </c>
      <c r="BK144" s="140">
        <f>SUM(BK145:BK152)</f>
        <v>0</v>
      </c>
    </row>
    <row r="145" spans="1:65" s="2" customFormat="1" ht="16.5" customHeight="1">
      <c r="A145" s="26"/>
      <c r="B145" s="143"/>
      <c r="C145" s="144" t="s">
        <v>155</v>
      </c>
      <c r="D145" s="144" t="s">
        <v>151</v>
      </c>
      <c r="E145" s="145" t="s">
        <v>703</v>
      </c>
      <c r="F145" s="146" t="s">
        <v>704</v>
      </c>
      <c r="G145" s="147" t="s">
        <v>254</v>
      </c>
      <c r="H145" s="148">
        <v>31</v>
      </c>
      <c r="I145" s="149"/>
      <c r="J145" s="149">
        <f t="shared" ref="J145:J152" si="10">ROUND(I145*H145,2)</f>
        <v>0</v>
      </c>
      <c r="K145" s="150"/>
      <c r="L145" s="27"/>
      <c r="M145" s="151" t="s">
        <v>1</v>
      </c>
      <c r="N145" s="152" t="s">
        <v>37</v>
      </c>
      <c r="O145" s="153">
        <v>9.3060000000000004E-2</v>
      </c>
      <c r="P145" s="153">
        <f t="shared" ref="P145:P152" si="11">O145*H145</f>
        <v>2.8848600000000002</v>
      </c>
      <c r="Q145" s="153">
        <v>0</v>
      </c>
      <c r="R145" s="153">
        <f t="shared" ref="R145:R152" si="12">Q145*H145</f>
        <v>0</v>
      </c>
      <c r="S145" s="153">
        <v>0</v>
      </c>
      <c r="T145" s="154">
        <f t="shared" ref="T145:T152" si="13"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181</v>
      </c>
      <c r="AT145" s="155" t="s">
        <v>151</v>
      </c>
      <c r="AU145" s="155" t="s">
        <v>87</v>
      </c>
      <c r="AY145" s="14" t="s">
        <v>148</v>
      </c>
      <c r="BE145" s="156">
        <f t="shared" ref="BE145:BE152" si="14">IF(N145="základná",J145,0)</f>
        <v>0</v>
      </c>
      <c r="BF145" s="156">
        <f t="shared" ref="BF145:BF152" si="15">IF(N145="znížená",J145,0)</f>
        <v>0</v>
      </c>
      <c r="BG145" s="156">
        <f t="shared" ref="BG145:BG152" si="16">IF(N145="zákl. prenesená",J145,0)</f>
        <v>0</v>
      </c>
      <c r="BH145" s="156">
        <f t="shared" ref="BH145:BH152" si="17">IF(N145="zníž. prenesená",J145,0)</f>
        <v>0</v>
      </c>
      <c r="BI145" s="156">
        <f t="shared" ref="BI145:BI152" si="18">IF(N145="nulová",J145,0)</f>
        <v>0</v>
      </c>
      <c r="BJ145" s="14" t="s">
        <v>87</v>
      </c>
      <c r="BK145" s="156">
        <f t="shared" ref="BK145:BK152" si="19">ROUND(I145*H145,2)</f>
        <v>0</v>
      </c>
      <c r="BL145" s="14" t="s">
        <v>181</v>
      </c>
      <c r="BM145" s="155" t="s">
        <v>705</v>
      </c>
    </row>
    <row r="146" spans="1:65" s="2" customFormat="1" ht="36" customHeight="1">
      <c r="A146" s="26"/>
      <c r="B146" s="143"/>
      <c r="C146" s="157" t="s">
        <v>227</v>
      </c>
      <c r="D146" s="157" t="s">
        <v>199</v>
      </c>
      <c r="E146" s="158" t="s">
        <v>706</v>
      </c>
      <c r="F146" s="159" t="s">
        <v>707</v>
      </c>
      <c r="G146" s="160" t="s">
        <v>259</v>
      </c>
      <c r="H146" s="161">
        <v>1.24</v>
      </c>
      <c r="I146" s="162"/>
      <c r="J146" s="162">
        <f t="shared" si="10"/>
        <v>0</v>
      </c>
      <c r="K146" s="163"/>
      <c r="L146" s="164"/>
      <c r="M146" s="165" t="s">
        <v>1</v>
      </c>
      <c r="N146" s="166" t="s">
        <v>37</v>
      </c>
      <c r="O146" s="153">
        <v>0</v>
      </c>
      <c r="P146" s="153">
        <f t="shared" si="11"/>
        <v>0</v>
      </c>
      <c r="Q146" s="153">
        <v>3.2599999999999997E-2</v>
      </c>
      <c r="R146" s="153">
        <f t="shared" si="12"/>
        <v>4.0423999999999995E-2</v>
      </c>
      <c r="S146" s="153">
        <v>0</v>
      </c>
      <c r="T146" s="154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278</v>
      </c>
      <c r="AT146" s="155" t="s">
        <v>199</v>
      </c>
      <c r="AU146" s="155" t="s">
        <v>87</v>
      </c>
      <c r="AY146" s="14" t="s">
        <v>148</v>
      </c>
      <c r="BE146" s="156">
        <f t="shared" si="14"/>
        <v>0</v>
      </c>
      <c r="BF146" s="156">
        <f t="shared" si="15"/>
        <v>0</v>
      </c>
      <c r="BG146" s="156">
        <f t="shared" si="16"/>
        <v>0</v>
      </c>
      <c r="BH146" s="156">
        <f t="shared" si="17"/>
        <v>0</v>
      </c>
      <c r="BI146" s="156">
        <f t="shared" si="18"/>
        <v>0</v>
      </c>
      <c r="BJ146" s="14" t="s">
        <v>87</v>
      </c>
      <c r="BK146" s="156">
        <f t="shared" si="19"/>
        <v>0</v>
      </c>
      <c r="BL146" s="14" t="s">
        <v>181</v>
      </c>
      <c r="BM146" s="155" t="s">
        <v>708</v>
      </c>
    </row>
    <row r="147" spans="1:65" s="2" customFormat="1" ht="24" customHeight="1">
      <c r="A147" s="26"/>
      <c r="B147" s="143"/>
      <c r="C147" s="144" t="s">
        <v>246</v>
      </c>
      <c r="D147" s="144" t="s">
        <v>151</v>
      </c>
      <c r="E147" s="145" t="s">
        <v>709</v>
      </c>
      <c r="F147" s="146" t="s">
        <v>710</v>
      </c>
      <c r="G147" s="147" t="s">
        <v>259</v>
      </c>
      <c r="H147" s="148">
        <v>18</v>
      </c>
      <c r="I147" s="149"/>
      <c r="J147" s="149">
        <f t="shared" si="10"/>
        <v>0</v>
      </c>
      <c r="K147" s="150"/>
      <c r="L147" s="27"/>
      <c r="M147" s="151" t="s">
        <v>1</v>
      </c>
      <c r="N147" s="152" t="s">
        <v>37</v>
      </c>
      <c r="O147" s="153">
        <v>0.27100000000000002</v>
      </c>
      <c r="P147" s="153">
        <f t="shared" si="11"/>
        <v>4.8780000000000001</v>
      </c>
      <c r="Q147" s="153">
        <v>4.45E-3</v>
      </c>
      <c r="R147" s="153">
        <f t="shared" si="12"/>
        <v>8.0100000000000005E-2</v>
      </c>
      <c r="S147" s="153">
        <v>0</v>
      </c>
      <c r="T147" s="154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181</v>
      </c>
      <c r="AT147" s="155" t="s">
        <v>151</v>
      </c>
      <c r="AU147" s="155" t="s">
        <v>87</v>
      </c>
      <c r="AY147" s="14" t="s">
        <v>148</v>
      </c>
      <c r="BE147" s="156">
        <f t="shared" si="14"/>
        <v>0</v>
      </c>
      <c r="BF147" s="156">
        <f t="shared" si="15"/>
        <v>0</v>
      </c>
      <c r="BG147" s="156">
        <f t="shared" si="16"/>
        <v>0</v>
      </c>
      <c r="BH147" s="156">
        <f t="shared" si="17"/>
        <v>0</v>
      </c>
      <c r="BI147" s="156">
        <f t="shared" si="18"/>
        <v>0</v>
      </c>
      <c r="BJ147" s="14" t="s">
        <v>87</v>
      </c>
      <c r="BK147" s="156">
        <f t="shared" si="19"/>
        <v>0</v>
      </c>
      <c r="BL147" s="14" t="s">
        <v>181</v>
      </c>
      <c r="BM147" s="155" t="s">
        <v>711</v>
      </c>
    </row>
    <row r="148" spans="1:65" s="2" customFormat="1" ht="16.5" customHeight="1">
      <c r="A148" s="26"/>
      <c r="B148" s="143"/>
      <c r="C148" s="157" t="s">
        <v>236</v>
      </c>
      <c r="D148" s="157" t="s">
        <v>199</v>
      </c>
      <c r="E148" s="158" t="s">
        <v>712</v>
      </c>
      <c r="F148" s="159" t="s">
        <v>713</v>
      </c>
      <c r="G148" s="160" t="s">
        <v>259</v>
      </c>
      <c r="H148" s="161">
        <v>18</v>
      </c>
      <c r="I148" s="162"/>
      <c r="J148" s="162">
        <f t="shared" si="10"/>
        <v>0</v>
      </c>
      <c r="K148" s="163"/>
      <c r="L148" s="164"/>
      <c r="M148" s="165" t="s">
        <v>1</v>
      </c>
      <c r="N148" s="166" t="s">
        <v>37</v>
      </c>
      <c r="O148" s="153">
        <v>0</v>
      </c>
      <c r="P148" s="153">
        <f t="shared" si="11"/>
        <v>0</v>
      </c>
      <c r="Q148" s="153">
        <v>1.01E-3</v>
      </c>
      <c r="R148" s="153">
        <f t="shared" si="12"/>
        <v>1.8180000000000002E-2</v>
      </c>
      <c r="S148" s="153">
        <v>0</v>
      </c>
      <c r="T148" s="154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278</v>
      </c>
      <c r="AT148" s="155" t="s">
        <v>199</v>
      </c>
      <c r="AU148" s="155" t="s">
        <v>87</v>
      </c>
      <c r="AY148" s="14" t="s">
        <v>148</v>
      </c>
      <c r="BE148" s="156">
        <f t="shared" si="14"/>
        <v>0</v>
      </c>
      <c r="BF148" s="156">
        <f t="shared" si="15"/>
        <v>0</v>
      </c>
      <c r="BG148" s="156">
        <f t="shared" si="16"/>
        <v>0</v>
      </c>
      <c r="BH148" s="156">
        <f t="shared" si="17"/>
        <v>0</v>
      </c>
      <c r="BI148" s="156">
        <f t="shared" si="18"/>
        <v>0</v>
      </c>
      <c r="BJ148" s="14" t="s">
        <v>87</v>
      </c>
      <c r="BK148" s="156">
        <f t="shared" si="19"/>
        <v>0</v>
      </c>
      <c r="BL148" s="14" t="s">
        <v>181</v>
      </c>
      <c r="BM148" s="155" t="s">
        <v>714</v>
      </c>
    </row>
    <row r="149" spans="1:65" s="2" customFormat="1" ht="36" customHeight="1">
      <c r="A149" s="26"/>
      <c r="B149" s="143"/>
      <c r="C149" s="157" t="s">
        <v>202</v>
      </c>
      <c r="D149" s="157" t="s">
        <v>199</v>
      </c>
      <c r="E149" s="158" t="s">
        <v>715</v>
      </c>
      <c r="F149" s="159" t="s">
        <v>716</v>
      </c>
      <c r="G149" s="160" t="s">
        <v>259</v>
      </c>
      <c r="H149" s="161">
        <v>18</v>
      </c>
      <c r="I149" s="162"/>
      <c r="J149" s="162">
        <f t="shared" si="10"/>
        <v>0</v>
      </c>
      <c r="K149" s="163"/>
      <c r="L149" s="164"/>
      <c r="M149" s="165" t="s">
        <v>1</v>
      </c>
      <c r="N149" s="166" t="s">
        <v>37</v>
      </c>
      <c r="O149" s="153">
        <v>0</v>
      </c>
      <c r="P149" s="153">
        <f t="shared" si="11"/>
        <v>0</v>
      </c>
      <c r="Q149" s="153">
        <v>2.2000000000000001E-3</v>
      </c>
      <c r="R149" s="153">
        <f t="shared" si="12"/>
        <v>3.9600000000000003E-2</v>
      </c>
      <c r="S149" s="153">
        <v>0</v>
      </c>
      <c r="T149" s="154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278</v>
      </c>
      <c r="AT149" s="155" t="s">
        <v>199</v>
      </c>
      <c r="AU149" s="155" t="s">
        <v>87</v>
      </c>
      <c r="AY149" s="14" t="s">
        <v>148</v>
      </c>
      <c r="BE149" s="156">
        <f t="shared" si="14"/>
        <v>0</v>
      </c>
      <c r="BF149" s="156">
        <f t="shared" si="15"/>
        <v>0</v>
      </c>
      <c r="BG149" s="156">
        <f t="shared" si="16"/>
        <v>0</v>
      </c>
      <c r="BH149" s="156">
        <f t="shared" si="17"/>
        <v>0</v>
      </c>
      <c r="BI149" s="156">
        <f t="shared" si="18"/>
        <v>0</v>
      </c>
      <c r="BJ149" s="14" t="s">
        <v>87</v>
      </c>
      <c r="BK149" s="156">
        <f t="shared" si="19"/>
        <v>0</v>
      </c>
      <c r="BL149" s="14" t="s">
        <v>181</v>
      </c>
      <c r="BM149" s="155" t="s">
        <v>717</v>
      </c>
    </row>
    <row r="150" spans="1:65" s="2" customFormat="1" ht="24" customHeight="1">
      <c r="A150" s="26"/>
      <c r="B150" s="143"/>
      <c r="C150" s="144" t="s">
        <v>229</v>
      </c>
      <c r="D150" s="144" t="s">
        <v>151</v>
      </c>
      <c r="E150" s="145" t="s">
        <v>718</v>
      </c>
      <c r="F150" s="146" t="s">
        <v>719</v>
      </c>
      <c r="G150" s="147" t="s">
        <v>259</v>
      </c>
      <c r="H150" s="148">
        <v>1</v>
      </c>
      <c r="I150" s="149"/>
      <c r="J150" s="149">
        <f t="shared" si="10"/>
        <v>0</v>
      </c>
      <c r="K150" s="150"/>
      <c r="L150" s="27"/>
      <c r="M150" s="151" t="s">
        <v>1</v>
      </c>
      <c r="N150" s="152" t="s">
        <v>37</v>
      </c>
      <c r="O150" s="153">
        <v>0.85919000000000001</v>
      </c>
      <c r="P150" s="153">
        <f t="shared" si="11"/>
        <v>0.85919000000000001</v>
      </c>
      <c r="Q150" s="153">
        <v>0</v>
      </c>
      <c r="R150" s="153">
        <f t="shared" si="12"/>
        <v>0</v>
      </c>
      <c r="S150" s="153">
        <v>0</v>
      </c>
      <c r="T150" s="154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181</v>
      </c>
      <c r="AT150" s="155" t="s">
        <v>151</v>
      </c>
      <c r="AU150" s="155" t="s">
        <v>87</v>
      </c>
      <c r="AY150" s="14" t="s">
        <v>148</v>
      </c>
      <c r="BE150" s="156">
        <f t="shared" si="14"/>
        <v>0</v>
      </c>
      <c r="BF150" s="156">
        <f t="shared" si="15"/>
        <v>0</v>
      </c>
      <c r="BG150" s="156">
        <f t="shared" si="16"/>
        <v>0</v>
      </c>
      <c r="BH150" s="156">
        <f t="shared" si="17"/>
        <v>0</v>
      </c>
      <c r="BI150" s="156">
        <f t="shared" si="18"/>
        <v>0</v>
      </c>
      <c r="BJ150" s="14" t="s">
        <v>87</v>
      </c>
      <c r="BK150" s="156">
        <f t="shared" si="19"/>
        <v>0</v>
      </c>
      <c r="BL150" s="14" t="s">
        <v>181</v>
      </c>
      <c r="BM150" s="155" t="s">
        <v>720</v>
      </c>
    </row>
    <row r="151" spans="1:65" s="2" customFormat="1" ht="24" customHeight="1">
      <c r="A151" s="26"/>
      <c r="B151" s="143"/>
      <c r="C151" s="157" t="s">
        <v>204</v>
      </c>
      <c r="D151" s="157" t="s">
        <v>199</v>
      </c>
      <c r="E151" s="158" t="s">
        <v>721</v>
      </c>
      <c r="F151" s="159" t="s">
        <v>722</v>
      </c>
      <c r="G151" s="160" t="s">
        <v>259</v>
      </c>
      <c r="H151" s="161">
        <v>1</v>
      </c>
      <c r="I151" s="162"/>
      <c r="J151" s="162">
        <f t="shared" si="10"/>
        <v>0</v>
      </c>
      <c r="K151" s="163"/>
      <c r="L151" s="164"/>
      <c r="M151" s="165" t="s">
        <v>1</v>
      </c>
      <c r="N151" s="166" t="s">
        <v>37</v>
      </c>
      <c r="O151" s="153">
        <v>0</v>
      </c>
      <c r="P151" s="153">
        <f t="shared" si="11"/>
        <v>0</v>
      </c>
      <c r="Q151" s="153">
        <v>3.6459999999999999E-2</v>
      </c>
      <c r="R151" s="153">
        <f t="shared" si="12"/>
        <v>3.6459999999999999E-2</v>
      </c>
      <c r="S151" s="153">
        <v>0</v>
      </c>
      <c r="T151" s="154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278</v>
      </c>
      <c r="AT151" s="155" t="s">
        <v>199</v>
      </c>
      <c r="AU151" s="155" t="s">
        <v>87</v>
      </c>
      <c r="AY151" s="14" t="s">
        <v>148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4" t="s">
        <v>87</v>
      </c>
      <c r="BK151" s="156">
        <f t="shared" si="19"/>
        <v>0</v>
      </c>
      <c r="BL151" s="14" t="s">
        <v>181</v>
      </c>
      <c r="BM151" s="155" t="s">
        <v>723</v>
      </c>
    </row>
    <row r="152" spans="1:65" s="2" customFormat="1" ht="24" customHeight="1">
      <c r="A152" s="26"/>
      <c r="B152" s="143"/>
      <c r="C152" s="144" t="s">
        <v>193</v>
      </c>
      <c r="D152" s="144" t="s">
        <v>151</v>
      </c>
      <c r="E152" s="145" t="s">
        <v>281</v>
      </c>
      <c r="F152" s="146" t="s">
        <v>282</v>
      </c>
      <c r="G152" s="147" t="s">
        <v>191</v>
      </c>
      <c r="H152" s="148">
        <v>0.215</v>
      </c>
      <c r="I152" s="149"/>
      <c r="J152" s="149">
        <f t="shared" si="10"/>
        <v>0</v>
      </c>
      <c r="K152" s="150"/>
      <c r="L152" s="27"/>
      <c r="M152" s="171" t="s">
        <v>1</v>
      </c>
      <c r="N152" s="172" t="s">
        <v>37</v>
      </c>
      <c r="O152" s="173">
        <v>3.3029999999999999</v>
      </c>
      <c r="P152" s="173">
        <f t="shared" si="11"/>
        <v>0.71014500000000003</v>
      </c>
      <c r="Q152" s="173">
        <v>0</v>
      </c>
      <c r="R152" s="173">
        <f t="shared" si="12"/>
        <v>0</v>
      </c>
      <c r="S152" s="173">
        <v>0</v>
      </c>
      <c r="T152" s="174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181</v>
      </c>
      <c r="AT152" s="155" t="s">
        <v>151</v>
      </c>
      <c r="AU152" s="155" t="s">
        <v>87</v>
      </c>
      <c r="AY152" s="14" t="s">
        <v>148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87</v>
      </c>
      <c r="BK152" s="156">
        <f t="shared" si="19"/>
        <v>0</v>
      </c>
      <c r="BL152" s="14" t="s">
        <v>181</v>
      </c>
      <c r="BM152" s="155" t="s">
        <v>724</v>
      </c>
    </row>
    <row r="153" spans="1:65" s="2" customFormat="1" ht="7" customHeight="1">
      <c r="A153" s="26"/>
      <c r="B153" s="41"/>
      <c r="C153" s="42"/>
      <c r="D153" s="42"/>
      <c r="E153" s="42"/>
      <c r="F153" s="42"/>
      <c r="G153" s="42"/>
      <c r="H153" s="42"/>
      <c r="I153" s="42"/>
      <c r="J153" s="42"/>
      <c r="K153" s="42"/>
      <c r="L153" s="27"/>
      <c r="M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</row>
  </sheetData>
  <autoFilter ref="C122:K152" xr:uid="{00000000-0009-0000-0000-000008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22</vt:i4>
      </vt:variant>
    </vt:vector>
  </HeadingPairs>
  <TitlesOfParts>
    <vt:vector size="33" baseType="lpstr">
      <vt:lpstr>Rekapitulácia stavby</vt:lpstr>
      <vt:lpstr>SO 01 - Dozrievacia a skl...</vt:lpstr>
      <vt:lpstr>SO 02.1 - Doručovacia hal...</vt:lpstr>
      <vt:lpstr>SO 02.2 - Doručovacia hal...</vt:lpstr>
      <vt:lpstr>SO 03 - Skladovacia ploch...</vt:lpstr>
      <vt:lpstr>SO 04 - Spevnené plochy</vt:lpstr>
      <vt:lpstr>SO 05 - Areálový rozvod vody</vt:lpstr>
      <vt:lpstr>SO 06 - Areálová kanalizácia</vt:lpstr>
      <vt:lpstr>SO 08 - Nádrž na výluhovú...</vt:lpstr>
      <vt:lpstr>PS 01 - Prevádzkový rozvo...</vt:lpstr>
      <vt:lpstr>PS 02 - Meranie a regulácia</vt:lpstr>
      <vt:lpstr>'PS 01 - Prevádzkový rozvo...'!Názvy_tlače</vt:lpstr>
      <vt:lpstr>'PS 02 - Meranie a regulácia'!Názvy_tlače</vt:lpstr>
      <vt:lpstr>'Rekapitulácia stavby'!Názvy_tlače</vt:lpstr>
      <vt:lpstr>'SO 01 - Dozrievacia a skl...'!Názvy_tlače</vt:lpstr>
      <vt:lpstr>'SO 02.1 - Doručovacia hal...'!Názvy_tlače</vt:lpstr>
      <vt:lpstr>'SO 02.2 - Doručovacia hal...'!Názvy_tlače</vt:lpstr>
      <vt:lpstr>'SO 03 - Skladovacia ploch...'!Názvy_tlače</vt:lpstr>
      <vt:lpstr>'SO 04 - Spevnené plochy'!Názvy_tlače</vt:lpstr>
      <vt:lpstr>'SO 05 - Areálový rozvod vody'!Názvy_tlače</vt:lpstr>
      <vt:lpstr>'SO 06 - Areálová kanalizácia'!Názvy_tlače</vt:lpstr>
      <vt:lpstr>'SO 08 - Nádrž na výluhovú...'!Názvy_tlače</vt:lpstr>
      <vt:lpstr>'PS 01 - Prevádzkový rozvo...'!Oblasť_tlače</vt:lpstr>
      <vt:lpstr>'PS 02 - Meranie a regulácia'!Oblasť_tlače</vt:lpstr>
      <vt:lpstr>'Rekapitulácia stavby'!Oblasť_tlače</vt:lpstr>
      <vt:lpstr>'SO 01 - Dozrievacia a skl...'!Oblasť_tlače</vt:lpstr>
      <vt:lpstr>'SO 02.1 - Doručovacia hal...'!Oblasť_tlače</vt:lpstr>
      <vt:lpstr>'SO 02.2 - Doručovacia hal...'!Oblasť_tlače</vt:lpstr>
      <vt:lpstr>'SO 03 - Skladovacia ploch...'!Oblasť_tlače</vt:lpstr>
      <vt:lpstr>'SO 04 - Spevnené plochy'!Oblasť_tlače</vt:lpstr>
      <vt:lpstr>'SO 05 - Areálový rozvod vody'!Oblasť_tlače</vt:lpstr>
      <vt:lpstr>'SO 06 - Areálová kanalizácia'!Oblasť_tlače</vt:lpstr>
      <vt:lpstr>'SO 08 - Nádrž na výluhovú...'!Oblasť_tlače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</dc:creator>
  <cp:keywords/>
  <dc:description/>
  <cp:lastModifiedBy>Microsoft Office User</cp:lastModifiedBy>
  <dcterms:created xsi:type="dcterms:W3CDTF">2020-02-18T08:43:04Z</dcterms:created>
  <dcterms:modified xsi:type="dcterms:W3CDTF">2020-02-24T12:48:23Z</dcterms:modified>
  <cp:category/>
</cp:coreProperties>
</file>