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AAJUL\"/>
    </mc:Choice>
  </mc:AlternateContent>
  <bookViews>
    <workbookView xWindow="0" yWindow="0" windowWidth="0" windowHeight="0"/>
  </bookViews>
  <sheets>
    <sheet name="Rekapitulácia stavby" sheetId="1" r:id="rId1"/>
    <sheet name="01 - SO 01 Hala" sheetId="2" r:id="rId2"/>
    <sheet name="02 - SO 02 Vodovodná príp..." sheetId="3" r:id="rId3"/>
    <sheet name="03 - SO 03 Arealova kanal..." sheetId="4" r:id="rId4"/>
    <sheet name="04 - SO 04 Prípojka NN " sheetId="5" r:id="rId5"/>
  </sheets>
  <definedNames>
    <definedName name="_xlnm.Print_Area" localSheetId="0">'Rekapitulácia stavby'!$D$4:$AO$76,'Rekapitulácia stavby'!$C$82:$AQ$99</definedName>
    <definedName name="_xlnm.Print_Titles" localSheetId="0">'Rekapitulácia stavby'!$92:$92</definedName>
    <definedName name="_xlnm._FilterDatabase" localSheetId="1" hidden="1">'01 - SO 01 Hala'!$C$131:$K$262</definedName>
    <definedName name="_xlnm.Print_Area" localSheetId="1">'01 - SO 01 Hala'!$C$4:$J$76,'01 - SO 01 Hala'!$C$119:$J$262</definedName>
    <definedName name="_xlnm.Print_Titles" localSheetId="1">'01 - SO 01 Hala'!$131:$131</definedName>
    <definedName name="_xlnm._FilterDatabase" localSheetId="2" hidden="1">'02 - SO 02 Vodovodná príp...'!$C$119:$K$141</definedName>
    <definedName name="_xlnm.Print_Area" localSheetId="2">'02 - SO 02 Vodovodná príp...'!$C$4:$J$76,'02 - SO 02 Vodovodná príp...'!$C$107:$J$141</definedName>
    <definedName name="_xlnm.Print_Titles" localSheetId="2">'02 - SO 02 Vodovodná príp...'!$119:$119</definedName>
    <definedName name="_xlnm._FilterDatabase" localSheetId="3" hidden="1">'03 - SO 03 Arealova kanal...'!$C$120:$K$144</definedName>
    <definedName name="_xlnm.Print_Area" localSheetId="3">'03 - SO 03 Arealova kanal...'!$C$4:$J$76,'03 - SO 03 Arealova kanal...'!$C$108:$J$144</definedName>
    <definedName name="_xlnm.Print_Titles" localSheetId="3">'03 - SO 03 Arealova kanal...'!$120:$120</definedName>
    <definedName name="_xlnm._FilterDatabase" localSheetId="4" hidden="1">'04 - SO 04 Prípojka NN '!$C$119:$K$149</definedName>
    <definedName name="_xlnm.Print_Area" localSheetId="4">'04 - SO 04 Prípojka NN '!$C$4:$J$76,'04 - SO 04 Prípojka NN '!$C$107:$J$149</definedName>
    <definedName name="_xlnm.Print_Titles" localSheetId="4">'04 - SO 04 Prípojka NN '!$119:$119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F116"/>
  <c r="F114"/>
  <c r="E112"/>
  <c r="F91"/>
  <c r="F89"/>
  <c r="E87"/>
  <c r="J24"/>
  <c r="E24"/>
  <c r="J92"/>
  <c r="J23"/>
  <c r="J21"/>
  <c r="E21"/>
  <c r="J91"/>
  <c r="J20"/>
  <c r="J18"/>
  <c r="E18"/>
  <c r="F92"/>
  <c r="J17"/>
  <c r="J12"/>
  <c r="J89"/>
  <c r="E7"/>
  <c r="E110"/>
  <c i="4" r="J37"/>
  <c r="J36"/>
  <c i="1" r="AY97"/>
  <c i="4" r="J35"/>
  <c i="1" r="AX97"/>
  <c i="4" r="BI144"/>
  <c r="BH144"/>
  <c r="BG144"/>
  <c r="BE144"/>
  <c r="T144"/>
  <c r="T143"/>
  <c r="R144"/>
  <c r="R143"/>
  <c r="P144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T132"/>
  <c r="R133"/>
  <c r="R132"/>
  <c r="P133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F117"/>
  <c r="F115"/>
  <c r="E113"/>
  <c r="F91"/>
  <c r="F89"/>
  <c r="E87"/>
  <c r="J24"/>
  <c r="E24"/>
  <c r="J118"/>
  <c r="J23"/>
  <c r="J21"/>
  <c r="E21"/>
  <c r="J117"/>
  <c r="J20"/>
  <c r="J18"/>
  <c r="E18"/>
  <c r="F92"/>
  <c r="J17"/>
  <c r="J12"/>
  <c r="J89"/>
  <c r="E7"/>
  <c r="E111"/>
  <c i="3" r="J37"/>
  <c r="J36"/>
  <c i="1" r="AY96"/>
  <c i="3" r="J35"/>
  <c i="1" r="AX96"/>
  <c i="3" r="BI141"/>
  <c r="BH141"/>
  <c r="BG141"/>
  <c r="BE141"/>
  <c r="T141"/>
  <c r="T140"/>
  <c r="R141"/>
  <c r="R140"/>
  <c r="P141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F116"/>
  <c r="F114"/>
  <c r="E112"/>
  <c r="F91"/>
  <c r="F89"/>
  <c r="E87"/>
  <c r="J24"/>
  <c r="E24"/>
  <c r="J92"/>
  <c r="J23"/>
  <c r="J21"/>
  <c r="E21"/>
  <c r="J91"/>
  <c r="J20"/>
  <c r="J18"/>
  <c r="E18"/>
  <c r="F92"/>
  <c r="J17"/>
  <c r="J12"/>
  <c r="J114"/>
  <c r="E7"/>
  <c r="E110"/>
  <c i="2" r="J37"/>
  <c r="J36"/>
  <c i="1" r="AY95"/>
  <c i="2" r="J35"/>
  <c i="1" r="AX95"/>
  <c i="2"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7"/>
  <c r="BH197"/>
  <c r="BG197"/>
  <c r="BE197"/>
  <c r="T197"/>
  <c r="T196"/>
  <c r="R197"/>
  <c r="R196"/>
  <c r="P197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8"/>
  <c r="BH158"/>
  <c r="BG158"/>
  <c r="BE158"/>
  <c r="T158"/>
  <c r="T157"/>
  <c r="R158"/>
  <c r="R157"/>
  <c r="P158"/>
  <c r="P157"/>
  <c r="BI156"/>
  <c r="BH156"/>
  <c r="BG156"/>
  <c r="BE156"/>
  <c r="T156"/>
  <c r="T155"/>
  <c r="R156"/>
  <c r="R155"/>
  <c r="P156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F128"/>
  <c r="F126"/>
  <c r="E124"/>
  <c r="F91"/>
  <c r="F89"/>
  <c r="E87"/>
  <c r="J24"/>
  <c r="E24"/>
  <c r="J129"/>
  <c r="J23"/>
  <c r="J21"/>
  <c r="E21"/>
  <c r="J128"/>
  <c r="J20"/>
  <c r="J18"/>
  <c r="E18"/>
  <c r="F92"/>
  <c r="J17"/>
  <c r="J12"/>
  <c r="J89"/>
  <c r="E7"/>
  <c r="E122"/>
  <c i="1" r="L90"/>
  <c r="AM90"/>
  <c r="AM89"/>
  <c r="L89"/>
  <c r="AM87"/>
  <c r="L87"/>
  <c r="L85"/>
  <c r="L84"/>
  <c i="2" r="J203"/>
  <c r="BK247"/>
  <c r="J182"/>
  <c r="J249"/>
  <c r="J228"/>
  <c r="BK214"/>
  <c r="BK161"/>
  <c r="J229"/>
  <c r="J139"/>
  <c r="BK244"/>
  <c r="J149"/>
  <c r="J254"/>
  <c r="J169"/>
  <c i="1" r="AS94"/>
  <c i="2" r="BK173"/>
  <c r="BK141"/>
  <c r="BK257"/>
  <c r="BK174"/>
  <c r="BK253"/>
  <c r="J240"/>
  <c r="BK194"/>
  <c r="BK215"/>
  <c r="BK139"/>
  <c r="J216"/>
  <c i="3" r="BK138"/>
  <c r="J136"/>
  <c r="J130"/>
  <c r="J124"/>
  <c i="4" r="J130"/>
  <c r="BK136"/>
  <c i="5" r="BK139"/>
  <c r="BK129"/>
  <c r="BK127"/>
  <c r="J131"/>
  <c i="2" r="BK220"/>
  <c r="BK175"/>
  <c r="BK248"/>
  <c r="J201"/>
  <c r="J255"/>
  <c r="BK229"/>
  <c r="J215"/>
  <c r="BK195"/>
  <c r="J142"/>
  <c r="J219"/>
  <c r="BK138"/>
  <c r="BK234"/>
  <c r="J143"/>
  <c r="BK237"/>
  <c r="BK213"/>
  <c r="BK152"/>
  <c r="J212"/>
  <c r="BK192"/>
  <c r="BK149"/>
  <c r="BK261"/>
  <c r="BK219"/>
  <c r="BK259"/>
  <c r="J223"/>
  <c r="J166"/>
  <c r="J209"/>
  <c r="J232"/>
  <c r="J152"/>
  <c i="3" r="BK133"/>
  <c r="J125"/>
  <c r="BK128"/>
  <c r="BK126"/>
  <c i="4" r="J139"/>
  <c r="BK142"/>
  <c r="J140"/>
  <c r="BK138"/>
  <c r="BK133"/>
  <c r="BK128"/>
  <c r="J126"/>
  <c r="J124"/>
  <c i="5" r="BK141"/>
  <c r="BK144"/>
  <c r="J128"/>
  <c r="J134"/>
  <c r="J124"/>
  <c r="J136"/>
  <c r="BK133"/>
  <c r="J148"/>
  <c r="BK124"/>
  <c i="2" r="BK222"/>
  <c r="BK165"/>
  <c r="J224"/>
  <c r="J140"/>
  <c r="BK251"/>
  <c r="J230"/>
  <c r="J197"/>
  <c r="J145"/>
  <c r="J213"/>
  <c r="BK190"/>
  <c r="BK212"/>
  <c r="J234"/>
  <c r="J163"/>
  <c r="BK233"/>
  <c r="J202"/>
  <c r="J180"/>
  <c r="BK142"/>
  <c r="J258"/>
  <c r="J208"/>
  <c r="J162"/>
  <c r="BK260"/>
  <c r="BK242"/>
  <c r="BK207"/>
  <c r="BK235"/>
  <c r="J148"/>
  <c r="J220"/>
  <c r="BK153"/>
  <c i="3" r="J127"/>
  <c r="J123"/>
  <c r="J132"/>
  <c r="J139"/>
  <c i="4" r="J141"/>
  <c r="J144"/>
  <c i="5" r="J143"/>
  <c r="J149"/>
  <c i="2" r="BK191"/>
  <c r="J150"/>
  <c r="BK211"/>
  <c r="BK167"/>
  <c r="J231"/>
  <c r="BK221"/>
  <c r="BK200"/>
  <c r="BK168"/>
  <c r="BK252"/>
  <c r="J193"/>
  <c r="J135"/>
  <c r="J205"/>
  <c r="BK145"/>
  <c r="J227"/>
  <c r="J167"/>
  <c r="J204"/>
  <c r="J186"/>
  <c r="BK163"/>
  <c r="J138"/>
  <c r="BK231"/>
  <c r="J200"/>
  <c r="J247"/>
  <c r="J235"/>
  <c r="BK193"/>
  <c r="BK241"/>
  <c r="J153"/>
  <c r="J176"/>
  <c i="3" r="BK141"/>
  <c r="J134"/>
  <c r="BK137"/>
  <c r="BK123"/>
  <c i="4" r="BK135"/>
  <c r="J137"/>
  <c r="BK139"/>
  <c r="J136"/>
  <c r="BK130"/>
  <c r="BK137"/>
  <c r="J129"/>
  <c r="J127"/>
  <c r="BK126"/>
  <c i="5" r="J139"/>
  <c r="J135"/>
  <c r="BK125"/>
  <c r="J141"/>
  <c r="J133"/>
  <c r="BK132"/>
  <c i="2" r="J188"/>
  <c r="J191"/>
  <c r="BK256"/>
  <c r="BK202"/>
  <c r="J221"/>
  <c r="J261"/>
  <c r="J237"/>
  <c r="J187"/>
  <c r="J206"/>
  <c r="J226"/>
  <c i="3" r="BK130"/>
  <c r="BK129"/>
  <c r="BK127"/>
  <c r="J133"/>
  <c i="4" r="BK144"/>
  <c r="J135"/>
  <c r="BK140"/>
  <c r="J125"/>
  <c r="BK129"/>
  <c i="5" r="J146"/>
  <c r="BK134"/>
  <c r="BK130"/>
  <c r="BK131"/>
  <c r="BK138"/>
  <c i="2" r="BK225"/>
  <c r="J253"/>
  <c r="J192"/>
  <c r="BK136"/>
  <c r="J236"/>
  <c r="J207"/>
  <c r="BK166"/>
  <c r="BK236"/>
  <c r="BK208"/>
  <c r="J178"/>
  <c r="J242"/>
  <c r="BK150"/>
  <c r="BK255"/>
  <c r="BK228"/>
  <c r="J168"/>
  <c r="BK254"/>
  <c r="J211"/>
  <c r="J184"/>
  <c r="J161"/>
  <c r="J260"/>
  <c r="J189"/>
  <c r="J251"/>
  <c r="J257"/>
  <c r="J210"/>
  <c r="J244"/>
  <c r="J158"/>
  <c r="BK154"/>
  <c i="3" r="J138"/>
  <c r="BK136"/>
  <c r="J129"/>
  <c i="4" r="BK125"/>
  <c i="5" r="J126"/>
  <c r="BK135"/>
  <c r="BK126"/>
  <c r="J129"/>
  <c r="J123"/>
  <c i="2" r="BK179"/>
  <c r="J181"/>
  <c r="BK246"/>
  <c r="J217"/>
  <c r="BK169"/>
  <c r="BK209"/>
  <c r="BK249"/>
  <c r="J175"/>
  <c r="BK243"/>
  <c r="BK205"/>
  <c r="BK143"/>
  <c r="BK218"/>
  <c r="BK188"/>
  <c r="J156"/>
  <c r="BK262"/>
  <c r="BK216"/>
  <c r="BK158"/>
  <c r="J245"/>
  <c r="BK181"/>
  <c r="BK156"/>
  <c i="4" r="BK141"/>
  <c r="J138"/>
  <c r="J131"/>
  <c r="J128"/>
  <c r="BK127"/>
  <c i="5" r="J145"/>
  <c r="BK145"/>
  <c r="BK147"/>
  <c r="J132"/>
  <c r="BK149"/>
  <c i="2" r="BK223"/>
  <c r="BK171"/>
  <c r="J246"/>
  <c r="J165"/>
  <c r="BK238"/>
  <c r="BK224"/>
  <c r="BK201"/>
  <c r="J173"/>
  <c r="BK140"/>
  <c r="BK210"/>
  <c r="BK137"/>
  <c r="BK206"/>
  <c r="BK240"/>
  <c r="J170"/>
  <c r="J136"/>
  <c r="BK203"/>
  <c r="J179"/>
  <c r="BK148"/>
  <c r="J137"/>
  <c r="J256"/>
  <c r="BK182"/>
  <c r="J262"/>
  <c r="J238"/>
  <c r="J218"/>
  <c r="BK162"/>
  <c r="J214"/>
  <c r="BK135"/>
  <c r="BK197"/>
  <c r="J146"/>
  <c i="3" r="J141"/>
  <c r="J137"/>
  <c r="BK125"/>
  <c r="J128"/>
  <c i="4" r="BK124"/>
  <c i="5" r="BK123"/>
  <c r="BK143"/>
  <c r="J125"/>
  <c r="BK146"/>
  <c r="J130"/>
  <c i="2" r="BK217"/>
  <c r="BK170"/>
  <c r="BK245"/>
  <c r="BK187"/>
  <c r="J243"/>
  <c r="BK227"/>
  <c r="BK180"/>
  <c r="J154"/>
  <c r="BK226"/>
  <c r="J183"/>
  <c r="J241"/>
  <c r="J195"/>
  <c r="J248"/>
  <c r="J233"/>
  <c r="J147"/>
  <c r="J222"/>
  <c r="J174"/>
  <c r="BK204"/>
  <c r="BK230"/>
  <c r="BK147"/>
  <c i="3" r="J126"/>
  <c r="BK132"/>
  <c r="J135"/>
  <c r="BK134"/>
  <c i="4" r="J142"/>
  <c r="J133"/>
  <c i="5" r="J144"/>
  <c r="J142"/>
  <c r="BK148"/>
  <c r="J147"/>
  <c i="2" r="BK178"/>
  <c r="J225"/>
  <c r="J171"/>
  <c r="BK239"/>
  <c r="BK184"/>
  <c r="J252"/>
  <c r="BK189"/>
  <c r="BK176"/>
  <c r="BK146"/>
  <c r="J259"/>
  <c r="J190"/>
  <c r="BK258"/>
  <c r="BK232"/>
  <c r="BK186"/>
  <c r="J239"/>
  <c r="BK183"/>
  <c r="J194"/>
  <c r="J141"/>
  <c i="3" r="BK139"/>
  <c r="BK135"/>
  <c r="BK124"/>
  <c i="4" r="BK131"/>
  <c i="5" r="J127"/>
  <c r="J138"/>
  <c r="BK136"/>
  <c r="BK142"/>
  <c r="BK128"/>
  <c i="3" l="1" r="P131"/>
  <c i="2" r="R144"/>
  <c r="R172"/>
  <c r="R185"/>
  <c r="BK250"/>
  <c r="J250"/>
  <c r="J112"/>
  <c i="3" r="T122"/>
  <c i="4" r="R134"/>
  <c i="2" r="BK144"/>
  <c r="J144"/>
  <c r="J99"/>
  <c r="P160"/>
  <c r="R199"/>
  <c r="R198"/>
  <c i="3" r="R131"/>
  <c i="2" r="R134"/>
  <c r="R133"/>
  <c r="T151"/>
  <c r="R160"/>
  <c r="T164"/>
  <c r="P177"/>
  <c r="BK185"/>
  <c r="J185"/>
  <c r="J108"/>
  <c r="R250"/>
  <c i="3" r="BK131"/>
  <c r="J131"/>
  <c r="J99"/>
  <c i="4" r="BK134"/>
  <c r="J134"/>
  <c r="J100"/>
  <c i="5" r="T122"/>
  <c i="2" r="P134"/>
  <c r="R151"/>
  <c r="BK160"/>
  <c r="J160"/>
  <c r="J104"/>
  <c r="BK164"/>
  <c r="J164"/>
  <c r="J105"/>
  <c r="T172"/>
  <c i="3" r="BK122"/>
  <c r="J122"/>
  <c r="J98"/>
  <c i="5" r="BK122"/>
  <c r="J122"/>
  <c r="J98"/>
  <c r="P137"/>
  <c i="2" r="T199"/>
  <c i="3" r="R122"/>
  <c r="R121"/>
  <c r="R120"/>
  <c i="4" r="R123"/>
  <c r="R122"/>
  <c r="R121"/>
  <c i="5" r="R137"/>
  <c i="2" r="T134"/>
  <c r="BK172"/>
  <c r="J172"/>
  <c r="J106"/>
  <c r="P199"/>
  <c r="P198"/>
  <c i="4" r="BK123"/>
  <c r="J123"/>
  <c r="J98"/>
  <c i="5" r="T137"/>
  <c i="2" r="P144"/>
  <c r="T177"/>
  <c r="T185"/>
  <c r="P250"/>
  <c i="3" r="T131"/>
  <c i="4" r="T123"/>
  <c i="5" r="P122"/>
  <c r="BK140"/>
  <c r="J140"/>
  <c r="J100"/>
  <c i="2" r="T144"/>
  <c r="P164"/>
  <c i="3" r="P122"/>
  <c r="P121"/>
  <c r="P120"/>
  <c i="1" r="AU96"/>
  <c i="4" r="P134"/>
  <c i="5" r="R122"/>
  <c r="R121"/>
  <c r="R120"/>
  <c r="R140"/>
  <c i="2" r="BK199"/>
  <c r="J199"/>
  <c r="J111"/>
  <c i="5" r="BK137"/>
  <c r="J137"/>
  <c r="J99"/>
  <c i="2" r="BK151"/>
  <c r="J151"/>
  <c r="J100"/>
  <c r="T160"/>
  <c r="T159"/>
  <c r="P172"/>
  <c r="BK177"/>
  <c r="J177"/>
  <c r="J107"/>
  <c i="4" r="P123"/>
  <c r="P122"/>
  <c r="P121"/>
  <c i="1" r="AU97"/>
  <c i="5" r="P140"/>
  <c i="2" r="BK134"/>
  <c r="J134"/>
  <c r="J98"/>
  <c r="P151"/>
  <c r="R164"/>
  <c r="R177"/>
  <c r="P185"/>
  <c r="T250"/>
  <c i="4" r="T134"/>
  <c i="5" r="T140"/>
  <c i="2" r="BK196"/>
  <c r="J196"/>
  <c r="J109"/>
  <c i="3" r="BK140"/>
  <c r="J140"/>
  <c r="J100"/>
  <c i="4" r="BK143"/>
  <c r="J143"/>
  <c r="J101"/>
  <c i="2" r="BK155"/>
  <c r="J155"/>
  <c r="J101"/>
  <c i="4" r="BK132"/>
  <c r="J132"/>
  <c r="J99"/>
  <c i="2" r="BK157"/>
  <c r="J157"/>
  <c r="J102"/>
  <c i="5" r="F117"/>
  <c r="BF125"/>
  <c r="BF139"/>
  <c r="E85"/>
  <c r="J116"/>
  <c r="BF148"/>
  <c r="BF149"/>
  <c r="J114"/>
  <c r="BF123"/>
  <c r="BF133"/>
  <c r="BF143"/>
  <c r="BF145"/>
  <c r="BF124"/>
  <c r="BF130"/>
  <c r="BF134"/>
  <c r="BF136"/>
  <c r="BF141"/>
  <c r="BF131"/>
  <c i="4" r="BK122"/>
  <c r="J122"/>
  <c r="J97"/>
  <c i="5" r="BF127"/>
  <c r="BF128"/>
  <c r="J117"/>
  <c r="BF138"/>
  <c r="BF144"/>
  <c r="BF147"/>
  <c r="BF129"/>
  <c r="BF132"/>
  <c r="BF146"/>
  <c r="BF126"/>
  <c r="BF135"/>
  <c r="BF142"/>
  <c i="4" r="J91"/>
  <c r="F118"/>
  <c r="BF125"/>
  <c r="BF129"/>
  <c r="J115"/>
  <c r="BF124"/>
  <c r="BF128"/>
  <c r="J92"/>
  <c r="BF131"/>
  <c r="BF127"/>
  <c r="BF135"/>
  <c r="BF139"/>
  <c r="BF137"/>
  <c r="BF142"/>
  <c r="BF144"/>
  <c r="E85"/>
  <c r="BF126"/>
  <c r="BF130"/>
  <c r="BF141"/>
  <c i="3" r="BK121"/>
  <c r="J121"/>
  <c r="J97"/>
  <c i="4" r="BF133"/>
  <c r="BF136"/>
  <c r="BF138"/>
  <c r="BF140"/>
  <c i="2" r="BK198"/>
  <c r="J198"/>
  <c r="J110"/>
  <c i="3" r="E85"/>
  <c r="BF125"/>
  <c r="J117"/>
  <c r="BF126"/>
  <c r="BF130"/>
  <c r="BF134"/>
  <c r="J89"/>
  <c r="BF136"/>
  <c i="2" r="BK159"/>
  <c r="J159"/>
  <c r="J103"/>
  <c i="3" r="BF129"/>
  <c r="BF133"/>
  <c r="BF139"/>
  <c r="F117"/>
  <c r="BF123"/>
  <c r="BF128"/>
  <c r="J116"/>
  <c r="BF132"/>
  <c r="BF137"/>
  <c i="2" r="BK133"/>
  <c r="J133"/>
  <c r="J97"/>
  <c i="3" r="BF124"/>
  <c r="BF127"/>
  <c r="BF135"/>
  <c r="BF138"/>
  <c r="BF141"/>
  <c i="2" r="E85"/>
  <c r="J126"/>
  <c r="BF143"/>
  <c r="BF148"/>
  <c r="BF158"/>
  <c r="BF180"/>
  <c r="BF184"/>
  <c r="BF192"/>
  <c r="BF205"/>
  <c r="BF209"/>
  <c r="BF149"/>
  <c r="BF175"/>
  <c r="BF179"/>
  <c r="BF202"/>
  <c r="BF210"/>
  <c r="BF216"/>
  <c r="BF221"/>
  <c r="BF223"/>
  <c r="BF230"/>
  <c r="BF245"/>
  <c r="BF262"/>
  <c r="BF161"/>
  <c r="BF176"/>
  <c r="BF178"/>
  <c r="BF189"/>
  <c r="BF195"/>
  <c r="BF208"/>
  <c r="BF214"/>
  <c r="BF215"/>
  <c r="BF220"/>
  <c r="BF224"/>
  <c r="BF227"/>
  <c r="BF228"/>
  <c r="BF231"/>
  <c r="BF233"/>
  <c r="BF226"/>
  <c r="BF240"/>
  <c r="BF258"/>
  <c r="BF259"/>
  <c r="BF260"/>
  <c r="J91"/>
  <c r="BF153"/>
  <c r="BF165"/>
  <c r="BF183"/>
  <c r="BF191"/>
  <c r="BF261"/>
  <c r="BF136"/>
  <c r="BF139"/>
  <c r="BF140"/>
  <c r="BF167"/>
  <c r="BF174"/>
  <c r="BF186"/>
  <c r="BF190"/>
  <c r="BF217"/>
  <c r="BF225"/>
  <c r="BF234"/>
  <c r="BF236"/>
  <c r="BF237"/>
  <c r="BF238"/>
  <c r="BF242"/>
  <c r="BF243"/>
  <c r="BF248"/>
  <c r="BF257"/>
  <c r="BF197"/>
  <c r="BF203"/>
  <c r="BF207"/>
  <c r="BF244"/>
  <c r="BF246"/>
  <c r="BF249"/>
  <c r="BF252"/>
  <c r="BF256"/>
  <c r="BF152"/>
  <c r="BF156"/>
  <c r="BF162"/>
  <c r="BF166"/>
  <c r="BF169"/>
  <c r="BF171"/>
  <c r="BF173"/>
  <c r="BF188"/>
  <c r="BF200"/>
  <c r="BF213"/>
  <c r="BF235"/>
  <c r="BF141"/>
  <c r="BF146"/>
  <c r="BF150"/>
  <c r="BF170"/>
  <c r="BF181"/>
  <c r="BF201"/>
  <c r="BF211"/>
  <c r="BF232"/>
  <c r="BF241"/>
  <c r="J92"/>
  <c r="F129"/>
  <c r="BF135"/>
  <c r="BF142"/>
  <c r="BF182"/>
  <c r="BF187"/>
  <c r="BF194"/>
  <c r="BF222"/>
  <c r="BF247"/>
  <c r="BF254"/>
  <c r="BF137"/>
  <c r="BF145"/>
  <c r="BF147"/>
  <c r="BF154"/>
  <c r="BF163"/>
  <c r="BF168"/>
  <c r="BF193"/>
  <c r="BF206"/>
  <c r="BF218"/>
  <c r="BF219"/>
  <c r="BF239"/>
  <c r="BF138"/>
  <c r="BF204"/>
  <c r="BF212"/>
  <c r="BF229"/>
  <c r="BF251"/>
  <c r="BF253"/>
  <c r="BF255"/>
  <c i="4" r="F33"/>
  <c i="1" r="AZ97"/>
  <c i="5" r="J33"/>
  <c i="1" r="AV98"/>
  <c i="2" r="F37"/>
  <c i="1" r="BD95"/>
  <c i="2" r="F35"/>
  <c i="1" r="BB95"/>
  <c i="3" r="J33"/>
  <c i="1" r="AV96"/>
  <c i="4" r="J33"/>
  <c i="1" r="AV97"/>
  <c i="5" r="F33"/>
  <c i="1" r="AZ98"/>
  <c i="3" r="F36"/>
  <c i="1" r="BC96"/>
  <c i="5" r="F37"/>
  <c i="1" r="BD98"/>
  <c i="3" r="F37"/>
  <c i="1" r="BD96"/>
  <c i="4" r="F37"/>
  <c i="1" r="BD97"/>
  <c i="5" r="F36"/>
  <c i="1" r="BC98"/>
  <c i="2" r="F33"/>
  <c i="1" r="AZ95"/>
  <c i="2" r="F36"/>
  <c i="1" r="BC95"/>
  <c i="3" r="F33"/>
  <c i="1" r="AZ96"/>
  <c i="4" r="F35"/>
  <c i="1" r="BB97"/>
  <c i="5" r="F35"/>
  <c i="1" r="BB98"/>
  <c i="3" r="F35"/>
  <c i="1" r="BB96"/>
  <c i="4" r="F36"/>
  <c i="1" r="BC97"/>
  <c i="2" r="J33"/>
  <c i="1" r="AV95"/>
  <c i="5" l="1" r="P121"/>
  <c r="P120"/>
  <c i="1" r="AU98"/>
  <c i="2" r="T198"/>
  <c i="4" r="T122"/>
  <c r="T121"/>
  <c i="3" r="T121"/>
  <c r="T120"/>
  <c i="2" r="P133"/>
  <c r="T133"/>
  <c r="T132"/>
  <c i="5" r="T121"/>
  <c r="T120"/>
  <c i="2" r="R159"/>
  <c r="R132"/>
  <c r="P159"/>
  <c i="5" r="BK121"/>
  <c r="J121"/>
  <c r="J97"/>
  <c i="4" r="BK121"/>
  <c r="J121"/>
  <c i="3" r="BK120"/>
  <c r="J120"/>
  <c i="2" r="BK132"/>
  <c r="J132"/>
  <c r="J96"/>
  <c i="4" r="J34"/>
  <c i="1" r="AW97"/>
  <c r="AT97"/>
  <c i="2" r="F34"/>
  <c i="1" r="BA95"/>
  <c i="3" r="J30"/>
  <c i="1" r="AG96"/>
  <c i="4" r="J30"/>
  <c i="1" r="AG97"/>
  <c i="5" r="J34"/>
  <c i="1" r="AW98"/>
  <c r="AT98"/>
  <c i="3" r="J34"/>
  <c i="1" r="AW96"/>
  <c r="AT96"/>
  <c r="BB94"/>
  <c r="W31"/>
  <c i="3" r="F34"/>
  <c i="1" r="BA96"/>
  <c r="BD94"/>
  <c r="W33"/>
  <c r="BC94"/>
  <c r="AY94"/>
  <c i="2" r="J34"/>
  <c i="1" r="AW95"/>
  <c r="AT95"/>
  <c i="4" r="F34"/>
  <c i="1" r="BA97"/>
  <c i="5" r="F34"/>
  <c i="1" r="BA98"/>
  <c r="AZ94"/>
  <c r="AV94"/>
  <c r="AK29"/>
  <c i="2" l="1" r="P132"/>
  <c i="1" r="AU95"/>
  <c i="5" r="BK120"/>
  <c r="J120"/>
  <c r="J96"/>
  <c i="1" r="AN97"/>
  <c i="4" r="J96"/>
  <c i="1" r="AN96"/>
  <c i="4" r="J39"/>
  <c i="3" r="J96"/>
  <c r="J39"/>
  <c i="1" r="AU94"/>
  <c i="2" r="J30"/>
  <c i="1" r="AG95"/>
  <c r="BA94"/>
  <c r="W30"/>
  <c r="AX94"/>
  <c r="W29"/>
  <c r="W32"/>
  <c i="2" l="1" r="J39"/>
  <c i="1" r="AN95"/>
  <c i="5" r="J30"/>
  <c i="1" r="AG98"/>
  <c r="AG94"/>
  <c r="AK26"/>
  <c r="AW94"/>
  <c r="AK30"/>
  <c r="AK35"/>
  <c i="5" l="1" r="J39"/>
  <c i="1" r="AN98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<sst xmlns="http://schemas.openxmlformats.org/spreadsheetml/2006/main">
  <si>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</si>
  <si>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</si>
  <si>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</si>
  <si>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</si>
  <si>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{5c4c5dca-b45e-43ac-9800-84de97249f39}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</si>
  <si>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</si>
  <si>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</si>
  <si>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</si>
  <si>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</si>
  <si>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</si>
  <si>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</si>
  <si>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</si>
  <si>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</si>
  <si>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16254-1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</si>
  <si>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</si>
  <si>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</si>
  <si>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Investicie do výstavby kapacít pozberovej úpravy v ovocnom sade</t>
  </si>
  <si>
    <t>JKSO:</t>
  </si>
  <si>
    <t>KS:</t>
  </si>
  <si>
    <t>Miesto:</t>
  </si>
  <si>
    <t>Zemplínska Nová Ves</t>
  </si>
  <si>
    <t>Dátum:</t>
  </si>
  <si>
    <t>4. 8. 2023</t>
  </si>
  <si>
    <t>Objednávateľ:</t>
  </si>
  <si>
    <t>IČO:</t>
  </si>
  <si>
    <t>Dušan Leško - SHR, Trebišov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</si>
  <si>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</si>
  <si>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</si>
  <si>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</si>
  <si>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</si>
  <si>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</si>
  <si>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</si>
  <si>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</si>
  <si>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</si>
  <si>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</si>
  <si>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</si>
  <si>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</si>
  <si>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</si>
  <si>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</si>
  <si>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</si>
  <si>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</si>
  <si>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</si>
  <si>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</si>
  <si>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</si>
  <si>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</si>
  <si>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</si>
  <si>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</si>
  <si>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</si>
  <si>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</si>
  <si>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</si>
  <si>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</si>
  <si>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</si>
  <si>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</si>
  <si>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</si>
  <si>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</si>
  <si>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</si>
  <si>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</si>
  <si>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</si>
  <si>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</si>
  <si>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</si>
  <si>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</si>
  <si>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</si>
  <si>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</si>
  <si>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</si>
  <si>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</si>
  <si>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</si>
  <si>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</si>
  <si>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</si>
  <si>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</si>
  <si>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</si>
  <si>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</si>
  <si>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</si>
  <si>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</si>
  <si>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</si>
  <si>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</si>
  <si>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</si>
  <si>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</si>
  <si>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</si>
  <si>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</si>
  <si>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</si>
  <si>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Hala</t>
  </si>
  <si>
    <t>STA</t>
  </si>
  <si>
    <t>1</t>
  </si>
  <si>
    <t>{e6334e8d-1f62-48d3-acfb-c37aa7ae0846}</t>
  </si>
  <si>
    <t>02</t>
  </si>
  <si>
    <t>SO 02 Vodovodná prípojka areálova</t>
  </si>
  <si>
    <t>{db7dbd56-76ab-402b-8832-8ef9588f3f9e}</t>
  </si>
  <si>
    <t>03</t>
  </si>
  <si>
    <t>SO 03 Arealova kanalizácia a žumpy</t>
  </si>
  <si>
    <t>{7fa93717-3fce-4491-882c-5edb7d15d9d9}</t>
  </si>
  <si>
    <t>04</t>
  </si>
  <si>
    <t xml:space="preserve">SO 04 Prípojka NN </t>
  </si>
  <si>
    <t>{7173303a-0768-47ee-b601-f6752db74fa5}</t>
  </si>
  <si>
    <t>KRYCÍ LIST ROZPOČTU</t>
  </si>
  <si>
    <t>Objekt:</t>
  </si>
  <si>
    <t>01 - SO 01 Hala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</si>
  <si>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</si>
  <si>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</si>
  <si>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</si>
  <si>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</si>
  <si>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</si>
  <si>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</si>
  <si>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</si>
  <si>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</si>
  <si>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</si>
  <si>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</si>
  <si>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</si>
  <si>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</si>
  <si>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</si>
  <si>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</si>
  <si>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</si>
  <si>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764 - Konštrukcie klampiarske</t>
  </si>
  <si>
    <t xml:space="preserve">    767 - Konštrukcie doplnkové kovové</t>
  </si>
  <si>
    <t xml:space="preserve">    783 - Nátery</t>
  </si>
  <si>
    <t>M - Práce a dodávky M</t>
  </si>
  <si>
    <t xml:space="preserve">    21-M - Elektromontáže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</si>
  <si>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</si>
  <si>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</si>
  <si>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</si>
  <si>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</si>
  <si>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</si>
  <si>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</si>
  <si>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</si>
  <si>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</si>
  <si>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</si>
  <si>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</si>
  <si>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</si>
  <si>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</si>
  <si>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</si>
  <si>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</si>
  <si>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</si>
  <si>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</si>
  <si>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</si>
  <si>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</si>
  <si>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122201101.S</t>
  </si>
  <si>
    <t>Odkopávka a prekopávka nezapažená v hornine 3, do 100 m3</t>
  </si>
  <si>
    <t>m3</t>
  </si>
  <si>
    <t>4</t>
  </si>
  <si>
    <t>2</t>
  </si>
  <si>
    <t>-888867706</t>
  </si>
  <si>
    <t>122201109.S</t>
  </si>
  <si>
    <t>Odkopávky a prekopávky nezapažené. Príplatok k cenám za lepivosť horniny 3</t>
  </si>
  <si>
    <t>993219471</t>
  </si>
  <si>
    <t>116</t>
  </si>
  <si>
    <t>131201101.S</t>
  </si>
  <si>
    <t>Výkop nezapaženej jamy v hornine 3, do 100 m3 pätky</t>
  </si>
  <si>
    <t>-156679762</t>
  </si>
  <si>
    <t>117</t>
  </si>
  <si>
    <t>131201109.S</t>
  </si>
  <si>
    <t>Hĺbenie nezapažených jám a zárezov. Príplatok za lepivosť horniny 3</t>
  </si>
  <si>
    <t>750127090</t>
  </si>
  <si>
    <t>132201101.S</t>
  </si>
  <si>
    <t>Výkop ryhy do šírky 600 mm v horn.3 do 100 m3</t>
  </si>
  <si>
    <t>442322591</t>
  </si>
  <si>
    <t>5</t>
  </si>
  <si>
    <t>132201109.S</t>
  </si>
  <si>
    <t>Príplatok k cene za lepivosť pri hĺbení rýh šírky do 600 mm zapažených i nezapažených s urovnaním dna v hornine 3</t>
  </si>
  <si>
    <t>1242753472</t>
  </si>
  <si>
    <t>6</t>
  </si>
  <si>
    <t>162501102.S</t>
  </si>
  <si>
    <t>Vodorovné premiestnenie výkopku po spevnenej ceste z horniny tr.1-4, do 100 m3 na vzdialenosť do 3000 m</t>
  </si>
  <si>
    <t>762274633</t>
  </si>
  <si>
    <t>7</t>
  </si>
  <si>
    <t>167101102.S</t>
  </si>
  <si>
    <t>Nakladanie neuľahnutého výkopku z hornín tr.1-4 nad 100 do 1000 m3</t>
  </si>
  <si>
    <t>-1805396140</t>
  </si>
  <si>
    <t>8</t>
  </si>
  <si>
    <t>171201202.S</t>
  </si>
  <si>
    <t>Uloženie sypaniny na skládky nad 100 do 1000 m3</t>
  </si>
  <si>
    <t>671493340</t>
  </si>
  <si>
    <t>Zakladanie</t>
  </si>
  <si>
    <t>9</t>
  </si>
  <si>
    <t>271573001.S</t>
  </si>
  <si>
    <t>Násyp pod základové konštrukcie so zhutnením zo štrkopiesku fr.0-32 mm</t>
  </si>
  <si>
    <t>2050303695</t>
  </si>
  <si>
    <t>10</t>
  </si>
  <si>
    <t>274271051.S</t>
  </si>
  <si>
    <t>Murivo základových pásov (m3) z betónových debniacich tvárnic s betónovou výplňou C 16/20 hrúbky 400 mm</t>
  </si>
  <si>
    <t>-1533568893</t>
  </si>
  <si>
    <t>11</t>
  </si>
  <si>
    <t>274313611.S</t>
  </si>
  <si>
    <t>Betón základových pásov, prostý tr. C 16/20</t>
  </si>
  <si>
    <t>-22434811</t>
  </si>
  <si>
    <t>12</t>
  </si>
  <si>
    <t>274361825.S</t>
  </si>
  <si>
    <t>Výstuž pre murivo základových pásov z betónových debniacich tvárnic s betónovou výplňou z ocele B500 (10505)</t>
  </si>
  <si>
    <t>t</t>
  </si>
  <si>
    <t>1989328316</t>
  </si>
  <si>
    <t>13</t>
  </si>
  <si>
    <t>275321511.S</t>
  </si>
  <si>
    <t>Betón základových pätiek, železový (bez výstuže), tr. C 30/37</t>
  </si>
  <si>
    <t>-248424642</t>
  </si>
  <si>
    <t>14</t>
  </si>
  <si>
    <t>275361821.S</t>
  </si>
  <si>
    <t>Výstuž základových pätiek z ocele B500 (10505)</t>
  </si>
  <si>
    <t>1734124104</t>
  </si>
  <si>
    <t>Úpravy povrchov, podlahy, osadenie</t>
  </si>
  <si>
    <t>15</t>
  </si>
  <si>
    <t>631316251.S</t>
  </si>
  <si>
    <t>Povrchová úprava poterovou zmesou pre priemyselné (pancierové) podlahy, cementom, stredne ťažká prevádzka, hr. poteru 10 mm</t>
  </si>
  <si>
    <t>m2</t>
  </si>
  <si>
    <t>-1650705676</t>
  </si>
  <si>
    <t>16</t>
  </si>
  <si>
    <t>631325711.S</t>
  </si>
  <si>
    <t>Mazanina z betónu vystužená oceľovými vláknami tr.C25/30 hr. nad 120 do 240 mm</t>
  </si>
  <si>
    <t>1866311821</t>
  </si>
  <si>
    <t>17</t>
  </si>
  <si>
    <t>631571003.S</t>
  </si>
  <si>
    <t>Násyp zo štrkopiesku 0-32 (pre spevnenie podkladu)</t>
  </si>
  <si>
    <t>-1803427165</t>
  </si>
  <si>
    <t>Ostatné konštrukcie a práce-búranie</t>
  </si>
  <si>
    <t>18</t>
  </si>
  <si>
    <t>959941142.S</t>
  </si>
  <si>
    <t>Chemická kotva s kotevným svorníkom tesnená chemickou ampulkou do betónu, ŽB, kameňa, s vyvŕtaním otvoru M20/100/300 mm</t>
  </si>
  <si>
    <t>ks</t>
  </si>
  <si>
    <t>-1448933843</t>
  </si>
  <si>
    <t>99</t>
  </si>
  <si>
    <t>Presun hmôt HSV</t>
  </si>
  <si>
    <t>19</t>
  </si>
  <si>
    <t>998012021.S</t>
  </si>
  <si>
    <t>Presun hmôt pre budovy (801, 803, 812), zvislá konštr. monolit. betónová výšky do 6 m</t>
  </si>
  <si>
    <t>-37329778</t>
  </si>
  <si>
    <t>PSV</t>
  </si>
  <si>
    <t>Práce a dodávky PSV</t>
  </si>
  <si>
    <t>713</t>
  </si>
  <si>
    <t>Izolácie tepelné</t>
  </si>
  <si>
    <t>713482121.S</t>
  </si>
  <si>
    <t>Montáž trubíc z PE, hr.15-20 mm,vnút.priemer do 38 mm</t>
  </si>
  <si>
    <t>m</t>
  </si>
  <si>
    <t>1483889387</t>
  </si>
  <si>
    <t>21</t>
  </si>
  <si>
    <t>M</t>
  </si>
  <si>
    <t>283310004700.S</t>
  </si>
  <si>
    <t>Izolačná PE trubica dxhr. 22x20 mm, nadrezaná, na izolovanie rozvodov vody, kúrenia, zdravotechniky</t>
  </si>
  <si>
    <t>32</t>
  </si>
  <si>
    <t>-343451933</t>
  </si>
  <si>
    <t>22</t>
  </si>
  <si>
    <t>998713201.S</t>
  </si>
  <si>
    <t>Presun hmôt pre izolácie tepelné v objektoch výšky do 6 m</t>
  </si>
  <si>
    <t>%</t>
  </si>
  <si>
    <t>-158190583</t>
  </si>
  <si>
    <t>721</t>
  </si>
  <si>
    <t>Zdravotechnika - vnútorná kanalizácia</t>
  </si>
  <si>
    <t>23</t>
  </si>
  <si>
    <t>721171110.S</t>
  </si>
  <si>
    <t>Potrubie z PVC - U odpadové ležaté hrdlové D 125 mm</t>
  </si>
  <si>
    <t>-1167233959</t>
  </si>
  <si>
    <t>24</t>
  </si>
  <si>
    <t>721173205.S</t>
  </si>
  <si>
    <t>Potrubie z PVC - U odpadné pripájacie D 50 mm</t>
  </si>
  <si>
    <t>433771485</t>
  </si>
  <si>
    <t>25</t>
  </si>
  <si>
    <t>721213015.S</t>
  </si>
  <si>
    <t>Montáž podlahového vpustu s zvislým odtokom DN 110</t>
  </si>
  <si>
    <t>-1191432748</t>
  </si>
  <si>
    <t>26</t>
  </si>
  <si>
    <t>286630024900</t>
  </si>
  <si>
    <t>Podlahový vpust HL310N-3120, (0,5 l/s), vertikálny odtok DN 50/75/110, izolačná príruba, Klick-Klack, rám 121x121 mm, mriežka Quadra 115x115 mm, PP/PE/nerez</t>
  </si>
  <si>
    <t>-823193225</t>
  </si>
  <si>
    <t>27</t>
  </si>
  <si>
    <t>721274103.S</t>
  </si>
  <si>
    <t>Ventilačná hlavica strešná plastová DN 100</t>
  </si>
  <si>
    <t>-2084116835</t>
  </si>
  <si>
    <t>28</t>
  </si>
  <si>
    <t>251104</t>
  </si>
  <si>
    <t>Samočinné odvetrávacie turbíny LOMANCO IB 8 f 203mm - prírodný hliník</t>
  </si>
  <si>
    <t>1112714170</t>
  </si>
  <si>
    <t>29</t>
  </si>
  <si>
    <t>998721201.S</t>
  </si>
  <si>
    <t>Presun hmôt pre vnútornú kanalizáciu v objektoch výšky do 6 m</t>
  </si>
  <si>
    <t>1967791010</t>
  </si>
  <si>
    <t>722</t>
  </si>
  <si>
    <t>Zdravotechnika - vnútorný vodovod</t>
  </si>
  <si>
    <t>30</t>
  </si>
  <si>
    <t>722172101.S</t>
  </si>
  <si>
    <t>Potrubie z plastických rúr PP-R D 25 mm - PN10, polyfúznym zváraním</t>
  </si>
  <si>
    <t>178012825</t>
  </si>
  <si>
    <t>31</t>
  </si>
  <si>
    <t>722221015.S</t>
  </si>
  <si>
    <t>Montáž guľového kohúta závitového priameho pre vodu G 3/4</t>
  </si>
  <si>
    <t>525293458</t>
  </si>
  <si>
    <t>551110005000.S</t>
  </si>
  <si>
    <t>Guľový uzáver pre vodu 3/4", niklovaná mosadz</t>
  </si>
  <si>
    <t>-1036629788</t>
  </si>
  <si>
    <t>33</t>
  </si>
  <si>
    <t>998722201.S</t>
  </si>
  <si>
    <t>Presun hmôt pre vnútorný vodovod v objektoch výšky do 6 m</t>
  </si>
  <si>
    <t>968873583</t>
  </si>
  <si>
    <t>764</t>
  </si>
  <si>
    <t>Konštrukcie klampiarske</t>
  </si>
  <si>
    <t>34</t>
  </si>
  <si>
    <t>764175725.S</t>
  </si>
  <si>
    <t xml:space="preserve">Montaž presvetľovacích prvkov </t>
  </si>
  <si>
    <t>1716350336</t>
  </si>
  <si>
    <t>35</t>
  </si>
  <si>
    <t>764751112.S</t>
  </si>
  <si>
    <t>Zvodová rúra kruhová pozink farebný vrátane príslušenstva, priemer 100 mm</t>
  </si>
  <si>
    <t>-1085746096</t>
  </si>
  <si>
    <t>36</t>
  </si>
  <si>
    <t>764751132.S</t>
  </si>
  <si>
    <t>Koleno zvodovej rúry pozink farebný, priemer 100 mm</t>
  </si>
  <si>
    <t>-1119109948</t>
  </si>
  <si>
    <t>37</t>
  </si>
  <si>
    <t>764751152.S</t>
  </si>
  <si>
    <t>Koleno odskokové zvodovej rúry pozink farebný, priemer 100 mm</t>
  </si>
  <si>
    <t>1383854638</t>
  </si>
  <si>
    <t>38</t>
  </si>
  <si>
    <t>764761121.S</t>
  </si>
  <si>
    <t>Žľab pododkvapový polkruhový pozink farebný vrátane čela, hákov, rohov, kútov, r.š. 250 mm</t>
  </si>
  <si>
    <t>-567640624</t>
  </si>
  <si>
    <t>39</t>
  </si>
  <si>
    <t>764761231.S</t>
  </si>
  <si>
    <t>Kotlík žľabový oválny pozink farebný, rozmer (r.š./D) 250/90 mm</t>
  </si>
  <si>
    <t>-720831147</t>
  </si>
  <si>
    <t>40</t>
  </si>
  <si>
    <t>998764101.S</t>
  </si>
  <si>
    <t>Presun hmôt pre konštrukcie klampiarske v objektoch výšky do 6 m</t>
  </si>
  <si>
    <t>1344650579</t>
  </si>
  <si>
    <t>767</t>
  </si>
  <si>
    <t>Konštrukcie doplnkové kovové</t>
  </si>
  <si>
    <t>41</t>
  </si>
  <si>
    <t>767421141.S</t>
  </si>
  <si>
    <t>Montáž opláštenia oplechovanie horné</t>
  </si>
  <si>
    <t>1989720848</t>
  </si>
  <si>
    <t>42</t>
  </si>
  <si>
    <t>138110001350.S</t>
  </si>
  <si>
    <t>Plech tabuľový pozink farebný, hr. 0,5 - 0,75 mm</t>
  </si>
  <si>
    <t>586679525</t>
  </si>
  <si>
    <t>43</t>
  </si>
  <si>
    <t>767421151.S</t>
  </si>
  <si>
    <t>Montáž opláštenia oplechovanie spodný odkvapový plech</t>
  </si>
  <si>
    <t>-1106989212</t>
  </si>
  <si>
    <t>44</t>
  </si>
  <si>
    <t>-451187358</t>
  </si>
  <si>
    <t>45</t>
  </si>
  <si>
    <t>767641110.S</t>
  </si>
  <si>
    <t>Montáž kovového dverového krídla otočného jednokrídlového, do existujúcej zárubne, vrátane kovania</t>
  </si>
  <si>
    <t>1669862753</t>
  </si>
  <si>
    <t>46</t>
  </si>
  <si>
    <t>549150000600.S</t>
  </si>
  <si>
    <t>Kľučka dverová a rozeta 2x, nehrdzavejúca oceľ, povrch nerez brúsený</t>
  </si>
  <si>
    <t>-1583997583</t>
  </si>
  <si>
    <t>47</t>
  </si>
  <si>
    <t>553410014800.S</t>
  </si>
  <si>
    <t>Dvere kovové 1070/2050 otočné jednostrannéuhoľníkovou zárubňou so zámkom FAB</t>
  </si>
  <si>
    <t>2076603133</t>
  </si>
  <si>
    <t>48</t>
  </si>
  <si>
    <t>767653240.S</t>
  </si>
  <si>
    <t>Montáž vrát posuvných, osadzovaných do oceľov. zárubne z dielov,s plochou nad 13 do 20 m2</t>
  </si>
  <si>
    <t>780134266</t>
  </si>
  <si>
    <t>49</t>
  </si>
  <si>
    <t>553410062255.S</t>
  </si>
  <si>
    <t>Brána posuvna šxv 4200x4000mm</t>
  </si>
  <si>
    <t>-1623151919</t>
  </si>
  <si>
    <t>50</t>
  </si>
  <si>
    <t>998767201.S</t>
  </si>
  <si>
    <t>Presun hmôt pre kovové stavebné doplnkové konštrukcie v objektoch výšky do 6 m</t>
  </si>
  <si>
    <t>1987311015</t>
  </si>
  <si>
    <t>783</t>
  </si>
  <si>
    <t>Nátery</t>
  </si>
  <si>
    <t>51</t>
  </si>
  <si>
    <t>783172510.S</t>
  </si>
  <si>
    <t>Nátery oceľ.konštr. polyuretánové ťažkých A dvojnásobné 2x s emailovaním.- 140μm</t>
  </si>
  <si>
    <t>150477222</t>
  </si>
  <si>
    <t>Práce a dodávky M</t>
  </si>
  <si>
    <t>3</t>
  </si>
  <si>
    <t>21-M</t>
  </si>
  <si>
    <t>Elektromontáže</t>
  </si>
  <si>
    <t>52</t>
  </si>
  <si>
    <t>210010025.S</t>
  </si>
  <si>
    <t>Rúrka ohybná elektroinštalačná z PVC typ FXP 20, uložená pevne</t>
  </si>
  <si>
    <t>64</t>
  </si>
  <si>
    <t>390974625</t>
  </si>
  <si>
    <t>53</t>
  </si>
  <si>
    <t>345710009100</t>
  </si>
  <si>
    <t>Rúrka ohybná vlnitá pancierová PVC-U, FXP D 20</t>
  </si>
  <si>
    <t>128</t>
  </si>
  <si>
    <t>-1946710376</t>
  </si>
  <si>
    <t>54</t>
  </si>
  <si>
    <t>210010311.S</t>
  </si>
  <si>
    <t>Krabica (1902, KO 68) odbočná s viečkom kruhová , bez zapojenia</t>
  </si>
  <si>
    <t>-720052406</t>
  </si>
  <si>
    <t>55</t>
  </si>
  <si>
    <t>345410002500.S</t>
  </si>
  <si>
    <t>Krabica inštalačná KU 68-1902 KA pod omietku s viečkom</t>
  </si>
  <si>
    <t>-1895756614</t>
  </si>
  <si>
    <t>56</t>
  </si>
  <si>
    <t>345410003100</t>
  </si>
  <si>
    <t>Viečko na krabicu KO 68 D 80 mm, KOPOS</t>
  </si>
  <si>
    <t>-1505726582</t>
  </si>
  <si>
    <t>57</t>
  </si>
  <si>
    <t>210020202.S</t>
  </si>
  <si>
    <t>Káblový rošt násuvný pozinkovaný závesné jednostr. ľahké, ťažké</t>
  </si>
  <si>
    <t>1775323106</t>
  </si>
  <si>
    <t>58</t>
  </si>
  <si>
    <t>345760000400.S</t>
  </si>
  <si>
    <t>Rošt pozinkovaný Rzn 40/300 dĺžka 3 m</t>
  </si>
  <si>
    <t>709574261</t>
  </si>
  <si>
    <t>59</t>
  </si>
  <si>
    <t>345760002600.S</t>
  </si>
  <si>
    <t>Koleno pozinkované pre rošt KRz 40 uhol 45°</t>
  </si>
  <si>
    <t>-74569887</t>
  </si>
  <si>
    <t>60</t>
  </si>
  <si>
    <t>210110003.S</t>
  </si>
  <si>
    <t xml:space="preserve">Sériový spínač -  radenie 5, nástenný IP 44 vrátane zapojenia</t>
  </si>
  <si>
    <t>1837157753</t>
  </si>
  <si>
    <t>61</t>
  </si>
  <si>
    <t>345330002915.S</t>
  </si>
  <si>
    <t>Prepínač nástenný, radenie 5, IP44</t>
  </si>
  <si>
    <t>-1769366559</t>
  </si>
  <si>
    <t>62</t>
  </si>
  <si>
    <t>210111031.S</t>
  </si>
  <si>
    <t>Zásuvka na povrchovú montáž IP 44, 250V / 16A, vrátane zapojenia 2P + PE</t>
  </si>
  <si>
    <t>-1041313919</t>
  </si>
  <si>
    <t>63</t>
  </si>
  <si>
    <t>345510001210.S</t>
  </si>
  <si>
    <t>Zásuvka jednonásobná na povrch, radenie 2P+PE, IP 44</t>
  </si>
  <si>
    <t>502404729</t>
  </si>
  <si>
    <t>210111136.S</t>
  </si>
  <si>
    <t>Priemyslová zásuvka vstavaná CEE 400 V / 125A, vrátane zapojenia, IEGN 12543, 3P + PE, IEGN 12553, 3P + N + PE</t>
  </si>
  <si>
    <t>1513795085</t>
  </si>
  <si>
    <t>65</t>
  </si>
  <si>
    <t>345540007734.S</t>
  </si>
  <si>
    <t>Zásuvka vstavaná priemyslová IEGN 12553, 3P + N + PE, IP 67 - 400V, 125A</t>
  </si>
  <si>
    <t>-1336181110</t>
  </si>
  <si>
    <t>66</t>
  </si>
  <si>
    <t>210193030.S</t>
  </si>
  <si>
    <t>Rozpájacia a istiaca plastová skriňa zapustená - typ SR 10</t>
  </si>
  <si>
    <t>-28807176</t>
  </si>
  <si>
    <t>67</t>
  </si>
  <si>
    <t>357140002800.S</t>
  </si>
  <si>
    <t>Rozvádzač nástenný oceľoplechový NN 0640/4035, 2P(13x400A)</t>
  </si>
  <si>
    <t>31735481</t>
  </si>
  <si>
    <t>68</t>
  </si>
  <si>
    <t>210203057.S</t>
  </si>
  <si>
    <t>Montáž a zapojenie LED panelu Ø180 mm zaveseného</t>
  </si>
  <si>
    <t>1862434102</t>
  </si>
  <si>
    <t>69</t>
  </si>
  <si>
    <t>348310000600.S</t>
  </si>
  <si>
    <t>Svietidlo priemyselné 10300 lm závesné</t>
  </si>
  <si>
    <t>-2114795342</t>
  </si>
  <si>
    <t>70</t>
  </si>
  <si>
    <t>210220001.S</t>
  </si>
  <si>
    <t>Uzemňovacie vedenie na povrchu FeZn drôt zvodový Ø 8-10</t>
  </si>
  <si>
    <t>-166738902</t>
  </si>
  <si>
    <t>71</t>
  </si>
  <si>
    <t>354410054700.S</t>
  </si>
  <si>
    <t>Drôt bleskozvodový FeZn, d 8 mm</t>
  </si>
  <si>
    <t>kg</t>
  </si>
  <si>
    <t>1041807573</t>
  </si>
  <si>
    <t>72</t>
  </si>
  <si>
    <t>210220020.S</t>
  </si>
  <si>
    <t>Uzemňovacie vedenie v zemi FeZn do 120 mm2 vrátane izolácie spojov</t>
  </si>
  <si>
    <t>530265913</t>
  </si>
  <si>
    <t>73</t>
  </si>
  <si>
    <t>354410058800.S</t>
  </si>
  <si>
    <t>Pásovina uzemňovacia FeZn 30 x 4 mm</t>
  </si>
  <si>
    <t>-359789579</t>
  </si>
  <si>
    <t>74</t>
  </si>
  <si>
    <t>210220104.S</t>
  </si>
  <si>
    <t>Podpery vedenia FeZn na plechové strechy PV23, PV24</t>
  </si>
  <si>
    <t>269729548</t>
  </si>
  <si>
    <t>75</t>
  </si>
  <si>
    <t>354410037300.S</t>
  </si>
  <si>
    <t>Podpera vedenia FeZn na plechové strechy označenie PV 23</t>
  </si>
  <si>
    <t>-2110757248</t>
  </si>
  <si>
    <t>76</t>
  </si>
  <si>
    <t>354410067000.S</t>
  </si>
  <si>
    <t>Tesniaci set</t>
  </si>
  <si>
    <t>-1005425805</t>
  </si>
  <si>
    <t>77</t>
  </si>
  <si>
    <t>210220105.S</t>
  </si>
  <si>
    <t>Podpery vedenia FeZn do muriva PV 01h a PV 01, 02, 03</t>
  </si>
  <si>
    <t>588790981</t>
  </si>
  <si>
    <t>78</t>
  </si>
  <si>
    <t>311310008520.S</t>
  </si>
  <si>
    <t>Hmoždinka 12x160 rámová KPR</t>
  </si>
  <si>
    <t>268879137</t>
  </si>
  <si>
    <t>79</t>
  </si>
  <si>
    <t>354410031900.S</t>
  </si>
  <si>
    <t>Podpera vedenia FeZn do muriva a do hmoždinky označenie PV 01 h</t>
  </si>
  <si>
    <t>-507358635</t>
  </si>
  <si>
    <t>80</t>
  </si>
  <si>
    <t>210220113.S</t>
  </si>
  <si>
    <t>Podpery vedenia FeZn pre svetlíky a oceľové konštrukcie PV31 a PV32</t>
  </si>
  <si>
    <t>-845332316</t>
  </si>
  <si>
    <t>81</t>
  </si>
  <si>
    <t>354410037700.S</t>
  </si>
  <si>
    <t>Podpera vedenia FeZn na svetlík označenie PV 31</t>
  </si>
  <si>
    <t>-720996926</t>
  </si>
  <si>
    <t>82</t>
  </si>
  <si>
    <t>74792604</t>
  </si>
  <si>
    <t>83</t>
  </si>
  <si>
    <t>210220205.S</t>
  </si>
  <si>
    <t>Zachytávacia tyč FeZn na oceľové konštrukcie JK05</t>
  </si>
  <si>
    <t>1938518620</t>
  </si>
  <si>
    <t>84</t>
  </si>
  <si>
    <t>354410022700.S</t>
  </si>
  <si>
    <t>Tyč zachytávacia FeZn k oceľovému podstavcu označenie JD 20 a</t>
  </si>
  <si>
    <t>625056008</t>
  </si>
  <si>
    <t>85</t>
  </si>
  <si>
    <t>210220220.S</t>
  </si>
  <si>
    <t>Držiak zachytávacej tyče FeZn DJ1-8</t>
  </si>
  <si>
    <t>460857112</t>
  </si>
  <si>
    <t>86</t>
  </si>
  <si>
    <t>354410023800.S</t>
  </si>
  <si>
    <t>Držiak FeZn zachytávacej tyče na upevnenie do muriva označenie DJ 1</t>
  </si>
  <si>
    <t>224807308</t>
  </si>
  <si>
    <t>87</t>
  </si>
  <si>
    <t>210220246.S</t>
  </si>
  <si>
    <t>Svorka FeZn na odkvapový žľab SO</t>
  </si>
  <si>
    <t>-1668732179</t>
  </si>
  <si>
    <t>88</t>
  </si>
  <si>
    <t>354410004200.S</t>
  </si>
  <si>
    <t>Svorka FeZn odkvapová označenie SO</t>
  </si>
  <si>
    <t>1582587201</t>
  </si>
  <si>
    <t>89</t>
  </si>
  <si>
    <t>210220247.S</t>
  </si>
  <si>
    <t>Svorka FeZn skúšobná SZ</t>
  </si>
  <si>
    <t>-1529304253</t>
  </si>
  <si>
    <t>90</t>
  </si>
  <si>
    <t>354410004300.S</t>
  </si>
  <si>
    <t>Svorka FeZn skúšobná označenie SZ</t>
  </si>
  <si>
    <t>-1099241223</t>
  </si>
  <si>
    <t>91</t>
  </si>
  <si>
    <t>210220253.S</t>
  </si>
  <si>
    <t>Svorka FeZn uzemňovacia SR03</t>
  </si>
  <si>
    <t>-1026388724</t>
  </si>
  <si>
    <t>92</t>
  </si>
  <si>
    <t>354410000900.S</t>
  </si>
  <si>
    <t>Svorka FeZn uzemňovacia označenie SR 03 A</t>
  </si>
  <si>
    <t>-905434456</t>
  </si>
  <si>
    <t>93</t>
  </si>
  <si>
    <t>210220260.S</t>
  </si>
  <si>
    <t>Ochranný uholník FeZn OU</t>
  </si>
  <si>
    <t>-1521299909</t>
  </si>
  <si>
    <t>94</t>
  </si>
  <si>
    <t>354410053300.S</t>
  </si>
  <si>
    <t>Uholník ochranný FeZn označenie OU 1,7 m</t>
  </si>
  <si>
    <t>-488294778</t>
  </si>
  <si>
    <t>95</t>
  </si>
  <si>
    <t>210800108.S</t>
  </si>
  <si>
    <t>Kábel medený uložený voľne CYKY 450/750 V 3x1,5</t>
  </si>
  <si>
    <t>1738796378</t>
  </si>
  <si>
    <t>96</t>
  </si>
  <si>
    <t>341110000800.S</t>
  </si>
  <si>
    <t>Kábel medený CYKY 3x1,5 mm2</t>
  </si>
  <si>
    <t>1098193373</t>
  </si>
  <si>
    <t>97</t>
  </si>
  <si>
    <t>210800120.S</t>
  </si>
  <si>
    <t>Kábel medený uložený voľne CYKY 450/750 V 5x2,5</t>
  </si>
  <si>
    <t>1399751499</t>
  </si>
  <si>
    <t>98</t>
  </si>
  <si>
    <t>341110002000.S</t>
  </si>
  <si>
    <t>Kábel medený CYKY 5x2,5 mm2</t>
  </si>
  <si>
    <t>-2040244217</t>
  </si>
  <si>
    <t>MV</t>
  </si>
  <si>
    <t>Murárske výpomoci</t>
  </si>
  <si>
    <t>2017879477</t>
  </si>
  <si>
    <t>100</t>
  </si>
  <si>
    <t>PM</t>
  </si>
  <si>
    <t>Podružný materiál</t>
  </si>
  <si>
    <t>1463336282</t>
  </si>
  <si>
    <t>101</t>
  </si>
  <si>
    <t>PPV</t>
  </si>
  <si>
    <t>Podiel pridružených výkonov</t>
  </si>
  <si>
    <t>-279692908</t>
  </si>
  <si>
    <t>43-M</t>
  </si>
  <si>
    <t>Montáž oceľových konštrukcií</t>
  </si>
  <si>
    <t>102</t>
  </si>
  <si>
    <t>430841102.S</t>
  </si>
  <si>
    <t>Krytina strechy vo v. do 15 m prichytená závitorez. skrutkami - rozmer 900x30x0,8 mm, hmot. 8,31 kg/m</t>
  </si>
  <si>
    <t>-1769159578</t>
  </si>
  <si>
    <t>115</t>
  </si>
  <si>
    <t>138310001000.S</t>
  </si>
  <si>
    <t>Plech trapézový pozink farebný, výška profilu 35 mm, hr. 0,5 - 1,00 mm</t>
  </si>
  <si>
    <t>256</t>
  </si>
  <si>
    <t>231869964</t>
  </si>
  <si>
    <t>104</t>
  </si>
  <si>
    <t>430843004.S</t>
  </si>
  <si>
    <t>Oplechovanie stien skrutkované vo výške do 15 m, rozm. 600x30x1,0 mm, hmot. 7,11 kg/m</t>
  </si>
  <si>
    <t>1006254710</t>
  </si>
  <si>
    <t>114</t>
  </si>
  <si>
    <t>-1059520973</t>
  </si>
  <si>
    <t>106</t>
  </si>
  <si>
    <t>430865165.S</t>
  </si>
  <si>
    <t>Výroba segmentov pre ťažké zložité - dynamicky nenamáhané dlhé oceľ. konštrukcie a prvky, celkovej hmotnosti nad 1000 kg</t>
  </si>
  <si>
    <t>170347069</t>
  </si>
  <si>
    <t>107</t>
  </si>
  <si>
    <t>134830000600.S</t>
  </si>
  <si>
    <t>Ocelova konštrukcia hlavných a štítových rámov haly ocel zn.11 373, podľa EN ISO S235JRG1</t>
  </si>
  <si>
    <t>-1012028049</t>
  </si>
  <si>
    <t>108</t>
  </si>
  <si>
    <t>134840000100.S</t>
  </si>
  <si>
    <t xml:space="preserve">Pozinkovane Z a C profily </t>
  </si>
  <si>
    <t>-194041493</t>
  </si>
  <si>
    <t>109</t>
  </si>
  <si>
    <t>MD</t>
  </si>
  <si>
    <t>Mimostavenisková doprava</t>
  </si>
  <si>
    <t>219002393</t>
  </si>
  <si>
    <t>110</t>
  </si>
  <si>
    <t>120001771</t>
  </si>
  <si>
    <t>111</t>
  </si>
  <si>
    <t>PD</t>
  </si>
  <si>
    <t>Presun dodávok</t>
  </si>
  <si>
    <t>692156002</t>
  </si>
  <si>
    <t>112</t>
  </si>
  <si>
    <t>1843466788</t>
  </si>
  <si>
    <t>113</t>
  </si>
  <si>
    <t>1627629213</t>
  </si>
  <si>
    <t>02 - SO 02 Vodovodná prípojka areálova</t>
  </si>
  <si>
    <t xml:space="preserve">    8 - Rúrové vedenie</t>
  </si>
  <si>
    <t>1827540198</t>
  </si>
  <si>
    <t>-1318620890</t>
  </si>
  <si>
    <t>133201101.S</t>
  </si>
  <si>
    <t>Výkop šachty zapaženej, hornina 3 do 100 m3</t>
  </si>
  <si>
    <t>1986204772</t>
  </si>
  <si>
    <t>133201109.S</t>
  </si>
  <si>
    <t>Príplatok k cenám za lepivosť pri hĺbení šachiet zapažených i nezapažených v hornine 3</t>
  </si>
  <si>
    <t>-1907631989</t>
  </si>
  <si>
    <t>162301101.S</t>
  </si>
  <si>
    <t>Vodorovné premiestnenie výkopku po spevnenej ceste z horniny tr.1-4, do 100 m3 na vzdialenosť do 500 m</t>
  </si>
  <si>
    <t>-669404030</t>
  </si>
  <si>
    <t>174101001.S</t>
  </si>
  <si>
    <t>Zásyp sypaninou so zhutnením jám, šachiet, rýh, zárezov alebo okolo objektov do 100 m3</t>
  </si>
  <si>
    <t>-314012157</t>
  </si>
  <si>
    <t>583310003400.S</t>
  </si>
  <si>
    <t>Štrkopiesok frakcia 0-63 mm</t>
  </si>
  <si>
    <t>-2031976762</t>
  </si>
  <si>
    <t>175101102.S</t>
  </si>
  <si>
    <t>Obsyp potrubia sypaninou z vhodných hornín 1 až 4 s prehodením sypaniny</t>
  </si>
  <si>
    <t>1746586710</t>
  </si>
  <si>
    <t>Rúrové vedenie</t>
  </si>
  <si>
    <t>871171000.S</t>
  </si>
  <si>
    <t>Montáž vodovodného potrubia z dvojvsrtvového PE 100 SDR11/PN16 zváraných natupo D 32x3,0 mm</t>
  </si>
  <si>
    <t>-1161498992</t>
  </si>
  <si>
    <t>286130033400.S</t>
  </si>
  <si>
    <t>Rúra HDPE na vodu PE100 PN16 SDR11 32x3,0x100 m</t>
  </si>
  <si>
    <t>-1505690418</t>
  </si>
  <si>
    <t>286530020100.S</t>
  </si>
  <si>
    <t>Koleno 90° na tupo PE 100, na vodu, plyn a kanalizáciu, SDR 11 D 32 mm</t>
  </si>
  <si>
    <t>1465516787</t>
  </si>
  <si>
    <t>891153111.S</t>
  </si>
  <si>
    <t>Montáž vodovodnej armatúry na potrubí, ventil hlavný pre prípojky DN 20</t>
  </si>
  <si>
    <t>-1796958119</t>
  </si>
  <si>
    <t>551110028000.S</t>
  </si>
  <si>
    <t>Ventil priamy PP-R 20x1/2" pre rozvod pitnej, teplej vody a stlačeného vzduchu</t>
  </si>
  <si>
    <t>-1329204002</t>
  </si>
  <si>
    <t>893810133.S</t>
  </si>
  <si>
    <t>Osadenie vodomernej šachty kruhovej z PP samonosnej D do 1,2 m, svetlej hĺbky do 1,8 m</t>
  </si>
  <si>
    <t>975174119</t>
  </si>
  <si>
    <t>450011</t>
  </si>
  <si>
    <t xml:space="preserve">Vodomerná plastová šachta SVK 1500/1000 výška 1700mm,  MIVA</t>
  </si>
  <si>
    <t>-1262320419</t>
  </si>
  <si>
    <t>899721131.S</t>
  </si>
  <si>
    <t>Označenie vodovodného potrubia bielou výstražnou fóliou</t>
  </si>
  <si>
    <t>1435256054</t>
  </si>
  <si>
    <t>998276101.S</t>
  </si>
  <si>
    <t>Presun hmôt pre rúrové vedenie hĺbené z rúr z plast., hmôt alebo sklolamin. v otvorenom výkope</t>
  </si>
  <si>
    <t>-1318161733</t>
  </si>
  <si>
    <t>03 - SO 03 Arealova kanalizácia a žumpy</t>
  </si>
  <si>
    <t xml:space="preserve">    4 - Vodorovné konštrukcie</t>
  </si>
  <si>
    <t>76924431</t>
  </si>
  <si>
    <t>40032369</t>
  </si>
  <si>
    <t>-85386475</t>
  </si>
  <si>
    <t>-742311366</t>
  </si>
  <si>
    <t>-1088927226</t>
  </si>
  <si>
    <t>595804023</t>
  </si>
  <si>
    <t>-776246476</t>
  </si>
  <si>
    <t>-1354901936</t>
  </si>
  <si>
    <t>Vodorovné konštrukcie</t>
  </si>
  <si>
    <t>451573111.S</t>
  </si>
  <si>
    <t>Lôžko pod potrubie, stoky a drobné objekty, v otvorenom výkope z piesku a štrkopiesku do 63 mm</t>
  </si>
  <si>
    <t>-1302257839</t>
  </si>
  <si>
    <t>871324004.S</t>
  </si>
  <si>
    <t>Montáž kanalizačného PP potrubia hladkého plnostenného SN 10 DN 150</t>
  </si>
  <si>
    <t>-1477375189</t>
  </si>
  <si>
    <t>286140001200.S</t>
  </si>
  <si>
    <t>Rúra hladká PP pre gravitačnú kanalizáciu DN 160, SN 10, dĺ. 5 m</t>
  </si>
  <si>
    <t>1521865253</t>
  </si>
  <si>
    <t>877324004.S</t>
  </si>
  <si>
    <t>Montáž kanalizačného PP kolena DN 150</t>
  </si>
  <si>
    <t>322921131</t>
  </si>
  <si>
    <t>286540071200.S</t>
  </si>
  <si>
    <t>Koleno PP SN 12, DN 160x45° hladké pre gravitačnú kanalizáciu</t>
  </si>
  <si>
    <t>1774435306</t>
  </si>
  <si>
    <t>877324028.S</t>
  </si>
  <si>
    <t>Montáž kanalizačnej PP odbočky DN 150</t>
  </si>
  <si>
    <t>-2119006574</t>
  </si>
  <si>
    <t>286540118200.S</t>
  </si>
  <si>
    <t>Odbočka 45° PP, DN 160/160 hladká pre gravitačnú kanalizáciu</t>
  </si>
  <si>
    <t>-1482997929</t>
  </si>
  <si>
    <t>894102113.S</t>
  </si>
  <si>
    <t>Osadenie železobetónovej nádrže žumpy, hmotnosti nad 10 t</t>
  </si>
  <si>
    <t>-274529111</t>
  </si>
  <si>
    <t>594310008400</t>
  </si>
  <si>
    <t>Betonova žumpa, objem nádrže 10 m3, železobetónová,</t>
  </si>
  <si>
    <t>-817147276</t>
  </si>
  <si>
    <t>-744357526</t>
  </si>
  <si>
    <t xml:space="preserve">04 - SO 04 Prípojka NN </t>
  </si>
  <si>
    <t xml:space="preserve">M - Práce a dodávky M   </t>
  </si>
  <si>
    <t xml:space="preserve">    21-M - Elektromontáže   </t>
  </si>
  <si>
    <t xml:space="preserve">    23-M - Montáže potrubia   </t>
  </si>
  <si>
    <t xml:space="preserve">    46-M - Zemné práce pri extr.mont.prácach   </t>
  </si>
  <si>
    <t xml:space="preserve">Práce a dodávky M   </t>
  </si>
  <si>
    <t xml:space="preserve">Elektromontáže   </t>
  </si>
  <si>
    <t>210192521</t>
  </si>
  <si>
    <t>Liatinová skriňa U systému prázdna, prechodová skriňa vr. poklopu</t>
  </si>
  <si>
    <t>202551770</t>
  </si>
  <si>
    <t>210220021</t>
  </si>
  <si>
    <t>Uzemňovacie vedenie v zemi včít. svoriek,prepojenia, izolácie spojov FeZn do 120 mm2</t>
  </si>
  <si>
    <t>415525616</t>
  </si>
  <si>
    <t>3544112000</t>
  </si>
  <si>
    <t>Páska uzemňovacia 30x4 mm</t>
  </si>
  <si>
    <t>-1169681001</t>
  </si>
  <si>
    <t>210901078</t>
  </si>
  <si>
    <t>Silový kábel 750-1000 V (v mm2) voľne uložený "Solidal" AYKY 1 kV 3x240 +120</t>
  </si>
  <si>
    <t>441677177</t>
  </si>
  <si>
    <t>3410204600</t>
  </si>
  <si>
    <t>Kábel silový hliníkový AYKY 3Bx240+120</t>
  </si>
  <si>
    <t>-1250182147</t>
  </si>
  <si>
    <t>341001</t>
  </si>
  <si>
    <t>Koncový diel KD4, KD5</t>
  </si>
  <si>
    <t>-820477514</t>
  </si>
  <si>
    <t>341002</t>
  </si>
  <si>
    <t>Poistka výkonná PH 1 100 A</t>
  </si>
  <si>
    <t>-21211502</t>
  </si>
  <si>
    <t>341003</t>
  </si>
  <si>
    <t>Poistka výkonná PH 2 - 250 A</t>
  </si>
  <si>
    <t>-105313112</t>
  </si>
  <si>
    <t>341004</t>
  </si>
  <si>
    <t>Skrinka poistková SR4</t>
  </si>
  <si>
    <t>596985075</t>
  </si>
  <si>
    <t>341005</t>
  </si>
  <si>
    <t>Koncovka KIS 240</t>
  </si>
  <si>
    <t>1516720159</t>
  </si>
  <si>
    <t>-1631525908</t>
  </si>
  <si>
    <t>2115712723</t>
  </si>
  <si>
    <t>896081788</t>
  </si>
  <si>
    <t>-1407229312</t>
  </si>
  <si>
    <t>23-M</t>
  </si>
  <si>
    <t xml:space="preserve">Montáže potrubia   </t>
  </si>
  <si>
    <t>230011069</t>
  </si>
  <si>
    <t xml:space="preserve">Montáž potrubia z oceľových rúr trieda 11 - 13 D x t 108  x  5</t>
  </si>
  <si>
    <t>1862998176</t>
  </si>
  <si>
    <t>1413086000</t>
  </si>
  <si>
    <t>Rúrka bezšvíková 11353.0 D 108 hr. 5 mm</t>
  </si>
  <si>
    <t>-751660341</t>
  </si>
  <si>
    <t>46-M</t>
  </si>
  <si>
    <t xml:space="preserve">Zemné práce pri extr.mont.prácach   </t>
  </si>
  <si>
    <t>460200303</t>
  </si>
  <si>
    <t>Hĺbenie káblovej ryhy 50 cm širokej a 120 cm hlbokej, v zemine triedy 3</t>
  </si>
  <si>
    <t>-1471107881</t>
  </si>
  <si>
    <t>460420203</t>
  </si>
  <si>
    <t>Rekonštr. káblového lôžka z preosiatej zeminy so zakrytím tehlami na šírku 45 cm, šírka ryhy 50 cm</t>
  </si>
  <si>
    <t>1014529859</t>
  </si>
  <si>
    <t>460490012</t>
  </si>
  <si>
    <t>Rozvinutie a uloženie výstražnej fólie z PVC do ryhy,šírka 33 cm</t>
  </si>
  <si>
    <t>856418519</t>
  </si>
  <si>
    <t>2830002000</t>
  </si>
  <si>
    <t>Fólia červená v m</t>
  </si>
  <si>
    <t>-1776015760</t>
  </si>
  <si>
    <t>460560303</t>
  </si>
  <si>
    <t>Ručný zásyp nezap. káblovej ryhy bez zhutn. zeminy, 50 cm širokej, 120 cm hlbokej v zemine tr. 3</t>
  </si>
  <si>
    <t>912178125</t>
  </si>
  <si>
    <t>460650016</t>
  </si>
  <si>
    <t>Zriadenie podkladovej vrstvy, z betónu alebo hlinobetónu</t>
  </si>
  <si>
    <t>1720869699</t>
  </si>
  <si>
    <t>-1554013993</t>
  </si>
  <si>
    <t>416620947</t>
  </si>
  <si>
    <t>1518333103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</si>
</sst>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30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33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35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36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37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38</v>
      </c>
      <c r="E29" s="3"/>
      <c r="F29" s="41" t="s">
        <v>39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40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41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42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43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45</v>
      </c>
      <c r="U35" s="51"/>
      <c r="V35" s="51"/>
      <c r="W35" s="51"/>
      <c r="X35" s="53" t="s">
        <v>46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47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48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49</v>
      </c>
      <c r="AI60" s="37"/>
      <c r="AJ60" s="37"/>
      <c r="AK60" s="37"/>
      <c r="AL60" s="37"/>
      <c r="AM60" s="59" t="s">
        <v>50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51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52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49</v>
      </c>
      <c r="AI75" s="37"/>
      <c r="AJ75" s="37"/>
      <c r="AK75" s="37"/>
      <c r="AL75" s="37"/>
      <c r="AM75" s="59" t="s">
        <v>50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16254-1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Investicie do výstavby kapacít pozberovej úpravy v ovocnom sade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Zemplínska Nová Ves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4. 8. 2023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Dušan Leško - SHR, Trebišov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 xml:space="preserve"> </v>
      </c>
      <c r="AN89" s="4"/>
      <c r="AO89" s="4"/>
      <c r="AP89" s="4"/>
      <c r="AQ89" s="34"/>
      <c r="AR89" s="35"/>
      <c r="AS89" s="72" t="s">
        <v>54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55</v>
      </c>
      <c r="D92" s="81"/>
      <c r="E92" s="81"/>
      <c r="F92" s="81"/>
      <c r="G92" s="81"/>
      <c r="H92" s="82"/>
      <c r="I92" s="83" t="s">
        <v>56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57</v>
      </c>
      <c r="AH92" s="81"/>
      <c r="AI92" s="81"/>
      <c r="AJ92" s="81"/>
      <c r="AK92" s="81"/>
      <c r="AL92" s="81"/>
      <c r="AM92" s="81"/>
      <c r="AN92" s="83" t="s">
        <v>58</v>
      </c>
      <c r="AO92" s="81"/>
      <c r="AP92" s="85"/>
      <c r="AQ92" s="86" t="s">
        <v>59</v>
      </c>
      <c r="AR92" s="35"/>
      <c r="AS92" s="87" t="s">
        <v>60</v>
      </c>
      <c r="AT92" s="88" t="s">
        <v>61</v>
      </c>
      <c r="AU92" s="88" t="s">
        <v>62</v>
      </c>
      <c r="AV92" s="88" t="s">
        <v>63</v>
      </c>
      <c r="AW92" s="88" t="s">
        <v>64</v>
      </c>
      <c r="AX92" s="88" t="s">
        <v>65</v>
      </c>
      <c r="AY92" s="88" t="s">
        <v>66</v>
      </c>
      <c r="AZ92" s="88" t="s">
        <v>67</v>
      </c>
      <c r="BA92" s="88" t="s">
        <v>68</v>
      </c>
      <c r="BB92" s="88" t="s">
        <v>69</v>
      </c>
      <c r="BC92" s="88" t="s">
        <v>70</v>
      </c>
      <c r="BD92" s="89" t="s">
        <v>71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72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ROUND(SUM(AG95:AG98),2)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ROUND(SUM(AS95:AS98),2)</f>
        <v>0</v>
      </c>
      <c r="AT94" s="100">
        <f>ROUND(SUM(AV94:AW94),2)</f>
        <v>0</v>
      </c>
      <c r="AU94" s="101">
        <f>ROUND(SUM(AU95:AU98),5)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ROUND(SUM(AZ95:AZ98),2)</f>
        <v>0</v>
      </c>
      <c r="BA94" s="100">
        <f>ROUND(SUM(BA95:BA98),2)</f>
        <v>0</v>
      </c>
      <c r="BB94" s="100">
        <f>ROUND(SUM(BB95:BB98),2)</f>
        <v>0</v>
      </c>
      <c r="BC94" s="100">
        <f>ROUND(SUM(BC95:BC98),2)</f>
        <v>0</v>
      </c>
      <c r="BD94" s="102">
        <f>ROUND(SUM(BD95:BD98),2)</f>
        <v>0</v>
      </c>
      <c r="BE94" s="6"/>
      <c r="BS94" s="103" t="s">
        <v>73</v>
      </c>
      <c r="BT94" s="103" t="s">
        <v>74</v>
      </c>
      <c r="BU94" s="104" t="s">
        <v>75</v>
      </c>
      <c r="BV94" s="103" t="s">
        <v>76</v>
      </c>
      <c r="BW94" s="103" t="s">
        <v>4</v>
      </c>
      <c r="BX94" s="103" t="s">
        <v>77</v>
      </c>
      <c r="CL94" s="103" t="s">
        <v>1</v>
      </c>
    </row>
    <row r="95" s="7" customFormat="1" ht="16.5" customHeight="1">
      <c r="A95" s="105" t="s">
        <v>78</v>
      </c>
      <c r="B95" s="106"/>
      <c r="C95" s="107"/>
      <c r="D95" s="108" t="s">
        <v>79</v>
      </c>
      <c r="E95" s="108"/>
      <c r="F95" s="108"/>
      <c r="G95" s="108"/>
      <c r="H95" s="108"/>
      <c r="I95" s="109"/>
      <c r="J95" s="108" t="s">
        <v>80</v>
      </c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10">
        <f>'01 - SO 01 Hala'!J30</f>
        <v>0</v>
      </c>
      <c r="AH95" s="109"/>
      <c r="AI95" s="109"/>
      <c r="AJ95" s="109"/>
      <c r="AK95" s="109"/>
      <c r="AL95" s="109"/>
      <c r="AM95" s="109"/>
      <c r="AN95" s="110">
        <f>SUM(AG95,AT95)</f>
        <v>0</v>
      </c>
      <c r="AO95" s="109"/>
      <c r="AP95" s="109"/>
      <c r="AQ95" s="111" t="s">
        <v>81</v>
      </c>
      <c r="AR95" s="106"/>
      <c r="AS95" s="112">
        <v>0</v>
      </c>
      <c r="AT95" s="113">
        <f>ROUND(SUM(AV95:AW95),2)</f>
        <v>0</v>
      </c>
      <c r="AU95" s="114">
        <f>'01 - SO 01 Hala'!P132</f>
        <v>0</v>
      </c>
      <c r="AV95" s="113">
        <f>'01 - SO 01 Hala'!J33</f>
        <v>0</v>
      </c>
      <c r="AW95" s="113">
        <f>'01 - SO 01 Hala'!J34</f>
        <v>0</v>
      </c>
      <c r="AX95" s="113">
        <f>'01 - SO 01 Hala'!J35</f>
        <v>0</v>
      </c>
      <c r="AY95" s="113">
        <f>'01 - SO 01 Hala'!J36</f>
        <v>0</v>
      </c>
      <c r="AZ95" s="113">
        <f>'01 - SO 01 Hala'!F33</f>
        <v>0</v>
      </c>
      <c r="BA95" s="113">
        <f>'01 - SO 01 Hala'!F34</f>
        <v>0</v>
      </c>
      <c r="BB95" s="113">
        <f>'01 - SO 01 Hala'!F35</f>
        <v>0</v>
      </c>
      <c r="BC95" s="113">
        <f>'01 - SO 01 Hala'!F36</f>
        <v>0</v>
      </c>
      <c r="BD95" s="115">
        <f>'01 - SO 01 Hala'!F37</f>
        <v>0</v>
      </c>
      <c r="BE95" s="7"/>
      <c r="BT95" s="116" t="s">
        <v>82</v>
      </c>
      <c r="BV95" s="116" t="s">
        <v>76</v>
      </c>
      <c r="BW95" s="116" t="s">
        <v>83</v>
      </c>
      <c r="BX95" s="116" t="s">
        <v>4</v>
      </c>
      <c r="CL95" s="116" t="s">
        <v>1</v>
      </c>
      <c r="CM95" s="116" t="s">
        <v>74</v>
      </c>
    </row>
    <row r="96" s="7" customFormat="1" ht="16.5" customHeight="1">
      <c r="A96" s="105" t="s">
        <v>78</v>
      </c>
      <c r="B96" s="106"/>
      <c r="C96" s="107"/>
      <c r="D96" s="108" t="s">
        <v>84</v>
      </c>
      <c r="E96" s="108"/>
      <c r="F96" s="108"/>
      <c r="G96" s="108"/>
      <c r="H96" s="108"/>
      <c r="I96" s="109"/>
      <c r="J96" s="108" t="s">
        <v>85</v>
      </c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10">
        <f>'02 - SO 02 Vodovodná príp...'!J30</f>
        <v>0</v>
      </c>
      <c r="AH96" s="109"/>
      <c r="AI96" s="109"/>
      <c r="AJ96" s="109"/>
      <c r="AK96" s="109"/>
      <c r="AL96" s="109"/>
      <c r="AM96" s="109"/>
      <c r="AN96" s="110">
        <f>SUM(AG96,AT96)</f>
        <v>0</v>
      </c>
      <c r="AO96" s="109"/>
      <c r="AP96" s="109"/>
      <c r="AQ96" s="111" t="s">
        <v>81</v>
      </c>
      <c r="AR96" s="106"/>
      <c r="AS96" s="112">
        <v>0</v>
      </c>
      <c r="AT96" s="113">
        <f>ROUND(SUM(AV96:AW96),2)</f>
        <v>0</v>
      </c>
      <c r="AU96" s="114">
        <f>'02 - SO 02 Vodovodná príp...'!P120</f>
        <v>0</v>
      </c>
      <c r="AV96" s="113">
        <f>'02 - SO 02 Vodovodná príp...'!J33</f>
        <v>0</v>
      </c>
      <c r="AW96" s="113">
        <f>'02 - SO 02 Vodovodná príp...'!J34</f>
        <v>0</v>
      </c>
      <c r="AX96" s="113">
        <f>'02 - SO 02 Vodovodná príp...'!J35</f>
        <v>0</v>
      </c>
      <c r="AY96" s="113">
        <f>'02 - SO 02 Vodovodná príp...'!J36</f>
        <v>0</v>
      </c>
      <c r="AZ96" s="113">
        <f>'02 - SO 02 Vodovodná príp...'!F33</f>
        <v>0</v>
      </c>
      <c r="BA96" s="113">
        <f>'02 - SO 02 Vodovodná príp...'!F34</f>
        <v>0</v>
      </c>
      <c r="BB96" s="113">
        <f>'02 - SO 02 Vodovodná príp...'!F35</f>
        <v>0</v>
      </c>
      <c r="BC96" s="113">
        <f>'02 - SO 02 Vodovodná príp...'!F36</f>
        <v>0</v>
      </c>
      <c r="BD96" s="115">
        <f>'02 - SO 02 Vodovodná príp...'!F37</f>
        <v>0</v>
      </c>
      <c r="BE96" s="7"/>
      <c r="BT96" s="116" t="s">
        <v>82</v>
      </c>
      <c r="BV96" s="116" t="s">
        <v>76</v>
      </c>
      <c r="BW96" s="116" t="s">
        <v>86</v>
      </c>
      <c r="BX96" s="116" t="s">
        <v>4</v>
      </c>
      <c r="CL96" s="116" t="s">
        <v>1</v>
      </c>
      <c r="CM96" s="116" t="s">
        <v>74</v>
      </c>
    </row>
    <row r="97" s="7" customFormat="1" ht="16.5" customHeight="1">
      <c r="A97" s="105" t="s">
        <v>78</v>
      </c>
      <c r="B97" s="106"/>
      <c r="C97" s="107"/>
      <c r="D97" s="108" t="s">
        <v>87</v>
      </c>
      <c r="E97" s="108"/>
      <c r="F97" s="108"/>
      <c r="G97" s="108"/>
      <c r="H97" s="108"/>
      <c r="I97" s="109"/>
      <c r="J97" s="108" t="s">
        <v>88</v>
      </c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10">
        <f>'03 - SO 03 Arealova kanal...'!J30</f>
        <v>0</v>
      </c>
      <c r="AH97" s="109"/>
      <c r="AI97" s="109"/>
      <c r="AJ97" s="109"/>
      <c r="AK97" s="109"/>
      <c r="AL97" s="109"/>
      <c r="AM97" s="109"/>
      <c r="AN97" s="110">
        <f>SUM(AG97,AT97)</f>
        <v>0</v>
      </c>
      <c r="AO97" s="109"/>
      <c r="AP97" s="109"/>
      <c r="AQ97" s="111" t="s">
        <v>81</v>
      </c>
      <c r="AR97" s="106"/>
      <c r="AS97" s="112">
        <v>0</v>
      </c>
      <c r="AT97" s="113">
        <f>ROUND(SUM(AV97:AW97),2)</f>
        <v>0</v>
      </c>
      <c r="AU97" s="114">
        <f>'03 - SO 03 Arealova kanal...'!P121</f>
        <v>0</v>
      </c>
      <c r="AV97" s="113">
        <f>'03 - SO 03 Arealova kanal...'!J33</f>
        <v>0</v>
      </c>
      <c r="AW97" s="113">
        <f>'03 - SO 03 Arealova kanal...'!J34</f>
        <v>0</v>
      </c>
      <c r="AX97" s="113">
        <f>'03 - SO 03 Arealova kanal...'!J35</f>
        <v>0</v>
      </c>
      <c r="AY97" s="113">
        <f>'03 - SO 03 Arealova kanal...'!J36</f>
        <v>0</v>
      </c>
      <c r="AZ97" s="113">
        <f>'03 - SO 03 Arealova kanal...'!F33</f>
        <v>0</v>
      </c>
      <c r="BA97" s="113">
        <f>'03 - SO 03 Arealova kanal...'!F34</f>
        <v>0</v>
      </c>
      <c r="BB97" s="113">
        <f>'03 - SO 03 Arealova kanal...'!F35</f>
        <v>0</v>
      </c>
      <c r="BC97" s="113">
        <f>'03 - SO 03 Arealova kanal...'!F36</f>
        <v>0</v>
      </c>
      <c r="BD97" s="115">
        <f>'03 - SO 03 Arealova kanal...'!F37</f>
        <v>0</v>
      </c>
      <c r="BE97" s="7"/>
      <c r="BT97" s="116" t="s">
        <v>82</v>
      </c>
      <c r="BV97" s="116" t="s">
        <v>76</v>
      </c>
      <c r="BW97" s="116" t="s">
        <v>89</v>
      </c>
      <c r="BX97" s="116" t="s">
        <v>4</v>
      </c>
      <c r="CL97" s="116" t="s">
        <v>1</v>
      </c>
      <c r="CM97" s="116" t="s">
        <v>74</v>
      </c>
    </row>
    <row r="98" s="7" customFormat="1" ht="16.5" customHeight="1">
      <c r="A98" s="105" t="s">
        <v>78</v>
      </c>
      <c r="B98" s="106"/>
      <c r="C98" s="107"/>
      <c r="D98" s="108" t="s">
        <v>90</v>
      </c>
      <c r="E98" s="108"/>
      <c r="F98" s="108"/>
      <c r="G98" s="108"/>
      <c r="H98" s="108"/>
      <c r="I98" s="109"/>
      <c r="J98" s="108" t="s">
        <v>91</v>
      </c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10">
        <f>'04 - SO 04 Prípojka NN '!J30</f>
        <v>0</v>
      </c>
      <c r="AH98" s="109"/>
      <c r="AI98" s="109"/>
      <c r="AJ98" s="109"/>
      <c r="AK98" s="109"/>
      <c r="AL98" s="109"/>
      <c r="AM98" s="109"/>
      <c r="AN98" s="110">
        <f>SUM(AG98,AT98)</f>
        <v>0</v>
      </c>
      <c r="AO98" s="109"/>
      <c r="AP98" s="109"/>
      <c r="AQ98" s="111" t="s">
        <v>81</v>
      </c>
      <c r="AR98" s="106"/>
      <c r="AS98" s="117">
        <v>0</v>
      </c>
      <c r="AT98" s="118">
        <f>ROUND(SUM(AV98:AW98),2)</f>
        <v>0</v>
      </c>
      <c r="AU98" s="119">
        <f>'04 - SO 04 Prípojka NN '!P120</f>
        <v>0</v>
      </c>
      <c r="AV98" s="118">
        <f>'04 - SO 04 Prípojka NN '!J33</f>
        <v>0</v>
      </c>
      <c r="AW98" s="118">
        <f>'04 - SO 04 Prípojka NN '!J34</f>
        <v>0</v>
      </c>
      <c r="AX98" s="118">
        <f>'04 - SO 04 Prípojka NN '!J35</f>
        <v>0</v>
      </c>
      <c r="AY98" s="118">
        <f>'04 - SO 04 Prípojka NN '!J36</f>
        <v>0</v>
      </c>
      <c r="AZ98" s="118">
        <f>'04 - SO 04 Prípojka NN '!F33</f>
        <v>0</v>
      </c>
      <c r="BA98" s="118">
        <f>'04 - SO 04 Prípojka NN '!F34</f>
        <v>0</v>
      </c>
      <c r="BB98" s="118">
        <f>'04 - SO 04 Prípojka NN '!F35</f>
        <v>0</v>
      </c>
      <c r="BC98" s="118">
        <f>'04 - SO 04 Prípojka NN '!F36</f>
        <v>0</v>
      </c>
      <c r="BD98" s="120">
        <f>'04 - SO 04 Prípojka NN '!F37</f>
        <v>0</v>
      </c>
      <c r="BE98" s="7"/>
      <c r="BT98" s="116" t="s">
        <v>82</v>
      </c>
      <c r="BV98" s="116" t="s">
        <v>76</v>
      </c>
      <c r="BW98" s="116" t="s">
        <v>92</v>
      </c>
      <c r="BX98" s="116" t="s">
        <v>4</v>
      </c>
      <c r="CL98" s="116" t="s">
        <v>1</v>
      </c>
      <c r="CM98" s="116" t="s">
        <v>74</v>
      </c>
    </row>
    <row r="99" s="2" customFormat="1" ht="30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5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="2" customFormat="1" ht="6.96" customHeight="1">
      <c r="A100" s="34"/>
      <c r="B100" s="61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35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</sheetData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SO 01 Hala'!C2" display="/"/>
    <hyperlink ref="A96" location="'02 - SO 02 Vodovodná príp...'!C2" display="/"/>
    <hyperlink ref="A97" location="'03 - SO 03 Arealova kanal...'!C2" display="/"/>
    <hyperlink ref="A98" location="'04 - SO 04 Prípojka NN 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93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22" t="str">
        <f>'Rekapitulácia stavby'!K6</f>
        <v>Investicie do výstavby kapacít pozberovej úpravy v ovocnom sade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94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95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4. 8. 2023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34</v>
      </c>
      <c r="E30" s="34"/>
      <c r="F30" s="34"/>
      <c r="G30" s="34"/>
      <c r="H30" s="34"/>
      <c r="I30" s="34"/>
      <c r="J30" s="97">
        <f>ROUND(J132,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38</v>
      </c>
      <c r="E33" s="41" t="s">
        <v>39</v>
      </c>
      <c r="F33" s="128">
        <f>ROUND((SUM(BE132:BE262)),  2)</f>
        <v>0</v>
      </c>
      <c r="G33" s="129"/>
      <c r="H33" s="129"/>
      <c r="I33" s="130">
        <v>0.20000000000000001</v>
      </c>
      <c r="J33" s="128">
        <f>ROUND(((SUM(BE132:BE262))*I33),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40</v>
      </c>
      <c r="F34" s="128">
        <f>ROUND((SUM(BF132:BF262)),  2)</f>
        <v>0</v>
      </c>
      <c r="G34" s="129"/>
      <c r="H34" s="129"/>
      <c r="I34" s="130">
        <v>0.20000000000000001</v>
      </c>
      <c r="J34" s="128">
        <f>ROUND(((SUM(BF132:BF262))*I34),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31">
        <f>ROUND((SUM(BG132:BG262)),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31">
        <f>ROUND((SUM(BH132:BH262)),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43</v>
      </c>
      <c r="F37" s="128">
        <f>ROUND((SUM(BI132:BI262)),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44</v>
      </c>
      <c r="E39" s="82"/>
      <c r="F39" s="82"/>
      <c r="G39" s="135" t="s">
        <v>45</v>
      </c>
      <c r="H39" s="136" t="s">
        <v>46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39" t="s">
        <v>50</v>
      </c>
      <c r="G61" s="59" t="s">
        <v>49</v>
      </c>
      <c r="H61" s="37"/>
      <c r="I61" s="37"/>
      <c r="J61" s="140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39" t="s">
        <v>50</v>
      </c>
      <c r="G76" s="59" t="s">
        <v>49</v>
      </c>
      <c r="H76" s="37"/>
      <c r="I76" s="37"/>
      <c r="J76" s="140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96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>Investicie do výstavby kapacít pozberovej úpravy v ovocnom sade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01 - SO 01 Hala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Zemplínska Nová Ves</v>
      </c>
      <c r="G89" s="34"/>
      <c r="H89" s="34"/>
      <c r="I89" s="28" t="s">
        <v>21</v>
      </c>
      <c r="J89" s="70" t="str">
        <f>IF(J12="","",J12)</f>
        <v>4. 8. 2023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Dušan Leško - SHR, Trebišov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97</v>
      </c>
      <c r="D94" s="133"/>
      <c r="E94" s="133"/>
      <c r="F94" s="133"/>
      <c r="G94" s="133"/>
      <c r="H94" s="133"/>
      <c r="I94" s="133"/>
      <c r="J94" s="142" t="s">
        <v>98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99</v>
      </c>
      <c r="D96" s="34"/>
      <c r="E96" s="34"/>
      <c r="F96" s="34"/>
      <c r="G96" s="34"/>
      <c r="H96" s="34"/>
      <c r="I96" s="34"/>
      <c r="J96" s="97">
        <f>J132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100</v>
      </c>
    </row>
    <row r="97" hidden="1" s="9" customFormat="1" ht="24.96" customHeight="1">
      <c r="A97" s="9"/>
      <c r="B97" s="144"/>
      <c r="C97" s="9"/>
      <c r="D97" s="145" t="s">
        <v>101</v>
      </c>
      <c r="E97" s="146"/>
      <c r="F97" s="146"/>
      <c r="G97" s="146"/>
      <c r="H97" s="146"/>
      <c r="I97" s="146"/>
      <c r="J97" s="147">
        <f>J133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102</v>
      </c>
      <c r="E98" s="150"/>
      <c r="F98" s="150"/>
      <c r="G98" s="150"/>
      <c r="H98" s="150"/>
      <c r="I98" s="150"/>
      <c r="J98" s="151">
        <f>J134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8"/>
      <c r="C99" s="10"/>
      <c r="D99" s="149" t="s">
        <v>103</v>
      </c>
      <c r="E99" s="150"/>
      <c r="F99" s="150"/>
      <c r="G99" s="150"/>
      <c r="H99" s="150"/>
      <c r="I99" s="150"/>
      <c r="J99" s="151">
        <f>J144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8"/>
      <c r="C100" s="10"/>
      <c r="D100" s="149" t="s">
        <v>104</v>
      </c>
      <c r="E100" s="150"/>
      <c r="F100" s="150"/>
      <c r="G100" s="150"/>
      <c r="H100" s="150"/>
      <c r="I100" s="150"/>
      <c r="J100" s="151">
        <f>J151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8"/>
      <c r="C101" s="10"/>
      <c r="D101" s="149" t="s">
        <v>105</v>
      </c>
      <c r="E101" s="150"/>
      <c r="F101" s="150"/>
      <c r="G101" s="150"/>
      <c r="H101" s="150"/>
      <c r="I101" s="150"/>
      <c r="J101" s="151">
        <f>J155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8"/>
      <c r="C102" s="10"/>
      <c r="D102" s="149" t="s">
        <v>106</v>
      </c>
      <c r="E102" s="150"/>
      <c r="F102" s="150"/>
      <c r="G102" s="150"/>
      <c r="H102" s="150"/>
      <c r="I102" s="150"/>
      <c r="J102" s="151">
        <f>J157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44"/>
      <c r="C103" s="9"/>
      <c r="D103" s="145" t="s">
        <v>107</v>
      </c>
      <c r="E103" s="146"/>
      <c r="F103" s="146"/>
      <c r="G103" s="146"/>
      <c r="H103" s="146"/>
      <c r="I103" s="146"/>
      <c r="J103" s="147">
        <f>J159</f>
        <v>0</v>
      </c>
      <c r="K103" s="9"/>
      <c r="L103" s="14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48"/>
      <c r="C104" s="10"/>
      <c r="D104" s="149" t="s">
        <v>108</v>
      </c>
      <c r="E104" s="150"/>
      <c r="F104" s="150"/>
      <c r="G104" s="150"/>
      <c r="H104" s="150"/>
      <c r="I104" s="150"/>
      <c r="J104" s="151">
        <f>J160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48"/>
      <c r="C105" s="10"/>
      <c r="D105" s="149" t="s">
        <v>109</v>
      </c>
      <c r="E105" s="150"/>
      <c r="F105" s="150"/>
      <c r="G105" s="150"/>
      <c r="H105" s="150"/>
      <c r="I105" s="150"/>
      <c r="J105" s="151">
        <f>J164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48"/>
      <c r="C106" s="10"/>
      <c r="D106" s="149" t="s">
        <v>110</v>
      </c>
      <c r="E106" s="150"/>
      <c r="F106" s="150"/>
      <c r="G106" s="150"/>
      <c r="H106" s="150"/>
      <c r="I106" s="150"/>
      <c r="J106" s="151">
        <f>J172</f>
        <v>0</v>
      </c>
      <c r="K106" s="10"/>
      <c r="L106" s="14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48"/>
      <c r="C107" s="10"/>
      <c r="D107" s="149" t="s">
        <v>111</v>
      </c>
      <c r="E107" s="150"/>
      <c r="F107" s="150"/>
      <c r="G107" s="150"/>
      <c r="H107" s="150"/>
      <c r="I107" s="150"/>
      <c r="J107" s="151">
        <f>J177</f>
        <v>0</v>
      </c>
      <c r="K107" s="10"/>
      <c r="L107" s="14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48"/>
      <c r="C108" s="10"/>
      <c r="D108" s="149" t="s">
        <v>112</v>
      </c>
      <c r="E108" s="150"/>
      <c r="F108" s="150"/>
      <c r="G108" s="150"/>
      <c r="H108" s="150"/>
      <c r="I108" s="150"/>
      <c r="J108" s="151">
        <f>J185</f>
        <v>0</v>
      </c>
      <c r="K108" s="10"/>
      <c r="L108" s="14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48"/>
      <c r="C109" s="10"/>
      <c r="D109" s="149" t="s">
        <v>113</v>
      </c>
      <c r="E109" s="150"/>
      <c r="F109" s="150"/>
      <c r="G109" s="150"/>
      <c r="H109" s="150"/>
      <c r="I109" s="150"/>
      <c r="J109" s="151">
        <f>J196</f>
        <v>0</v>
      </c>
      <c r="K109" s="10"/>
      <c r="L109" s="14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9" customFormat="1" ht="24.96" customHeight="1">
      <c r="A110" s="9"/>
      <c r="B110" s="144"/>
      <c r="C110" s="9"/>
      <c r="D110" s="145" t="s">
        <v>114</v>
      </c>
      <c r="E110" s="146"/>
      <c r="F110" s="146"/>
      <c r="G110" s="146"/>
      <c r="H110" s="146"/>
      <c r="I110" s="146"/>
      <c r="J110" s="147">
        <f>J198</f>
        <v>0</v>
      </c>
      <c r="K110" s="9"/>
      <c r="L110" s="144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hidden="1" s="10" customFormat="1" ht="19.92" customHeight="1">
      <c r="A111" s="10"/>
      <c r="B111" s="148"/>
      <c r="C111" s="10"/>
      <c r="D111" s="149" t="s">
        <v>115</v>
      </c>
      <c r="E111" s="150"/>
      <c r="F111" s="150"/>
      <c r="G111" s="150"/>
      <c r="H111" s="150"/>
      <c r="I111" s="150"/>
      <c r="J111" s="151">
        <f>J199</f>
        <v>0</v>
      </c>
      <c r="K111" s="10"/>
      <c r="L111" s="14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48"/>
      <c r="C112" s="10"/>
      <c r="D112" s="149" t="s">
        <v>116</v>
      </c>
      <c r="E112" s="150"/>
      <c r="F112" s="150"/>
      <c r="G112" s="150"/>
      <c r="H112" s="150"/>
      <c r="I112" s="150"/>
      <c r="J112" s="151">
        <f>J250</f>
        <v>0</v>
      </c>
      <c r="K112" s="10"/>
      <c r="L112" s="14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2" customFormat="1" ht="21.84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hidden="1" s="2" customFormat="1" ht="6.96" customHeight="1">
      <c r="A114" s="34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hidden="1"/>
    <row r="116" hidden="1"/>
    <row r="117" hidden="1"/>
    <row r="118" s="2" customFormat="1" ht="6.96" customHeight="1">
      <c r="A118" s="34"/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4.96" customHeight="1">
      <c r="A119" s="34"/>
      <c r="B119" s="35"/>
      <c r="C119" s="19" t="s">
        <v>117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15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6.5" customHeight="1">
      <c r="A122" s="34"/>
      <c r="B122" s="35"/>
      <c r="C122" s="34"/>
      <c r="D122" s="34"/>
      <c r="E122" s="122" t="str">
        <f>E7</f>
        <v>Investicie do výstavby kapacít pozberovej úpravy v ovocnom sade</v>
      </c>
      <c r="F122" s="28"/>
      <c r="G122" s="28"/>
      <c r="H122" s="28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94</v>
      </c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6.5" customHeight="1">
      <c r="A124" s="34"/>
      <c r="B124" s="35"/>
      <c r="C124" s="34"/>
      <c r="D124" s="34"/>
      <c r="E124" s="68" t="str">
        <f>E9</f>
        <v>01 - SO 01 Hala</v>
      </c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19</v>
      </c>
      <c r="D126" s="34"/>
      <c r="E126" s="34"/>
      <c r="F126" s="23" t="str">
        <f>F12</f>
        <v>Zemplínska Nová Ves</v>
      </c>
      <c r="G126" s="34"/>
      <c r="H126" s="34"/>
      <c r="I126" s="28" t="s">
        <v>21</v>
      </c>
      <c r="J126" s="70" t="str">
        <f>IF(J12="","",J12)</f>
        <v>4. 8. 2023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5.15" customHeight="1">
      <c r="A128" s="34"/>
      <c r="B128" s="35"/>
      <c r="C128" s="28" t="s">
        <v>23</v>
      </c>
      <c r="D128" s="34"/>
      <c r="E128" s="34"/>
      <c r="F128" s="23" t="str">
        <f>E15</f>
        <v>Dušan Leško - SHR, Trebišov</v>
      </c>
      <c r="G128" s="34"/>
      <c r="H128" s="34"/>
      <c r="I128" s="28" t="s">
        <v>29</v>
      </c>
      <c r="J128" s="32" t="str">
        <f>E21</f>
        <v xml:space="preserve"> 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27</v>
      </c>
      <c r="D129" s="34"/>
      <c r="E129" s="34"/>
      <c r="F129" s="23" t="str">
        <f>IF(E18="","",E18)</f>
        <v>Vyplň údaj</v>
      </c>
      <c r="G129" s="34"/>
      <c r="H129" s="34"/>
      <c r="I129" s="28" t="s">
        <v>32</v>
      </c>
      <c r="J129" s="32" t="str">
        <f>E24</f>
        <v xml:space="preserve"> 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0.32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11" customFormat="1" ht="29.28" customHeight="1">
      <c r="A131" s="152"/>
      <c r="B131" s="153"/>
      <c r="C131" s="154" t="s">
        <v>118</v>
      </c>
      <c r="D131" s="155" t="s">
        <v>59</v>
      </c>
      <c r="E131" s="155" t="s">
        <v>55</v>
      </c>
      <c r="F131" s="155" t="s">
        <v>56</v>
      </c>
      <c r="G131" s="155" t="s">
        <v>119</v>
      </c>
      <c r="H131" s="155" t="s">
        <v>120</v>
      </c>
      <c r="I131" s="155" t="s">
        <v>121</v>
      </c>
      <c r="J131" s="156" t="s">
        <v>98</v>
      </c>
      <c r="K131" s="157" t="s">
        <v>122</v>
      </c>
      <c r="L131" s="158"/>
      <c r="M131" s="87" t="s">
        <v>1</v>
      </c>
      <c r="N131" s="88" t="s">
        <v>38</v>
      </c>
      <c r="O131" s="88" t="s">
        <v>123</v>
      </c>
      <c r="P131" s="88" t="s">
        <v>124</v>
      </c>
      <c r="Q131" s="88" t="s">
        <v>125</v>
      </c>
      <c r="R131" s="88" t="s">
        <v>126</v>
      </c>
      <c r="S131" s="88" t="s">
        <v>127</v>
      </c>
      <c r="T131" s="89" t="s">
        <v>128</v>
      </c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</row>
    <row r="132" s="2" customFormat="1" ht="22.8" customHeight="1">
      <c r="A132" s="34"/>
      <c r="B132" s="35"/>
      <c r="C132" s="94" t="s">
        <v>99</v>
      </c>
      <c r="D132" s="34"/>
      <c r="E132" s="34"/>
      <c r="F132" s="34"/>
      <c r="G132" s="34"/>
      <c r="H132" s="34"/>
      <c r="I132" s="34"/>
      <c r="J132" s="159">
        <f>BK132</f>
        <v>0</v>
      </c>
      <c r="K132" s="34"/>
      <c r="L132" s="35"/>
      <c r="M132" s="90"/>
      <c r="N132" s="74"/>
      <c r="O132" s="91"/>
      <c r="P132" s="160">
        <f>P133+P159+P198</f>
        <v>0</v>
      </c>
      <c r="Q132" s="91"/>
      <c r="R132" s="160">
        <f>R133+R159+R198</f>
        <v>809.10358785000005</v>
      </c>
      <c r="S132" s="91"/>
      <c r="T132" s="161">
        <f>T133+T159+T198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5" t="s">
        <v>73</v>
      </c>
      <c r="AU132" s="15" t="s">
        <v>100</v>
      </c>
      <c r="BK132" s="162">
        <f>BK133+BK159+BK198</f>
        <v>0</v>
      </c>
    </row>
    <row r="133" s="12" customFormat="1" ht="25.92" customHeight="1">
      <c r="A133" s="12"/>
      <c r="B133" s="163"/>
      <c r="C133" s="12"/>
      <c r="D133" s="164" t="s">
        <v>73</v>
      </c>
      <c r="E133" s="165" t="s">
        <v>129</v>
      </c>
      <c r="F133" s="165" t="s">
        <v>130</v>
      </c>
      <c r="G133" s="12"/>
      <c r="H133" s="12"/>
      <c r="I133" s="166"/>
      <c r="J133" s="167">
        <f>BK133</f>
        <v>0</v>
      </c>
      <c r="K133" s="12"/>
      <c r="L133" s="163"/>
      <c r="M133" s="168"/>
      <c r="N133" s="169"/>
      <c r="O133" s="169"/>
      <c r="P133" s="170">
        <f>P134+P144+P151+P155+P157</f>
        <v>0</v>
      </c>
      <c r="Q133" s="169"/>
      <c r="R133" s="170">
        <f>R134+R144+R151+R155+R157</f>
        <v>788.11465900000007</v>
      </c>
      <c r="S133" s="169"/>
      <c r="T133" s="171">
        <f>T134+T144+T151+T155+T157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4" t="s">
        <v>82</v>
      </c>
      <c r="AT133" s="172" t="s">
        <v>73</v>
      </c>
      <c r="AU133" s="172" t="s">
        <v>74</v>
      </c>
      <c r="AY133" s="164" t="s">
        <v>131</v>
      </c>
      <c r="BK133" s="173">
        <f>BK134+BK144+BK151+BK155+BK157</f>
        <v>0</v>
      </c>
    </row>
    <row r="134" s="12" customFormat="1" ht="22.8" customHeight="1">
      <c r="A134" s="12"/>
      <c r="B134" s="163"/>
      <c r="C134" s="12"/>
      <c r="D134" s="164" t="s">
        <v>73</v>
      </c>
      <c r="E134" s="174" t="s">
        <v>82</v>
      </c>
      <c r="F134" s="174" t="s">
        <v>132</v>
      </c>
      <c r="G134" s="12"/>
      <c r="H134" s="12"/>
      <c r="I134" s="166"/>
      <c r="J134" s="175">
        <f>BK134</f>
        <v>0</v>
      </c>
      <c r="K134" s="12"/>
      <c r="L134" s="163"/>
      <c r="M134" s="168"/>
      <c r="N134" s="169"/>
      <c r="O134" s="169"/>
      <c r="P134" s="170">
        <f>SUM(P135:P143)</f>
        <v>0</v>
      </c>
      <c r="Q134" s="169"/>
      <c r="R134" s="170">
        <f>SUM(R135:R143)</f>
        <v>0</v>
      </c>
      <c r="S134" s="169"/>
      <c r="T134" s="171">
        <f>SUM(T135:T143)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4" t="s">
        <v>82</v>
      </c>
      <c r="AT134" s="172" t="s">
        <v>73</v>
      </c>
      <c r="AU134" s="172" t="s">
        <v>82</v>
      </c>
      <c r="AY134" s="164" t="s">
        <v>131</v>
      </c>
      <c r="BK134" s="173">
        <f>SUM(BK135:BK143)</f>
        <v>0</v>
      </c>
    </row>
    <row r="135" s="2" customFormat="1" ht="24.15" customHeight="1">
      <c r="A135" s="34"/>
      <c r="B135" s="176"/>
      <c r="C135" s="177" t="s">
        <v>82</v>
      </c>
      <c r="D135" s="177" t="s">
        <v>133</v>
      </c>
      <c r="E135" s="178" t="s">
        <v>134</v>
      </c>
      <c r="F135" s="179" t="s">
        <v>135</v>
      </c>
      <c r="G135" s="180" t="s">
        <v>136</v>
      </c>
      <c r="H135" s="181">
        <v>204.30000000000001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40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137</v>
      </c>
      <c r="AT135" s="189" t="s">
        <v>133</v>
      </c>
      <c r="AU135" s="189" t="s">
        <v>138</v>
      </c>
      <c r="AY135" s="15" t="s">
        <v>131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138</v>
      </c>
      <c r="BK135" s="190">
        <f>ROUND(I135*H135,2)</f>
        <v>0</v>
      </c>
      <c r="BL135" s="15" t="s">
        <v>137</v>
      </c>
      <c r="BM135" s="189" t="s">
        <v>139</v>
      </c>
    </row>
    <row r="136" s="2" customFormat="1" ht="24.15" customHeight="1">
      <c r="A136" s="34"/>
      <c r="B136" s="176"/>
      <c r="C136" s="177" t="s">
        <v>138</v>
      </c>
      <c r="D136" s="177" t="s">
        <v>133</v>
      </c>
      <c r="E136" s="178" t="s">
        <v>140</v>
      </c>
      <c r="F136" s="179" t="s">
        <v>141</v>
      </c>
      <c r="G136" s="180" t="s">
        <v>136</v>
      </c>
      <c r="H136" s="181">
        <v>204.30000000000001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40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137</v>
      </c>
      <c r="AT136" s="189" t="s">
        <v>133</v>
      </c>
      <c r="AU136" s="189" t="s">
        <v>138</v>
      </c>
      <c r="AY136" s="15" t="s">
        <v>131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138</v>
      </c>
      <c r="BK136" s="190">
        <f>ROUND(I136*H136,2)</f>
        <v>0</v>
      </c>
      <c r="BL136" s="15" t="s">
        <v>137</v>
      </c>
      <c r="BM136" s="189" t="s">
        <v>142</v>
      </c>
    </row>
    <row r="137" s="2" customFormat="1" ht="21.75" customHeight="1">
      <c r="A137" s="34"/>
      <c r="B137" s="176"/>
      <c r="C137" s="177" t="s">
        <v>143</v>
      </c>
      <c r="D137" s="177" t="s">
        <v>133</v>
      </c>
      <c r="E137" s="178" t="s">
        <v>144</v>
      </c>
      <c r="F137" s="179" t="s">
        <v>145</v>
      </c>
      <c r="G137" s="180" t="s">
        <v>136</v>
      </c>
      <c r="H137" s="181">
        <v>40.950000000000003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40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137</v>
      </c>
      <c r="AT137" s="189" t="s">
        <v>133</v>
      </c>
      <c r="AU137" s="189" t="s">
        <v>138</v>
      </c>
      <c r="AY137" s="15" t="s">
        <v>131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138</v>
      </c>
      <c r="BK137" s="190">
        <f>ROUND(I137*H137,2)</f>
        <v>0</v>
      </c>
      <c r="BL137" s="15" t="s">
        <v>137</v>
      </c>
      <c r="BM137" s="189" t="s">
        <v>146</v>
      </c>
    </row>
    <row r="138" s="2" customFormat="1" ht="24.15" customHeight="1">
      <c r="A138" s="34"/>
      <c r="B138" s="176"/>
      <c r="C138" s="177" t="s">
        <v>147</v>
      </c>
      <c r="D138" s="177" t="s">
        <v>133</v>
      </c>
      <c r="E138" s="178" t="s">
        <v>148</v>
      </c>
      <c r="F138" s="179" t="s">
        <v>149</v>
      </c>
      <c r="G138" s="180" t="s">
        <v>136</v>
      </c>
      <c r="H138" s="181">
        <v>40.950000000000003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40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137</v>
      </c>
      <c r="AT138" s="189" t="s">
        <v>133</v>
      </c>
      <c r="AU138" s="189" t="s">
        <v>138</v>
      </c>
      <c r="AY138" s="15" t="s">
        <v>131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138</v>
      </c>
      <c r="BK138" s="190">
        <f>ROUND(I138*H138,2)</f>
        <v>0</v>
      </c>
      <c r="BL138" s="15" t="s">
        <v>137</v>
      </c>
      <c r="BM138" s="189" t="s">
        <v>150</v>
      </c>
    </row>
    <row r="139" s="2" customFormat="1" ht="21.75" customHeight="1">
      <c r="A139" s="34"/>
      <c r="B139" s="176"/>
      <c r="C139" s="177" t="s">
        <v>137</v>
      </c>
      <c r="D139" s="177" t="s">
        <v>133</v>
      </c>
      <c r="E139" s="178" t="s">
        <v>151</v>
      </c>
      <c r="F139" s="179" t="s">
        <v>152</v>
      </c>
      <c r="G139" s="180" t="s">
        <v>136</v>
      </c>
      <c r="H139" s="181">
        <v>40.799999999999997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40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137</v>
      </c>
      <c r="AT139" s="189" t="s">
        <v>133</v>
      </c>
      <c r="AU139" s="189" t="s">
        <v>138</v>
      </c>
      <c r="AY139" s="15" t="s">
        <v>131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138</v>
      </c>
      <c r="BK139" s="190">
        <f>ROUND(I139*H139,2)</f>
        <v>0</v>
      </c>
      <c r="BL139" s="15" t="s">
        <v>137</v>
      </c>
      <c r="BM139" s="189" t="s">
        <v>153</v>
      </c>
    </row>
    <row r="140" s="2" customFormat="1" ht="37.8" customHeight="1">
      <c r="A140" s="34"/>
      <c r="B140" s="176"/>
      <c r="C140" s="177" t="s">
        <v>154</v>
      </c>
      <c r="D140" s="177" t="s">
        <v>133</v>
      </c>
      <c r="E140" s="178" t="s">
        <v>155</v>
      </c>
      <c r="F140" s="179" t="s">
        <v>156</v>
      </c>
      <c r="G140" s="180" t="s">
        <v>136</v>
      </c>
      <c r="H140" s="181">
        <v>40.799999999999997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40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137</v>
      </c>
      <c r="AT140" s="189" t="s">
        <v>133</v>
      </c>
      <c r="AU140" s="189" t="s">
        <v>138</v>
      </c>
      <c r="AY140" s="15" t="s">
        <v>131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138</v>
      </c>
      <c r="BK140" s="190">
        <f>ROUND(I140*H140,2)</f>
        <v>0</v>
      </c>
      <c r="BL140" s="15" t="s">
        <v>137</v>
      </c>
      <c r="BM140" s="189" t="s">
        <v>157</v>
      </c>
    </row>
    <row r="141" s="2" customFormat="1" ht="33" customHeight="1">
      <c r="A141" s="34"/>
      <c r="B141" s="176"/>
      <c r="C141" s="177" t="s">
        <v>158</v>
      </c>
      <c r="D141" s="177" t="s">
        <v>133</v>
      </c>
      <c r="E141" s="178" t="s">
        <v>159</v>
      </c>
      <c r="F141" s="179" t="s">
        <v>160</v>
      </c>
      <c r="G141" s="180" t="s">
        <v>136</v>
      </c>
      <c r="H141" s="181">
        <v>181.05199999999999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40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137</v>
      </c>
      <c r="AT141" s="189" t="s">
        <v>133</v>
      </c>
      <c r="AU141" s="189" t="s">
        <v>138</v>
      </c>
      <c r="AY141" s="15" t="s">
        <v>131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138</v>
      </c>
      <c r="BK141" s="190">
        <f>ROUND(I141*H141,2)</f>
        <v>0</v>
      </c>
      <c r="BL141" s="15" t="s">
        <v>137</v>
      </c>
      <c r="BM141" s="189" t="s">
        <v>161</v>
      </c>
    </row>
    <row r="142" s="2" customFormat="1" ht="24.15" customHeight="1">
      <c r="A142" s="34"/>
      <c r="B142" s="176"/>
      <c r="C142" s="177" t="s">
        <v>162</v>
      </c>
      <c r="D142" s="177" t="s">
        <v>133</v>
      </c>
      <c r="E142" s="178" t="s">
        <v>163</v>
      </c>
      <c r="F142" s="179" t="s">
        <v>164</v>
      </c>
      <c r="G142" s="180" t="s">
        <v>136</v>
      </c>
      <c r="H142" s="181">
        <v>181.05199999999999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40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137</v>
      </c>
      <c r="AT142" s="189" t="s">
        <v>133</v>
      </c>
      <c r="AU142" s="189" t="s">
        <v>138</v>
      </c>
      <c r="AY142" s="15" t="s">
        <v>131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138</v>
      </c>
      <c r="BK142" s="190">
        <f>ROUND(I142*H142,2)</f>
        <v>0</v>
      </c>
      <c r="BL142" s="15" t="s">
        <v>137</v>
      </c>
      <c r="BM142" s="189" t="s">
        <v>165</v>
      </c>
    </row>
    <row r="143" s="2" customFormat="1" ht="21.75" customHeight="1">
      <c r="A143" s="34"/>
      <c r="B143" s="176"/>
      <c r="C143" s="177" t="s">
        <v>166</v>
      </c>
      <c r="D143" s="177" t="s">
        <v>133</v>
      </c>
      <c r="E143" s="178" t="s">
        <v>167</v>
      </c>
      <c r="F143" s="179" t="s">
        <v>168</v>
      </c>
      <c r="G143" s="180" t="s">
        <v>136</v>
      </c>
      <c r="H143" s="181">
        <v>181.05199999999999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40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137</v>
      </c>
      <c r="AT143" s="189" t="s">
        <v>133</v>
      </c>
      <c r="AU143" s="189" t="s">
        <v>138</v>
      </c>
      <c r="AY143" s="15" t="s">
        <v>131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138</v>
      </c>
      <c r="BK143" s="190">
        <f>ROUND(I143*H143,2)</f>
        <v>0</v>
      </c>
      <c r="BL143" s="15" t="s">
        <v>137</v>
      </c>
      <c r="BM143" s="189" t="s">
        <v>169</v>
      </c>
    </row>
    <row r="144" s="12" customFormat="1" ht="22.8" customHeight="1">
      <c r="A144" s="12"/>
      <c r="B144" s="163"/>
      <c r="C144" s="12"/>
      <c r="D144" s="164" t="s">
        <v>73</v>
      </c>
      <c r="E144" s="174" t="s">
        <v>138</v>
      </c>
      <c r="F144" s="174" t="s">
        <v>170</v>
      </c>
      <c r="G144" s="12"/>
      <c r="H144" s="12"/>
      <c r="I144" s="166"/>
      <c r="J144" s="175">
        <f>BK144</f>
        <v>0</v>
      </c>
      <c r="K144" s="12"/>
      <c r="L144" s="163"/>
      <c r="M144" s="168"/>
      <c r="N144" s="169"/>
      <c r="O144" s="169"/>
      <c r="P144" s="170">
        <f>SUM(P145:P150)</f>
        <v>0</v>
      </c>
      <c r="Q144" s="169"/>
      <c r="R144" s="170">
        <f>SUM(R145:R150)</f>
        <v>220.94580060000001</v>
      </c>
      <c r="S144" s="169"/>
      <c r="T144" s="171">
        <f>SUM(T145:T150)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64" t="s">
        <v>82</v>
      </c>
      <c r="AT144" s="172" t="s">
        <v>73</v>
      </c>
      <c r="AU144" s="172" t="s">
        <v>82</v>
      </c>
      <c r="AY144" s="164" t="s">
        <v>131</v>
      </c>
      <c r="BK144" s="173">
        <f>SUM(BK145:BK150)</f>
        <v>0</v>
      </c>
    </row>
    <row r="145" s="2" customFormat="1" ht="24.15" customHeight="1">
      <c r="A145" s="34"/>
      <c r="B145" s="176"/>
      <c r="C145" s="177" t="s">
        <v>171</v>
      </c>
      <c r="D145" s="177" t="s">
        <v>133</v>
      </c>
      <c r="E145" s="178" t="s">
        <v>172</v>
      </c>
      <c r="F145" s="179" t="s">
        <v>173</v>
      </c>
      <c r="G145" s="180" t="s">
        <v>136</v>
      </c>
      <c r="H145" s="181">
        <v>0.97999999999999998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40</v>
      </c>
      <c r="O145" s="78"/>
      <c r="P145" s="187">
        <f>O145*H145</f>
        <v>0</v>
      </c>
      <c r="Q145" s="187">
        <v>2.0699999999999998</v>
      </c>
      <c r="R145" s="187">
        <f>Q145*H145</f>
        <v>2.0286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137</v>
      </c>
      <c r="AT145" s="189" t="s">
        <v>133</v>
      </c>
      <c r="AU145" s="189" t="s">
        <v>138</v>
      </c>
      <c r="AY145" s="15" t="s">
        <v>131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138</v>
      </c>
      <c r="BK145" s="190">
        <f>ROUND(I145*H145,2)</f>
        <v>0</v>
      </c>
      <c r="BL145" s="15" t="s">
        <v>137</v>
      </c>
      <c r="BM145" s="189" t="s">
        <v>174</v>
      </c>
    </row>
    <row r="146" s="2" customFormat="1" ht="37.8" customHeight="1">
      <c r="A146" s="34"/>
      <c r="B146" s="176"/>
      <c r="C146" s="177" t="s">
        <v>175</v>
      </c>
      <c r="D146" s="177" t="s">
        <v>133</v>
      </c>
      <c r="E146" s="178" t="s">
        <v>176</v>
      </c>
      <c r="F146" s="179" t="s">
        <v>177</v>
      </c>
      <c r="G146" s="180" t="s">
        <v>136</v>
      </c>
      <c r="H146" s="181">
        <v>14.800000000000001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40</v>
      </c>
      <c r="O146" s="78"/>
      <c r="P146" s="187">
        <f>O146*H146</f>
        <v>0</v>
      </c>
      <c r="Q146" s="187">
        <v>2.1544500000000002</v>
      </c>
      <c r="R146" s="187">
        <f>Q146*H146</f>
        <v>31.885860000000005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137</v>
      </c>
      <c r="AT146" s="189" t="s">
        <v>133</v>
      </c>
      <c r="AU146" s="189" t="s">
        <v>138</v>
      </c>
      <c r="AY146" s="15" t="s">
        <v>131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138</v>
      </c>
      <c r="BK146" s="190">
        <f>ROUND(I146*H146,2)</f>
        <v>0</v>
      </c>
      <c r="BL146" s="15" t="s">
        <v>137</v>
      </c>
      <c r="BM146" s="189" t="s">
        <v>178</v>
      </c>
    </row>
    <row r="147" s="2" customFormat="1" ht="16.5" customHeight="1">
      <c r="A147" s="34"/>
      <c r="B147" s="176"/>
      <c r="C147" s="177" t="s">
        <v>179</v>
      </c>
      <c r="D147" s="177" t="s">
        <v>133</v>
      </c>
      <c r="E147" s="178" t="s">
        <v>180</v>
      </c>
      <c r="F147" s="179" t="s">
        <v>181</v>
      </c>
      <c r="G147" s="180" t="s">
        <v>136</v>
      </c>
      <c r="H147" s="181">
        <v>40.799999999999997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40</v>
      </c>
      <c r="O147" s="78"/>
      <c r="P147" s="187">
        <f>O147*H147</f>
        <v>0</v>
      </c>
      <c r="Q147" s="187">
        <v>2.19407</v>
      </c>
      <c r="R147" s="187">
        <f>Q147*H147</f>
        <v>89.518055999999987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137</v>
      </c>
      <c r="AT147" s="189" t="s">
        <v>133</v>
      </c>
      <c r="AU147" s="189" t="s">
        <v>138</v>
      </c>
      <c r="AY147" s="15" t="s">
        <v>131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138</v>
      </c>
      <c r="BK147" s="190">
        <f>ROUND(I147*H147,2)</f>
        <v>0</v>
      </c>
      <c r="BL147" s="15" t="s">
        <v>137</v>
      </c>
      <c r="BM147" s="189" t="s">
        <v>182</v>
      </c>
    </row>
    <row r="148" s="2" customFormat="1" ht="37.8" customHeight="1">
      <c r="A148" s="34"/>
      <c r="B148" s="176"/>
      <c r="C148" s="177" t="s">
        <v>183</v>
      </c>
      <c r="D148" s="177" t="s">
        <v>133</v>
      </c>
      <c r="E148" s="178" t="s">
        <v>184</v>
      </c>
      <c r="F148" s="179" t="s">
        <v>185</v>
      </c>
      <c r="G148" s="180" t="s">
        <v>186</v>
      </c>
      <c r="H148" s="181">
        <v>0.32600000000000001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40</v>
      </c>
      <c r="O148" s="78"/>
      <c r="P148" s="187">
        <f>O148*H148</f>
        <v>0</v>
      </c>
      <c r="Q148" s="187">
        <v>1.002</v>
      </c>
      <c r="R148" s="187">
        <f>Q148*H148</f>
        <v>0.326652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137</v>
      </c>
      <c r="AT148" s="189" t="s">
        <v>133</v>
      </c>
      <c r="AU148" s="189" t="s">
        <v>138</v>
      </c>
      <c r="AY148" s="15" t="s">
        <v>131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138</v>
      </c>
      <c r="BK148" s="190">
        <f>ROUND(I148*H148,2)</f>
        <v>0</v>
      </c>
      <c r="BL148" s="15" t="s">
        <v>137</v>
      </c>
      <c r="BM148" s="189" t="s">
        <v>187</v>
      </c>
    </row>
    <row r="149" s="2" customFormat="1" ht="24.15" customHeight="1">
      <c r="A149" s="34"/>
      <c r="B149" s="176"/>
      <c r="C149" s="177" t="s">
        <v>188</v>
      </c>
      <c r="D149" s="177" t="s">
        <v>133</v>
      </c>
      <c r="E149" s="178" t="s">
        <v>189</v>
      </c>
      <c r="F149" s="179" t="s">
        <v>190</v>
      </c>
      <c r="G149" s="180" t="s">
        <v>136</v>
      </c>
      <c r="H149" s="181">
        <v>40.950000000000003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40</v>
      </c>
      <c r="O149" s="78"/>
      <c r="P149" s="187">
        <f>O149*H149</f>
        <v>0</v>
      </c>
      <c r="Q149" s="187">
        <v>2.3223400000000001</v>
      </c>
      <c r="R149" s="187">
        <f>Q149*H149</f>
        <v>95.099823000000015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137</v>
      </c>
      <c r="AT149" s="189" t="s">
        <v>133</v>
      </c>
      <c r="AU149" s="189" t="s">
        <v>138</v>
      </c>
      <c r="AY149" s="15" t="s">
        <v>131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138</v>
      </c>
      <c r="BK149" s="190">
        <f>ROUND(I149*H149,2)</f>
        <v>0</v>
      </c>
      <c r="BL149" s="15" t="s">
        <v>137</v>
      </c>
      <c r="BM149" s="189" t="s">
        <v>191</v>
      </c>
    </row>
    <row r="150" s="2" customFormat="1" ht="16.5" customHeight="1">
      <c r="A150" s="34"/>
      <c r="B150" s="176"/>
      <c r="C150" s="177" t="s">
        <v>192</v>
      </c>
      <c r="D150" s="177" t="s">
        <v>133</v>
      </c>
      <c r="E150" s="178" t="s">
        <v>193</v>
      </c>
      <c r="F150" s="179" t="s">
        <v>194</v>
      </c>
      <c r="G150" s="180" t="s">
        <v>186</v>
      </c>
      <c r="H150" s="181">
        <v>2.048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40</v>
      </c>
      <c r="O150" s="78"/>
      <c r="P150" s="187">
        <f>O150*H150</f>
        <v>0</v>
      </c>
      <c r="Q150" s="187">
        <v>1.01895</v>
      </c>
      <c r="R150" s="187">
        <f>Q150*H150</f>
        <v>2.0868096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137</v>
      </c>
      <c r="AT150" s="189" t="s">
        <v>133</v>
      </c>
      <c r="AU150" s="189" t="s">
        <v>138</v>
      </c>
      <c r="AY150" s="15" t="s">
        <v>131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138</v>
      </c>
      <c r="BK150" s="190">
        <f>ROUND(I150*H150,2)</f>
        <v>0</v>
      </c>
      <c r="BL150" s="15" t="s">
        <v>137</v>
      </c>
      <c r="BM150" s="189" t="s">
        <v>195</v>
      </c>
    </row>
    <row r="151" s="12" customFormat="1" ht="22.8" customHeight="1">
      <c r="A151" s="12"/>
      <c r="B151" s="163"/>
      <c r="C151" s="12"/>
      <c r="D151" s="164" t="s">
        <v>73</v>
      </c>
      <c r="E151" s="174" t="s">
        <v>158</v>
      </c>
      <c r="F151" s="174" t="s">
        <v>196</v>
      </c>
      <c r="G151" s="12"/>
      <c r="H151" s="12"/>
      <c r="I151" s="166"/>
      <c r="J151" s="175">
        <f>BK151</f>
        <v>0</v>
      </c>
      <c r="K151" s="12"/>
      <c r="L151" s="163"/>
      <c r="M151" s="168"/>
      <c r="N151" s="169"/>
      <c r="O151" s="169"/>
      <c r="P151" s="170">
        <f>SUM(P152:P154)</f>
        <v>0</v>
      </c>
      <c r="Q151" s="169"/>
      <c r="R151" s="170">
        <f>SUM(R152:R154)</f>
        <v>567.12573840000005</v>
      </c>
      <c r="S151" s="169"/>
      <c r="T151" s="171">
        <f>SUM(T152:T154)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64" t="s">
        <v>82</v>
      </c>
      <c r="AT151" s="172" t="s">
        <v>73</v>
      </c>
      <c r="AU151" s="172" t="s">
        <v>82</v>
      </c>
      <c r="AY151" s="164" t="s">
        <v>131</v>
      </c>
      <c r="BK151" s="173">
        <f>SUM(BK152:BK154)</f>
        <v>0</v>
      </c>
    </row>
    <row r="152" s="2" customFormat="1" ht="37.8" customHeight="1">
      <c r="A152" s="34"/>
      <c r="B152" s="176"/>
      <c r="C152" s="177" t="s">
        <v>197</v>
      </c>
      <c r="D152" s="177" t="s">
        <v>133</v>
      </c>
      <c r="E152" s="178" t="s">
        <v>198</v>
      </c>
      <c r="F152" s="179" t="s">
        <v>199</v>
      </c>
      <c r="G152" s="180" t="s">
        <v>200</v>
      </c>
      <c r="H152" s="181">
        <v>398.10000000000002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40</v>
      </c>
      <c r="O152" s="78"/>
      <c r="P152" s="187">
        <f>O152*H152</f>
        <v>0</v>
      </c>
      <c r="Q152" s="187">
        <v>0.017319999999999999</v>
      </c>
      <c r="R152" s="187">
        <f>Q152*H152</f>
        <v>6.895092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137</v>
      </c>
      <c r="AT152" s="189" t="s">
        <v>133</v>
      </c>
      <c r="AU152" s="189" t="s">
        <v>138</v>
      </c>
      <c r="AY152" s="15" t="s">
        <v>131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138</v>
      </c>
      <c r="BK152" s="190">
        <f>ROUND(I152*H152,2)</f>
        <v>0</v>
      </c>
      <c r="BL152" s="15" t="s">
        <v>137</v>
      </c>
      <c r="BM152" s="189" t="s">
        <v>201</v>
      </c>
    </row>
    <row r="153" s="2" customFormat="1" ht="24.15" customHeight="1">
      <c r="A153" s="34"/>
      <c r="B153" s="176"/>
      <c r="C153" s="177" t="s">
        <v>202</v>
      </c>
      <c r="D153" s="177" t="s">
        <v>133</v>
      </c>
      <c r="E153" s="178" t="s">
        <v>203</v>
      </c>
      <c r="F153" s="179" t="s">
        <v>204</v>
      </c>
      <c r="G153" s="180" t="s">
        <v>136</v>
      </c>
      <c r="H153" s="181">
        <v>91.620000000000005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40</v>
      </c>
      <c r="O153" s="78"/>
      <c r="P153" s="187">
        <f>O153*H153</f>
        <v>0</v>
      </c>
      <c r="Q153" s="187">
        <v>2.4407199999999998</v>
      </c>
      <c r="R153" s="187">
        <f>Q153*H153</f>
        <v>223.6187664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137</v>
      </c>
      <c r="AT153" s="189" t="s">
        <v>133</v>
      </c>
      <c r="AU153" s="189" t="s">
        <v>138</v>
      </c>
      <c r="AY153" s="15" t="s">
        <v>131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138</v>
      </c>
      <c r="BK153" s="190">
        <f>ROUND(I153*H153,2)</f>
        <v>0</v>
      </c>
      <c r="BL153" s="15" t="s">
        <v>137</v>
      </c>
      <c r="BM153" s="189" t="s">
        <v>205</v>
      </c>
    </row>
    <row r="154" s="2" customFormat="1" ht="21.75" customHeight="1">
      <c r="A154" s="34"/>
      <c r="B154" s="176"/>
      <c r="C154" s="177" t="s">
        <v>206</v>
      </c>
      <c r="D154" s="177" t="s">
        <v>133</v>
      </c>
      <c r="E154" s="178" t="s">
        <v>207</v>
      </c>
      <c r="F154" s="179" t="s">
        <v>208</v>
      </c>
      <c r="G154" s="180" t="s">
        <v>136</v>
      </c>
      <c r="H154" s="181">
        <v>183.24000000000001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40</v>
      </c>
      <c r="O154" s="78"/>
      <c r="P154" s="187">
        <f>O154*H154</f>
        <v>0</v>
      </c>
      <c r="Q154" s="187">
        <v>1.837</v>
      </c>
      <c r="R154" s="187">
        <f>Q154*H154</f>
        <v>336.61187999999999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137</v>
      </c>
      <c r="AT154" s="189" t="s">
        <v>133</v>
      </c>
      <c r="AU154" s="189" t="s">
        <v>138</v>
      </c>
      <c r="AY154" s="15" t="s">
        <v>131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138</v>
      </c>
      <c r="BK154" s="190">
        <f>ROUND(I154*H154,2)</f>
        <v>0</v>
      </c>
      <c r="BL154" s="15" t="s">
        <v>137</v>
      </c>
      <c r="BM154" s="189" t="s">
        <v>209</v>
      </c>
    </row>
    <row r="155" s="12" customFormat="1" ht="22.8" customHeight="1">
      <c r="A155" s="12"/>
      <c r="B155" s="163"/>
      <c r="C155" s="12"/>
      <c r="D155" s="164" t="s">
        <v>73</v>
      </c>
      <c r="E155" s="174" t="s">
        <v>171</v>
      </c>
      <c r="F155" s="174" t="s">
        <v>210</v>
      </c>
      <c r="G155" s="12"/>
      <c r="H155" s="12"/>
      <c r="I155" s="166"/>
      <c r="J155" s="175">
        <f>BK155</f>
        <v>0</v>
      </c>
      <c r="K155" s="12"/>
      <c r="L155" s="163"/>
      <c r="M155" s="168"/>
      <c r="N155" s="169"/>
      <c r="O155" s="169"/>
      <c r="P155" s="170">
        <f>P156</f>
        <v>0</v>
      </c>
      <c r="Q155" s="169"/>
      <c r="R155" s="170">
        <f>R156</f>
        <v>0.043119999999999999</v>
      </c>
      <c r="S155" s="169"/>
      <c r="T155" s="171">
        <f>T156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64" t="s">
        <v>82</v>
      </c>
      <c r="AT155" s="172" t="s">
        <v>73</v>
      </c>
      <c r="AU155" s="172" t="s">
        <v>82</v>
      </c>
      <c r="AY155" s="164" t="s">
        <v>131</v>
      </c>
      <c r="BK155" s="173">
        <f>BK156</f>
        <v>0</v>
      </c>
    </row>
    <row r="156" s="2" customFormat="1" ht="37.8" customHeight="1">
      <c r="A156" s="34"/>
      <c r="B156" s="176"/>
      <c r="C156" s="177" t="s">
        <v>211</v>
      </c>
      <c r="D156" s="177" t="s">
        <v>133</v>
      </c>
      <c r="E156" s="178" t="s">
        <v>212</v>
      </c>
      <c r="F156" s="179" t="s">
        <v>213</v>
      </c>
      <c r="G156" s="180" t="s">
        <v>214</v>
      </c>
      <c r="H156" s="181">
        <v>56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40</v>
      </c>
      <c r="O156" s="78"/>
      <c r="P156" s="187">
        <f>O156*H156</f>
        <v>0</v>
      </c>
      <c r="Q156" s="187">
        <v>0.00076999999999999996</v>
      </c>
      <c r="R156" s="187">
        <f>Q156*H156</f>
        <v>0.043119999999999999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137</v>
      </c>
      <c r="AT156" s="189" t="s">
        <v>133</v>
      </c>
      <c r="AU156" s="189" t="s">
        <v>138</v>
      </c>
      <c r="AY156" s="15" t="s">
        <v>131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138</v>
      </c>
      <c r="BK156" s="190">
        <f>ROUND(I156*H156,2)</f>
        <v>0</v>
      </c>
      <c r="BL156" s="15" t="s">
        <v>137</v>
      </c>
      <c r="BM156" s="189" t="s">
        <v>215</v>
      </c>
    </row>
    <row r="157" s="12" customFormat="1" ht="22.8" customHeight="1">
      <c r="A157" s="12"/>
      <c r="B157" s="163"/>
      <c r="C157" s="12"/>
      <c r="D157" s="164" t="s">
        <v>73</v>
      </c>
      <c r="E157" s="174" t="s">
        <v>216</v>
      </c>
      <c r="F157" s="174" t="s">
        <v>217</v>
      </c>
      <c r="G157" s="12"/>
      <c r="H157" s="12"/>
      <c r="I157" s="166"/>
      <c r="J157" s="175">
        <f>BK157</f>
        <v>0</v>
      </c>
      <c r="K157" s="12"/>
      <c r="L157" s="163"/>
      <c r="M157" s="168"/>
      <c r="N157" s="169"/>
      <c r="O157" s="169"/>
      <c r="P157" s="170">
        <f>P158</f>
        <v>0</v>
      </c>
      <c r="Q157" s="169"/>
      <c r="R157" s="170">
        <f>R158</f>
        <v>0</v>
      </c>
      <c r="S157" s="169"/>
      <c r="T157" s="171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64" t="s">
        <v>82</v>
      </c>
      <c r="AT157" s="172" t="s">
        <v>73</v>
      </c>
      <c r="AU157" s="172" t="s">
        <v>82</v>
      </c>
      <c r="AY157" s="164" t="s">
        <v>131</v>
      </c>
      <c r="BK157" s="173">
        <f>BK158</f>
        <v>0</v>
      </c>
    </row>
    <row r="158" s="2" customFormat="1" ht="24.15" customHeight="1">
      <c r="A158" s="34"/>
      <c r="B158" s="176"/>
      <c r="C158" s="177" t="s">
        <v>218</v>
      </c>
      <c r="D158" s="177" t="s">
        <v>133</v>
      </c>
      <c r="E158" s="178" t="s">
        <v>219</v>
      </c>
      <c r="F158" s="179" t="s">
        <v>220</v>
      </c>
      <c r="G158" s="180" t="s">
        <v>186</v>
      </c>
      <c r="H158" s="181">
        <v>788.11500000000001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40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137</v>
      </c>
      <c r="AT158" s="189" t="s">
        <v>133</v>
      </c>
      <c r="AU158" s="189" t="s">
        <v>138</v>
      </c>
      <c r="AY158" s="15" t="s">
        <v>131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138</v>
      </c>
      <c r="BK158" s="190">
        <f>ROUND(I158*H158,2)</f>
        <v>0</v>
      </c>
      <c r="BL158" s="15" t="s">
        <v>137</v>
      </c>
      <c r="BM158" s="189" t="s">
        <v>221</v>
      </c>
    </row>
    <row r="159" s="12" customFormat="1" ht="25.92" customHeight="1">
      <c r="A159" s="12"/>
      <c r="B159" s="163"/>
      <c r="C159" s="12"/>
      <c r="D159" s="164" t="s">
        <v>73</v>
      </c>
      <c r="E159" s="165" t="s">
        <v>222</v>
      </c>
      <c r="F159" s="165" t="s">
        <v>223</v>
      </c>
      <c r="G159" s="12"/>
      <c r="H159" s="12"/>
      <c r="I159" s="166"/>
      <c r="J159" s="167">
        <f>BK159</f>
        <v>0</v>
      </c>
      <c r="K159" s="12"/>
      <c r="L159" s="163"/>
      <c r="M159" s="168"/>
      <c r="N159" s="169"/>
      <c r="O159" s="169"/>
      <c r="P159" s="170">
        <f>P160+P164+P172+P177+P185+P196</f>
        <v>0</v>
      </c>
      <c r="Q159" s="169"/>
      <c r="R159" s="170">
        <f>R160+R164+R172+R177+R185+R196</f>
        <v>1.6944378</v>
      </c>
      <c r="S159" s="169"/>
      <c r="T159" s="171">
        <f>T160+T164+T172+T177+T185+T196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64" t="s">
        <v>138</v>
      </c>
      <c r="AT159" s="172" t="s">
        <v>73</v>
      </c>
      <c r="AU159" s="172" t="s">
        <v>74</v>
      </c>
      <c r="AY159" s="164" t="s">
        <v>131</v>
      </c>
      <c r="BK159" s="173">
        <f>BK160+BK164+BK172+BK177+BK185+BK196</f>
        <v>0</v>
      </c>
    </row>
    <row r="160" s="12" customFormat="1" ht="22.8" customHeight="1">
      <c r="A160" s="12"/>
      <c r="B160" s="163"/>
      <c r="C160" s="12"/>
      <c r="D160" s="164" t="s">
        <v>73</v>
      </c>
      <c r="E160" s="174" t="s">
        <v>224</v>
      </c>
      <c r="F160" s="174" t="s">
        <v>225</v>
      </c>
      <c r="G160" s="12"/>
      <c r="H160" s="12"/>
      <c r="I160" s="166"/>
      <c r="J160" s="175">
        <f>BK160</f>
        <v>0</v>
      </c>
      <c r="K160" s="12"/>
      <c r="L160" s="163"/>
      <c r="M160" s="168"/>
      <c r="N160" s="169"/>
      <c r="O160" s="169"/>
      <c r="P160" s="170">
        <f>SUM(P161:P163)</f>
        <v>0</v>
      </c>
      <c r="Q160" s="169"/>
      <c r="R160" s="170">
        <f>SUM(R161:R163)</f>
        <v>0.0013288000000000002</v>
      </c>
      <c r="S160" s="169"/>
      <c r="T160" s="171">
        <f>SUM(T161:T163)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64" t="s">
        <v>138</v>
      </c>
      <c r="AT160" s="172" t="s">
        <v>73</v>
      </c>
      <c r="AU160" s="172" t="s">
        <v>82</v>
      </c>
      <c r="AY160" s="164" t="s">
        <v>131</v>
      </c>
      <c r="BK160" s="173">
        <f>SUM(BK161:BK163)</f>
        <v>0</v>
      </c>
    </row>
    <row r="161" s="2" customFormat="1" ht="24.15" customHeight="1">
      <c r="A161" s="34"/>
      <c r="B161" s="176"/>
      <c r="C161" s="177" t="s">
        <v>7</v>
      </c>
      <c r="D161" s="177" t="s">
        <v>133</v>
      </c>
      <c r="E161" s="178" t="s">
        <v>226</v>
      </c>
      <c r="F161" s="179" t="s">
        <v>227</v>
      </c>
      <c r="G161" s="180" t="s">
        <v>228</v>
      </c>
      <c r="H161" s="181">
        <v>44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40</v>
      </c>
      <c r="O161" s="78"/>
      <c r="P161" s="187">
        <f>O161*H161</f>
        <v>0</v>
      </c>
      <c r="Q161" s="187">
        <v>2.0000000000000002E-05</v>
      </c>
      <c r="R161" s="187">
        <f>Q161*H161</f>
        <v>0.00088000000000000003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202</v>
      </c>
      <c r="AT161" s="189" t="s">
        <v>133</v>
      </c>
      <c r="AU161" s="189" t="s">
        <v>138</v>
      </c>
      <c r="AY161" s="15" t="s">
        <v>131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138</v>
      </c>
      <c r="BK161" s="190">
        <f>ROUND(I161*H161,2)</f>
        <v>0</v>
      </c>
      <c r="BL161" s="15" t="s">
        <v>202</v>
      </c>
      <c r="BM161" s="189" t="s">
        <v>229</v>
      </c>
    </row>
    <row r="162" s="2" customFormat="1" ht="33" customHeight="1">
      <c r="A162" s="34"/>
      <c r="B162" s="176"/>
      <c r="C162" s="191" t="s">
        <v>230</v>
      </c>
      <c r="D162" s="191" t="s">
        <v>231</v>
      </c>
      <c r="E162" s="192" t="s">
        <v>232</v>
      </c>
      <c r="F162" s="193" t="s">
        <v>233</v>
      </c>
      <c r="G162" s="194" t="s">
        <v>228</v>
      </c>
      <c r="H162" s="195">
        <v>44.880000000000003</v>
      </c>
      <c r="I162" s="196"/>
      <c r="J162" s="197">
        <f>ROUND(I162*H162,2)</f>
        <v>0</v>
      </c>
      <c r="K162" s="198"/>
      <c r="L162" s="199"/>
      <c r="M162" s="200" t="s">
        <v>1</v>
      </c>
      <c r="N162" s="201" t="s">
        <v>40</v>
      </c>
      <c r="O162" s="78"/>
      <c r="P162" s="187">
        <f>O162*H162</f>
        <v>0</v>
      </c>
      <c r="Q162" s="187">
        <v>1.0000000000000001E-05</v>
      </c>
      <c r="R162" s="187">
        <f>Q162*H162</f>
        <v>0.00044880000000000007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234</v>
      </c>
      <c r="AT162" s="189" t="s">
        <v>231</v>
      </c>
      <c r="AU162" s="189" t="s">
        <v>138</v>
      </c>
      <c r="AY162" s="15" t="s">
        <v>131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138</v>
      </c>
      <c r="BK162" s="190">
        <f>ROUND(I162*H162,2)</f>
        <v>0</v>
      </c>
      <c r="BL162" s="15" t="s">
        <v>202</v>
      </c>
      <c r="BM162" s="189" t="s">
        <v>235</v>
      </c>
    </row>
    <row r="163" s="2" customFormat="1" ht="24.15" customHeight="1">
      <c r="A163" s="34"/>
      <c r="B163" s="176"/>
      <c r="C163" s="177" t="s">
        <v>236</v>
      </c>
      <c r="D163" s="177" t="s">
        <v>133</v>
      </c>
      <c r="E163" s="178" t="s">
        <v>237</v>
      </c>
      <c r="F163" s="179" t="s">
        <v>238</v>
      </c>
      <c r="G163" s="180" t="s">
        <v>239</v>
      </c>
      <c r="H163" s="202"/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40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202</v>
      </c>
      <c r="AT163" s="189" t="s">
        <v>133</v>
      </c>
      <c r="AU163" s="189" t="s">
        <v>138</v>
      </c>
      <c r="AY163" s="15" t="s">
        <v>131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138</v>
      </c>
      <c r="BK163" s="190">
        <f>ROUND(I163*H163,2)</f>
        <v>0</v>
      </c>
      <c r="BL163" s="15" t="s">
        <v>202</v>
      </c>
      <c r="BM163" s="189" t="s">
        <v>240</v>
      </c>
    </row>
    <row r="164" s="12" customFormat="1" ht="22.8" customHeight="1">
      <c r="A164" s="12"/>
      <c r="B164" s="163"/>
      <c r="C164" s="12"/>
      <c r="D164" s="164" t="s">
        <v>73</v>
      </c>
      <c r="E164" s="174" t="s">
        <v>241</v>
      </c>
      <c r="F164" s="174" t="s">
        <v>242</v>
      </c>
      <c r="G164" s="12"/>
      <c r="H164" s="12"/>
      <c r="I164" s="166"/>
      <c r="J164" s="175">
        <f>BK164</f>
        <v>0</v>
      </c>
      <c r="K164" s="12"/>
      <c r="L164" s="163"/>
      <c r="M164" s="168"/>
      <c r="N164" s="169"/>
      <c r="O164" s="169"/>
      <c r="P164" s="170">
        <f>SUM(P165:P171)</f>
        <v>0</v>
      </c>
      <c r="Q164" s="169"/>
      <c r="R164" s="170">
        <f>SUM(R165:R171)</f>
        <v>0.068288000000000001</v>
      </c>
      <c r="S164" s="169"/>
      <c r="T164" s="171">
        <f>SUM(T165:T171)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64" t="s">
        <v>138</v>
      </c>
      <c r="AT164" s="172" t="s">
        <v>73</v>
      </c>
      <c r="AU164" s="172" t="s">
        <v>82</v>
      </c>
      <c r="AY164" s="164" t="s">
        <v>131</v>
      </c>
      <c r="BK164" s="173">
        <f>SUM(BK165:BK171)</f>
        <v>0</v>
      </c>
    </row>
    <row r="165" s="2" customFormat="1" ht="21.75" customHeight="1">
      <c r="A165" s="34"/>
      <c r="B165" s="176"/>
      <c r="C165" s="177" t="s">
        <v>243</v>
      </c>
      <c r="D165" s="177" t="s">
        <v>133</v>
      </c>
      <c r="E165" s="178" t="s">
        <v>244</v>
      </c>
      <c r="F165" s="179" t="s">
        <v>245</v>
      </c>
      <c r="G165" s="180" t="s">
        <v>228</v>
      </c>
      <c r="H165" s="181">
        <v>24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40</v>
      </c>
      <c r="O165" s="78"/>
      <c r="P165" s="187">
        <f>O165*H165</f>
        <v>0</v>
      </c>
      <c r="Q165" s="187">
        <v>0.00189</v>
      </c>
      <c r="R165" s="187">
        <f>Q165*H165</f>
        <v>0.045359999999999998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202</v>
      </c>
      <c r="AT165" s="189" t="s">
        <v>133</v>
      </c>
      <c r="AU165" s="189" t="s">
        <v>138</v>
      </c>
      <c r="AY165" s="15" t="s">
        <v>131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138</v>
      </c>
      <c r="BK165" s="190">
        <f>ROUND(I165*H165,2)</f>
        <v>0</v>
      </c>
      <c r="BL165" s="15" t="s">
        <v>202</v>
      </c>
      <c r="BM165" s="189" t="s">
        <v>246</v>
      </c>
    </row>
    <row r="166" s="2" customFormat="1" ht="21.75" customHeight="1">
      <c r="A166" s="34"/>
      <c r="B166" s="176"/>
      <c r="C166" s="177" t="s">
        <v>247</v>
      </c>
      <c r="D166" s="177" t="s">
        <v>133</v>
      </c>
      <c r="E166" s="178" t="s">
        <v>248</v>
      </c>
      <c r="F166" s="179" t="s">
        <v>249</v>
      </c>
      <c r="G166" s="180" t="s">
        <v>228</v>
      </c>
      <c r="H166" s="181">
        <v>27.199999999999999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40</v>
      </c>
      <c r="O166" s="78"/>
      <c r="P166" s="187">
        <f>O166*H166</f>
        <v>0</v>
      </c>
      <c r="Q166" s="187">
        <v>0.00064000000000000005</v>
      </c>
      <c r="R166" s="187">
        <f>Q166*H166</f>
        <v>0.017408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202</v>
      </c>
      <c r="AT166" s="189" t="s">
        <v>133</v>
      </c>
      <c r="AU166" s="189" t="s">
        <v>138</v>
      </c>
      <c r="AY166" s="15" t="s">
        <v>131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138</v>
      </c>
      <c r="BK166" s="190">
        <f>ROUND(I166*H166,2)</f>
        <v>0</v>
      </c>
      <c r="BL166" s="15" t="s">
        <v>202</v>
      </c>
      <c r="BM166" s="189" t="s">
        <v>250</v>
      </c>
    </row>
    <row r="167" s="2" customFormat="1" ht="21.75" customHeight="1">
      <c r="A167" s="34"/>
      <c r="B167" s="176"/>
      <c r="C167" s="177" t="s">
        <v>251</v>
      </c>
      <c r="D167" s="177" t="s">
        <v>133</v>
      </c>
      <c r="E167" s="178" t="s">
        <v>252</v>
      </c>
      <c r="F167" s="179" t="s">
        <v>253</v>
      </c>
      <c r="G167" s="180" t="s">
        <v>214</v>
      </c>
      <c r="H167" s="181">
        <v>2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40</v>
      </c>
      <c r="O167" s="78"/>
      <c r="P167" s="187">
        <f>O167*H167</f>
        <v>0</v>
      </c>
      <c r="Q167" s="187">
        <v>0.00046000000000000001</v>
      </c>
      <c r="R167" s="187">
        <f>Q167*H167</f>
        <v>0.00092000000000000003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202</v>
      </c>
      <c r="AT167" s="189" t="s">
        <v>133</v>
      </c>
      <c r="AU167" s="189" t="s">
        <v>138</v>
      </c>
      <c r="AY167" s="15" t="s">
        <v>131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138</v>
      </c>
      <c r="BK167" s="190">
        <f>ROUND(I167*H167,2)</f>
        <v>0</v>
      </c>
      <c r="BL167" s="15" t="s">
        <v>202</v>
      </c>
      <c r="BM167" s="189" t="s">
        <v>254</v>
      </c>
    </row>
    <row r="168" s="2" customFormat="1" ht="49.05" customHeight="1">
      <c r="A168" s="34"/>
      <c r="B168" s="176"/>
      <c r="C168" s="191" t="s">
        <v>255</v>
      </c>
      <c r="D168" s="191" t="s">
        <v>231</v>
      </c>
      <c r="E168" s="192" t="s">
        <v>256</v>
      </c>
      <c r="F168" s="193" t="s">
        <v>257</v>
      </c>
      <c r="G168" s="194" t="s">
        <v>214</v>
      </c>
      <c r="H168" s="195">
        <v>2</v>
      </c>
      <c r="I168" s="196"/>
      <c r="J168" s="197">
        <f>ROUND(I168*H168,2)</f>
        <v>0</v>
      </c>
      <c r="K168" s="198"/>
      <c r="L168" s="199"/>
      <c r="M168" s="200" t="s">
        <v>1</v>
      </c>
      <c r="N168" s="201" t="s">
        <v>40</v>
      </c>
      <c r="O168" s="78"/>
      <c r="P168" s="187">
        <f>O168*H168</f>
        <v>0</v>
      </c>
      <c r="Q168" s="187">
        <v>0.0010200000000000001</v>
      </c>
      <c r="R168" s="187">
        <f>Q168*H168</f>
        <v>0.0020400000000000001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234</v>
      </c>
      <c r="AT168" s="189" t="s">
        <v>231</v>
      </c>
      <c r="AU168" s="189" t="s">
        <v>138</v>
      </c>
      <c r="AY168" s="15" t="s">
        <v>131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138</v>
      </c>
      <c r="BK168" s="190">
        <f>ROUND(I168*H168,2)</f>
        <v>0</v>
      </c>
      <c r="BL168" s="15" t="s">
        <v>202</v>
      </c>
      <c r="BM168" s="189" t="s">
        <v>258</v>
      </c>
    </row>
    <row r="169" s="2" customFormat="1" ht="16.5" customHeight="1">
      <c r="A169" s="34"/>
      <c r="B169" s="176"/>
      <c r="C169" s="177" t="s">
        <v>259</v>
      </c>
      <c r="D169" s="177" t="s">
        <v>133</v>
      </c>
      <c r="E169" s="178" t="s">
        <v>260</v>
      </c>
      <c r="F169" s="179" t="s">
        <v>261</v>
      </c>
      <c r="G169" s="180" t="s">
        <v>214</v>
      </c>
      <c r="H169" s="181">
        <v>4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40</v>
      </c>
      <c r="O169" s="78"/>
      <c r="P169" s="187">
        <f>O169*H169</f>
        <v>0</v>
      </c>
      <c r="Q169" s="187">
        <v>0.00064000000000000005</v>
      </c>
      <c r="R169" s="187">
        <f>Q169*H169</f>
        <v>0.0025600000000000002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202</v>
      </c>
      <c r="AT169" s="189" t="s">
        <v>133</v>
      </c>
      <c r="AU169" s="189" t="s">
        <v>138</v>
      </c>
      <c r="AY169" s="15" t="s">
        <v>131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138</v>
      </c>
      <c r="BK169" s="190">
        <f>ROUND(I169*H169,2)</f>
        <v>0</v>
      </c>
      <c r="BL169" s="15" t="s">
        <v>202</v>
      </c>
      <c r="BM169" s="189" t="s">
        <v>262</v>
      </c>
    </row>
    <row r="170" s="2" customFormat="1" ht="24.15" customHeight="1">
      <c r="A170" s="34"/>
      <c r="B170" s="176"/>
      <c r="C170" s="191" t="s">
        <v>263</v>
      </c>
      <c r="D170" s="191" t="s">
        <v>231</v>
      </c>
      <c r="E170" s="192" t="s">
        <v>264</v>
      </c>
      <c r="F170" s="193" t="s">
        <v>265</v>
      </c>
      <c r="G170" s="194" t="s">
        <v>214</v>
      </c>
      <c r="H170" s="195">
        <v>4</v>
      </c>
      <c r="I170" s="196"/>
      <c r="J170" s="197">
        <f>ROUND(I170*H170,2)</f>
        <v>0</v>
      </c>
      <c r="K170" s="198"/>
      <c r="L170" s="199"/>
      <c r="M170" s="200" t="s">
        <v>1</v>
      </c>
      <c r="N170" s="201" t="s">
        <v>40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234</v>
      </c>
      <c r="AT170" s="189" t="s">
        <v>231</v>
      </c>
      <c r="AU170" s="189" t="s">
        <v>138</v>
      </c>
      <c r="AY170" s="15" t="s">
        <v>131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138</v>
      </c>
      <c r="BK170" s="190">
        <f>ROUND(I170*H170,2)</f>
        <v>0</v>
      </c>
      <c r="BL170" s="15" t="s">
        <v>202</v>
      </c>
      <c r="BM170" s="189" t="s">
        <v>266</v>
      </c>
    </row>
    <row r="171" s="2" customFormat="1" ht="24.15" customHeight="1">
      <c r="A171" s="34"/>
      <c r="B171" s="176"/>
      <c r="C171" s="177" t="s">
        <v>267</v>
      </c>
      <c r="D171" s="177" t="s">
        <v>133</v>
      </c>
      <c r="E171" s="178" t="s">
        <v>268</v>
      </c>
      <c r="F171" s="179" t="s">
        <v>269</v>
      </c>
      <c r="G171" s="180" t="s">
        <v>239</v>
      </c>
      <c r="H171" s="202"/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40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202</v>
      </c>
      <c r="AT171" s="189" t="s">
        <v>133</v>
      </c>
      <c r="AU171" s="189" t="s">
        <v>138</v>
      </c>
      <c r="AY171" s="15" t="s">
        <v>131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138</v>
      </c>
      <c r="BK171" s="190">
        <f>ROUND(I171*H171,2)</f>
        <v>0</v>
      </c>
      <c r="BL171" s="15" t="s">
        <v>202</v>
      </c>
      <c r="BM171" s="189" t="s">
        <v>270</v>
      </c>
    </row>
    <row r="172" s="12" customFormat="1" ht="22.8" customHeight="1">
      <c r="A172" s="12"/>
      <c r="B172" s="163"/>
      <c r="C172" s="12"/>
      <c r="D172" s="164" t="s">
        <v>73</v>
      </c>
      <c r="E172" s="174" t="s">
        <v>271</v>
      </c>
      <c r="F172" s="174" t="s">
        <v>272</v>
      </c>
      <c r="G172" s="12"/>
      <c r="H172" s="12"/>
      <c r="I172" s="166"/>
      <c r="J172" s="175">
        <f>BK172</f>
        <v>0</v>
      </c>
      <c r="K172" s="12"/>
      <c r="L172" s="163"/>
      <c r="M172" s="168"/>
      <c r="N172" s="169"/>
      <c r="O172" s="169"/>
      <c r="P172" s="170">
        <f>SUM(P173:P176)</f>
        <v>0</v>
      </c>
      <c r="Q172" s="169"/>
      <c r="R172" s="170">
        <f>SUM(R173:R176)</f>
        <v>0.01112</v>
      </c>
      <c r="S172" s="169"/>
      <c r="T172" s="171">
        <f>SUM(T173:T176)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64" t="s">
        <v>138</v>
      </c>
      <c r="AT172" s="172" t="s">
        <v>73</v>
      </c>
      <c r="AU172" s="172" t="s">
        <v>82</v>
      </c>
      <c r="AY172" s="164" t="s">
        <v>131</v>
      </c>
      <c r="BK172" s="173">
        <f>SUM(BK173:BK176)</f>
        <v>0</v>
      </c>
    </row>
    <row r="173" s="2" customFormat="1" ht="24.15" customHeight="1">
      <c r="A173" s="34"/>
      <c r="B173" s="176"/>
      <c r="C173" s="177" t="s">
        <v>273</v>
      </c>
      <c r="D173" s="177" t="s">
        <v>133</v>
      </c>
      <c r="E173" s="178" t="s">
        <v>274</v>
      </c>
      <c r="F173" s="179" t="s">
        <v>275</v>
      </c>
      <c r="G173" s="180" t="s">
        <v>228</v>
      </c>
      <c r="H173" s="181">
        <v>44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40</v>
      </c>
      <c r="O173" s="78"/>
      <c r="P173" s="187">
        <f>O173*H173</f>
        <v>0</v>
      </c>
      <c r="Q173" s="187">
        <v>0.00024000000000000001</v>
      </c>
      <c r="R173" s="187">
        <f>Q173*H173</f>
        <v>0.01056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202</v>
      </c>
      <c r="AT173" s="189" t="s">
        <v>133</v>
      </c>
      <c r="AU173" s="189" t="s">
        <v>138</v>
      </c>
      <c r="AY173" s="15" t="s">
        <v>131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138</v>
      </c>
      <c r="BK173" s="190">
        <f>ROUND(I173*H173,2)</f>
        <v>0</v>
      </c>
      <c r="BL173" s="15" t="s">
        <v>202</v>
      </c>
      <c r="BM173" s="189" t="s">
        <v>276</v>
      </c>
    </row>
    <row r="174" s="2" customFormat="1" ht="24.15" customHeight="1">
      <c r="A174" s="34"/>
      <c r="B174" s="176"/>
      <c r="C174" s="177" t="s">
        <v>277</v>
      </c>
      <c r="D174" s="177" t="s">
        <v>133</v>
      </c>
      <c r="E174" s="178" t="s">
        <v>278</v>
      </c>
      <c r="F174" s="179" t="s">
        <v>279</v>
      </c>
      <c r="G174" s="180" t="s">
        <v>214</v>
      </c>
      <c r="H174" s="181">
        <v>4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40</v>
      </c>
      <c r="O174" s="78"/>
      <c r="P174" s="187">
        <f>O174*H174</f>
        <v>0</v>
      </c>
      <c r="Q174" s="187">
        <v>4.0000000000000003E-05</v>
      </c>
      <c r="R174" s="187">
        <f>Q174*H174</f>
        <v>0.00016000000000000001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202</v>
      </c>
      <c r="AT174" s="189" t="s">
        <v>133</v>
      </c>
      <c r="AU174" s="189" t="s">
        <v>138</v>
      </c>
      <c r="AY174" s="15" t="s">
        <v>131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138</v>
      </c>
      <c r="BK174" s="190">
        <f>ROUND(I174*H174,2)</f>
        <v>0</v>
      </c>
      <c r="BL174" s="15" t="s">
        <v>202</v>
      </c>
      <c r="BM174" s="189" t="s">
        <v>280</v>
      </c>
    </row>
    <row r="175" s="2" customFormat="1" ht="16.5" customHeight="1">
      <c r="A175" s="34"/>
      <c r="B175" s="176"/>
      <c r="C175" s="191" t="s">
        <v>234</v>
      </c>
      <c r="D175" s="191" t="s">
        <v>231</v>
      </c>
      <c r="E175" s="192" t="s">
        <v>281</v>
      </c>
      <c r="F175" s="193" t="s">
        <v>282</v>
      </c>
      <c r="G175" s="194" t="s">
        <v>214</v>
      </c>
      <c r="H175" s="195">
        <v>4</v>
      </c>
      <c r="I175" s="196"/>
      <c r="J175" s="197">
        <f>ROUND(I175*H175,2)</f>
        <v>0</v>
      </c>
      <c r="K175" s="198"/>
      <c r="L175" s="199"/>
      <c r="M175" s="200" t="s">
        <v>1</v>
      </c>
      <c r="N175" s="201" t="s">
        <v>40</v>
      </c>
      <c r="O175" s="78"/>
      <c r="P175" s="187">
        <f>O175*H175</f>
        <v>0</v>
      </c>
      <c r="Q175" s="187">
        <v>0.00010000000000000001</v>
      </c>
      <c r="R175" s="187">
        <f>Q175*H175</f>
        <v>0.00040000000000000002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234</v>
      </c>
      <c r="AT175" s="189" t="s">
        <v>231</v>
      </c>
      <c r="AU175" s="189" t="s">
        <v>138</v>
      </c>
      <c r="AY175" s="15" t="s">
        <v>131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138</v>
      </c>
      <c r="BK175" s="190">
        <f>ROUND(I175*H175,2)</f>
        <v>0</v>
      </c>
      <c r="BL175" s="15" t="s">
        <v>202</v>
      </c>
      <c r="BM175" s="189" t="s">
        <v>283</v>
      </c>
    </row>
    <row r="176" s="2" customFormat="1" ht="24.15" customHeight="1">
      <c r="A176" s="34"/>
      <c r="B176" s="176"/>
      <c r="C176" s="177" t="s">
        <v>284</v>
      </c>
      <c r="D176" s="177" t="s">
        <v>133</v>
      </c>
      <c r="E176" s="178" t="s">
        <v>285</v>
      </c>
      <c r="F176" s="179" t="s">
        <v>286</v>
      </c>
      <c r="G176" s="180" t="s">
        <v>239</v>
      </c>
      <c r="H176" s="202"/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40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202</v>
      </c>
      <c r="AT176" s="189" t="s">
        <v>133</v>
      </c>
      <c r="AU176" s="189" t="s">
        <v>138</v>
      </c>
      <c r="AY176" s="15" t="s">
        <v>131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138</v>
      </c>
      <c r="BK176" s="190">
        <f>ROUND(I176*H176,2)</f>
        <v>0</v>
      </c>
      <c r="BL176" s="15" t="s">
        <v>202</v>
      </c>
      <c r="BM176" s="189" t="s">
        <v>287</v>
      </c>
    </row>
    <row r="177" s="12" customFormat="1" ht="22.8" customHeight="1">
      <c r="A177" s="12"/>
      <c r="B177" s="163"/>
      <c r="C177" s="12"/>
      <c r="D177" s="164" t="s">
        <v>73</v>
      </c>
      <c r="E177" s="174" t="s">
        <v>288</v>
      </c>
      <c r="F177" s="174" t="s">
        <v>289</v>
      </c>
      <c r="G177" s="12"/>
      <c r="H177" s="12"/>
      <c r="I177" s="166"/>
      <c r="J177" s="175">
        <f>BK177</f>
        <v>0</v>
      </c>
      <c r="K177" s="12"/>
      <c r="L177" s="163"/>
      <c r="M177" s="168"/>
      <c r="N177" s="169"/>
      <c r="O177" s="169"/>
      <c r="P177" s="170">
        <f>SUM(P178:P184)</f>
        <v>0</v>
      </c>
      <c r="Q177" s="169"/>
      <c r="R177" s="170">
        <f>SUM(R178:R184)</f>
        <v>0.35236000000000006</v>
      </c>
      <c r="S177" s="169"/>
      <c r="T177" s="171">
        <f>SUM(T178:T184)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64" t="s">
        <v>138</v>
      </c>
      <c r="AT177" s="172" t="s">
        <v>73</v>
      </c>
      <c r="AU177" s="172" t="s">
        <v>82</v>
      </c>
      <c r="AY177" s="164" t="s">
        <v>131</v>
      </c>
      <c r="BK177" s="173">
        <f>SUM(BK178:BK184)</f>
        <v>0</v>
      </c>
    </row>
    <row r="178" s="2" customFormat="1" ht="16.5" customHeight="1">
      <c r="A178" s="34"/>
      <c r="B178" s="176"/>
      <c r="C178" s="177" t="s">
        <v>290</v>
      </c>
      <c r="D178" s="177" t="s">
        <v>133</v>
      </c>
      <c r="E178" s="178" t="s">
        <v>291</v>
      </c>
      <c r="F178" s="179" t="s">
        <v>292</v>
      </c>
      <c r="G178" s="180" t="s">
        <v>200</v>
      </c>
      <c r="H178" s="181">
        <v>78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40</v>
      </c>
      <c r="O178" s="78"/>
      <c r="P178" s="187">
        <f>O178*H178</f>
        <v>0</v>
      </c>
      <c r="Q178" s="187">
        <v>0.0032200000000000002</v>
      </c>
      <c r="R178" s="187">
        <f>Q178*H178</f>
        <v>0.25115999999999999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202</v>
      </c>
      <c r="AT178" s="189" t="s">
        <v>133</v>
      </c>
      <c r="AU178" s="189" t="s">
        <v>138</v>
      </c>
      <c r="AY178" s="15" t="s">
        <v>131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138</v>
      </c>
      <c r="BK178" s="190">
        <f>ROUND(I178*H178,2)</f>
        <v>0</v>
      </c>
      <c r="BL178" s="15" t="s">
        <v>202</v>
      </c>
      <c r="BM178" s="189" t="s">
        <v>293</v>
      </c>
    </row>
    <row r="179" s="2" customFormat="1" ht="24.15" customHeight="1">
      <c r="A179" s="34"/>
      <c r="B179" s="176"/>
      <c r="C179" s="177" t="s">
        <v>294</v>
      </c>
      <c r="D179" s="177" t="s">
        <v>133</v>
      </c>
      <c r="E179" s="178" t="s">
        <v>295</v>
      </c>
      <c r="F179" s="179" t="s">
        <v>296</v>
      </c>
      <c r="G179" s="180" t="s">
        <v>228</v>
      </c>
      <c r="H179" s="181">
        <v>20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40</v>
      </c>
      <c r="O179" s="78"/>
      <c r="P179" s="187">
        <f>O179*H179</f>
        <v>0</v>
      </c>
      <c r="Q179" s="187">
        <v>0.0021099999999999999</v>
      </c>
      <c r="R179" s="187">
        <f>Q179*H179</f>
        <v>0.042200000000000001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202</v>
      </c>
      <c r="AT179" s="189" t="s">
        <v>133</v>
      </c>
      <c r="AU179" s="189" t="s">
        <v>138</v>
      </c>
      <c r="AY179" s="15" t="s">
        <v>131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138</v>
      </c>
      <c r="BK179" s="190">
        <f>ROUND(I179*H179,2)</f>
        <v>0</v>
      </c>
      <c r="BL179" s="15" t="s">
        <v>202</v>
      </c>
      <c r="BM179" s="189" t="s">
        <v>297</v>
      </c>
    </row>
    <row r="180" s="2" customFormat="1" ht="21.75" customHeight="1">
      <c r="A180" s="34"/>
      <c r="B180" s="176"/>
      <c r="C180" s="177" t="s">
        <v>298</v>
      </c>
      <c r="D180" s="177" t="s">
        <v>133</v>
      </c>
      <c r="E180" s="178" t="s">
        <v>299</v>
      </c>
      <c r="F180" s="179" t="s">
        <v>300</v>
      </c>
      <c r="G180" s="180" t="s">
        <v>214</v>
      </c>
      <c r="H180" s="181">
        <v>4</v>
      </c>
      <c r="I180" s="182"/>
      <c r="J180" s="183">
        <f>ROUND(I180*H180,2)</f>
        <v>0</v>
      </c>
      <c r="K180" s="184"/>
      <c r="L180" s="35"/>
      <c r="M180" s="185" t="s">
        <v>1</v>
      </c>
      <c r="N180" s="186" t="s">
        <v>40</v>
      </c>
      <c r="O180" s="78"/>
      <c r="P180" s="187">
        <f>O180*H180</f>
        <v>0</v>
      </c>
      <c r="Q180" s="187">
        <v>0.00042000000000000002</v>
      </c>
      <c r="R180" s="187">
        <f>Q180*H180</f>
        <v>0.0016800000000000001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202</v>
      </c>
      <c r="AT180" s="189" t="s">
        <v>133</v>
      </c>
      <c r="AU180" s="189" t="s">
        <v>138</v>
      </c>
      <c r="AY180" s="15" t="s">
        <v>131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138</v>
      </c>
      <c r="BK180" s="190">
        <f>ROUND(I180*H180,2)</f>
        <v>0</v>
      </c>
      <c r="BL180" s="15" t="s">
        <v>202</v>
      </c>
      <c r="BM180" s="189" t="s">
        <v>301</v>
      </c>
    </row>
    <row r="181" s="2" customFormat="1" ht="24.15" customHeight="1">
      <c r="A181" s="34"/>
      <c r="B181" s="176"/>
      <c r="C181" s="177" t="s">
        <v>302</v>
      </c>
      <c r="D181" s="177" t="s">
        <v>133</v>
      </c>
      <c r="E181" s="178" t="s">
        <v>303</v>
      </c>
      <c r="F181" s="179" t="s">
        <v>304</v>
      </c>
      <c r="G181" s="180" t="s">
        <v>214</v>
      </c>
      <c r="H181" s="181">
        <v>4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40</v>
      </c>
      <c r="O181" s="78"/>
      <c r="P181" s="187">
        <f>O181*H181</f>
        <v>0</v>
      </c>
      <c r="Q181" s="187">
        <v>0.00042000000000000002</v>
      </c>
      <c r="R181" s="187">
        <f>Q181*H181</f>
        <v>0.0016800000000000001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202</v>
      </c>
      <c r="AT181" s="189" t="s">
        <v>133</v>
      </c>
      <c r="AU181" s="189" t="s">
        <v>138</v>
      </c>
      <c r="AY181" s="15" t="s">
        <v>131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138</v>
      </c>
      <c r="BK181" s="190">
        <f>ROUND(I181*H181,2)</f>
        <v>0</v>
      </c>
      <c r="BL181" s="15" t="s">
        <v>202</v>
      </c>
      <c r="BM181" s="189" t="s">
        <v>305</v>
      </c>
    </row>
    <row r="182" s="2" customFormat="1" ht="24.15" customHeight="1">
      <c r="A182" s="34"/>
      <c r="B182" s="176"/>
      <c r="C182" s="177" t="s">
        <v>306</v>
      </c>
      <c r="D182" s="177" t="s">
        <v>133</v>
      </c>
      <c r="E182" s="178" t="s">
        <v>307</v>
      </c>
      <c r="F182" s="179" t="s">
        <v>308</v>
      </c>
      <c r="G182" s="180" t="s">
        <v>228</v>
      </c>
      <c r="H182" s="181">
        <v>40</v>
      </c>
      <c r="I182" s="182"/>
      <c r="J182" s="183">
        <f>ROUND(I182*H182,2)</f>
        <v>0</v>
      </c>
      <c r="K182" s="184"/>
      <c r="L182" s="35"/>
      <c r="M182" s="185" t="s">
        <v>1</v>
      </c>
      <c r="N182" s="186" t="s">
        <v>40</v>
      </c>
      <c r="O182" s="78"/>
      <c r="P182" s="187">
        <f>O182*H182</f>
        <v>0</v>
      </c>
      <c r="Q182" s="187">
        <v>0.0013600000000000001</v>
      </c>
      <c r="R182" s="187">
        <f>Q182*H182</f>
        <v>0.054400000000000004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202</v>
      </c>
      <c r="AT182" s="189" t="s">
        <v>133</v>
      </c>
      <c r="AU182" s="189" t="s">
        <v>138</v>
      </c>
      <c r="AY182" s="15" t="s">
        <v>131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138</v>
      </c>
      <c r="BK182" s="190">
        <f>ROUND(I182*H182,2)</f>
        <v>0</v>
      </c>
      <c r="BL182" s="15" t="s">
        <v>202</v>
      </c>
      <c r="BM182" s="189" t="s">
        <v>309</v>
      </c>
    </row>
    <row r="183" s="2" customFormat="1" ht="24.15" customHeight="1">
      <c r="A183" s="34"/>
      <c r="B183" s="176"/>
      <c r="C183" s="177" t="s">
        <v>310</v>
      </c>
      <c r="D183" s="177" t="s">
        <v>133</v>
      </c>
      <c r="E183" s="178" t="s">
        <v>311</v>
      </c>
      <c r="F183" s="179" t="s">
        <v>312</v>
      </c>
      <c r="G183" s="180" t="s">
        <v>214</v>
      </c>
      <c r="H183" s="181">
        <v>4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40</v>
      </c>
      <c r="O183" s="78"/>
      <c r="P183" s="187">
        <f>O183*H183</f>
        <v>0</v>
      </c>
      <c r="Q183" s="187">
        <v>0.00031</v>
      </c>
      <c r="R183" s="187">
        <f>Q183*H183</f>
        <v>0.00124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202</v>
      </c>
      <c r="AT183" s="189" t="s">
        <v>133</v>
      </c>
      <c r="AU183" s="189" t="s">
        <v>138</v>
      </c>
      <c r="AY183" s="15" t="s">
        <v>131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138</v>
      </c>
      <c r="BK183" s="190">
        <f>ROUND(I183*H183,2)</f>
        <v>0</v>
      </c>
      <c r="BL183" s="15" t="s">
        <v>202</v>
      </c>
      <c r="BM183" s="189" t="s">
        <v>313</v>
      </c>
    </row>
    <row r="184" s="2" customFormat="1" ht="24.15" customHeight="1">
      <c r="A184" s="34"/>
      <c r="B184" s="176"/>
      <c r="C184" s="177" t="s">
        <v>314</v>
      </c>
      <c r="D184" s="177" t="s">
        <v>133</v>
      </c>
      <c r="E184" s="178" t="s">
        <v>315</v>
      </c>
      <c r="F184" s="179" t="s">
        <v>316</v>
      </c>
      <c r="G184" s="180" t="s">
        <v>186</v>
      </c>
      <c r="H184" s="181">
        <v>0.35199999999999998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40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202</v>
      </c>
      <c r="AT184" s="189" t="s">
        <v>133</v>
      </c>
      <c r="AU184" s="189" t="s">
        <v>138</v>
      </c>
      <c r="AY184" s="15" t="s">
        <v>131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138</v>
      </c>
      <c r="BK184" s="190">
        <f>ROUND(I184*H184,2)</f>
        <v>0</v>
      </c>
      <c r="BL184" s="15" t="s">
        <v>202</v>
      </c>
      <c r="BM184" s="189" t="s">
        <v>317</v>
      </c>
    </row>
    <row r="185" s="12" customFormat="1" ht="22.8" customHeight="1">
      <c r="A185" s="12"/>
      <c r="B185" s="163"/>
      <c r="C185" s="12"/>
      <c r="D185" s="164" t="s">
        <v>73</v>
      </c>
      <c r="E185" s="174" t="s">
        <v>318</v>
      </c>
      <c r="F185" s="174" t="s">
        <v>319</v>
      </c>
      <c r="G185" s="12"/>
      <c r="H185" s="12"/>
      <c r="I185" s="166"/>
      <c r="J185" s="175">
        <f>BK185</f>
        <v>0</v>
      </c>
      <c r="K185" s="12"/>
      <c r="L185" s="163"/>
      <c r="M185" s="168"/>
      <c r="N185" s="169"/>
      <c r="O185" s="169"/>
      <c r="P185" s="170">
        <f>SUM(P186:P195)</f>
        <v>0</v>
      </c>
      <c r="Q185" s="169"/>
      <c r="R185" s="170">
        <f>SUM(R186:R195)</f>
        <v>1.1239649999999999</v>
      </c>
      <c r="S185" s="169"/>
      <c r="T185" s="171">
        <f>SUM(T186:T195)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64" t="s">
        <v>138</v>
      </c>
      <c r="AT185" s="172" t="s">
        <v>73</v>
      </c>
      <c r="AU185" s="172" t="s">
        <v>82</v>
      </c>
      <c r="AY185" s="164" t="s">
        <v>131</v>
      </c>
      <c r="BK185" s="173">
        <f>SUM(BK186:BK195)</f>
        <v>0</v>
      </c>
    </row>
    <row r="186" s="2" customFormat="1" ht="16.5" customHeight="1">
      <c r="A186" s="34"/>
      <c r="B186" s="176"/>
      <c r="C186" s="177" t="s">
        <v>320</v>
      </c>
      <c r="D186" s="177" t="s">
        <v>133</v>
      </c>
      <c r="E186" s="178" t="s">
        <v>321</v>
      </c>
      <c r="F186" s="179" t="s">
        <v>322</v>
      </c>
      <c r="G186" s="180" t="s">
        <v>228</v>
      </c>
      <c r="H186" s="181">
        <v>86.099999999999994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40</v>
      </c>
      <c r="O186" s="78"/>
      <c r="P186" s="187">
        <f>O186*H186</f>
        <v>0</v>
      </c>
      <c r="Q186" s="187">
        <v>4.0000000000000003E-05</v>
      </c>
      <c r="R186" s="187">
        <f>Q186*H186</f>
        <v>0.003444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202</v>
      </c>
      <c r="AT186" s="189" t="s">
        <v>133</v>
      </c>
      <c r="AU186" s="189" t="s">
        <v>138</v>
      </c>
      <c r="AY186" s="15" t="s">
        <v>131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138</v>
      </c>
      <c r="BK186" s="190">
        <f>ROUND(I186*H186,2)</f>
        <v>0</v>
      </c>
      <c r="BL186" s="15" t="s">
        <v>202</v>
      </c>
      <c r="BM186" s="189" t="s">
        <v>323</v>
      </c>
    </row>
    <row r="187" s="2" customFormat="1" ht="21.75" customHeight="1">
      <c r="A187" s="34"/>
      <c r="B187" s="176"/>
      <c r="C187" s="191" t="s">
        <v>324</v>
      </c>
      <c r="D187" s="191" t="s">
        <v>231</v>
      </c>
      <c r="E187" s="192" t="s">
        <v>325</v>
      </c>
      <c r="F187" s="193" t="s">
        <v>326</v>
      </c>
      <c r="G187" s="194" t="s">
        <v>200</v>
      </c>
      <c r="H187" s="195">
        <v>68.799999999999997</v>
      </c>
      <c r="I187" s="196"/>
      <c r="J187" s="197">
        <f>ROUND(I187*H187,2)</f>
        <v>0</v>
      </c>
      <c r="K187" s="198"/>
      <c r="L187" s="199"/>
      <c r="M187" s="200" t="s">
        <v>1</v>
      </c>
      <c r="N187" s="201" t="s">
        <v>40</v>
      </c>
      <c r="O187" s="78"/>
      <c r="P187" s="187">
        <f>O187*H187</f>
        <v>0</v>
      </c>
      <c r="Q187" s="187">
        <v>0.0041999999999999997</v>
      </c>
      <c r="R187" s="187">
        <f>Q187*H187</f>
        <v>0.28895999999999999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234</v>
      </c>
      <c r="AT187" s="189" t="s">
        <v>231</v>
      </c>
      <c r="AU187" s="189" t="s">
        <v>138</v>
      </c>
      <c r="AY187" s="15" t="s">
        <v>131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138</v>
      </c>
      <c r="BK187" s="190">
        <f>ROUND(I187*H187,2)</f>
        <v>0</v>
      </c>
      <c r="BL187" s="15" t="s">
        <v>202</v>
      </c>
      <c r="BM187" s="189" t="s">
        <v>327</v>
      </c>
    </row>
    <row r="188" s="2" customFormat="1" ht="24.15" customHeight="1">
      <c r="A188" s="34"/>
      <c r="B188" s="176"/>
      <c r="C188" s="177" t="s">
        <v>328</v>
      </c>
      <c r="D188" s="177" t="s">
        <v>133</v>
      </c>
      <c r="E188" s="178" t="s">
        <v>329</v>
      </c>
      <c r="F188" s="179" t="s">
        <v>330</v>
      </c>
      <c r="G188" s="180" t="s">
        <v>228</v>
      </c>
      <c r="H188" s="181">
        <v>86.099999999999994</v>
      </c>
      <c r="I188" s="182"/>
      <c r="J188" s="183">
        <f>ROUND(I188*H188,2)</f>
        <v>0</v>
      </c>
      <c r="K188" s="184"/>
      <c r="L188" s="35"/>
      <c r="M188" s="185" t="s">
        <v>1</v>
      </c>
      <c r="N188" s="186" t="s">
        <v>40</v>
      </c>
      <c r="O188" s="78"/>
      <c r="P188" s="187">
        <f>O188*H188</f>
        <v>0</v>
      </c>
      <c r="Q188" s="187">
        <v>1.0000000000000001E-05</v>
      </c>
      <c r="R188" s="187">
        <f>Q188*H188</f>
        <v>0.000861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202</v>
      </c>
      <c r="AT188" s="189" t="s">
        <v>133</v>
      </c>
      <c r="AU188" s="189" t="s">
        <v>138</v>
      </c>
      <c r="AY188" s="15" t="s">
        <v>131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138</v>
      </c>
      <c r="BK188" s="190">
        <f>ROUND(I188*H188,2)</f>
        <v>0</v>
      </c>
      <c r="BL188" s="15" t="s">
        <v>202</v>
      </c>
      <c r="BM188" s="189" t="s">
        <v>331</v>
      </c>
    </row>
    <row r="189" s="2" customFormat="1" ht="21.75" customHeight="1">
      <c r="A189" s="34"/>
      <c r="B189" s="176"/>
      <c r="C189" s="191" t="s">
        <v>332</v>
      </c>
      <c r="D189" s="191" t="s">
        <v>231</v>
      </c>
      <c r="E189" s="192" t="s">
        <v>325</v>
      </c>
      <c r="F189" s="193" t="s">
        <v>326</v>
      </c>
      <c r="G189" s="194" t="s">
        <v>200</v>
      </c>
      <c r="H189" s="195">
        <v>86.099999999999994</v>
      </c>
      <c r="I189" s="196"/>
      <c r="J189" s="197">
        <f>ROUND(I189*H189,2)</f>
        <v>0</v>
      </c>
      <c r="K189" s="198"/>
      <c r="L189" s="199"/>
      <c r="M189" s="200" t="s">
        <v>1</v>
      </c>
      <c r="N189" s="201" t="s">
        <v>40</v>
      </c>
      <c r="O189" s="78"/>
      <c r="P189" s="187">
        <f>O189*H189</f>
        <v>0</v>
      </c>
      <c r="Q189" s="187">
        <v>0.0041999999999999997</v>
      </c>
      <c r="R189" s="187">
        <f>Q189*H189</f>
        <v>0.36161999999999994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234</v>
      </c>
      <c r="AT189" s="189" t="s">
        <v>231</v>
      </c>
      <c r="AU189" s="189" t="s">
        <v>138</v>
      </c>
      <c r="AY189" s="15" t="s">
        <v>131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138</v>
      </c>
      <c r="BK189" s="190">
        <f>ROUND(I189*H189,2)</f>
        <v>0</v>
      </c>
      <c r="BL189" s="15" t="s">
        <v>202</v>
      </c>
      <c r="BM189" s="189" t="s">
        <v>333</v>
      </c>
    </row>
    <row r="190" s="2" customFormat="1" ht="37.8" customHeight="1">
      <c r="A190" s="34"/>
      <c r="B190" s="176"/>
      <c r="C190" s="177" t="s">
        <v>334</v>
      </c>
      <c r="D190" s="177" t="s">
        <v>133</v>
      </c>
      <c r="E190" s="178" t="s">
        <v>335</v>
      </c>
      <c r="F190" s="179" t="s">
        <v>336</v>
      </c>
      <c r="G190" s="180" t="s">
        <v>214</v>
      </c>
      <c r="H190" s="181">
        <v>1</v>
      </c>
      <c r="I190" s="182"/>
      <c r="J190" s="183">
        <f>ROUND(I190*H190,2)</f>
        <v>0</v>
      </c>
      <c r="K190" s="184"/>
      <c r="L190" s="35"/>
      <c r="M190" s="185" t="s">
        <v>1</v>
      </c>
      <c r="N190" s="186" t="s">
        <v>40</v>
      </c>
      <c r="O190" s="78"/>
      <c r="P190" s="187">
        <f>O190*H190</f>
        <v>0</v>
      </c>
      <c r="Q190" s="187">
        <v>0</v>
      </c>
      <c r="R190" s="187">
        <f>Q190*H190</f>
        <v>0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202</v>
      </c>
      <c r="AT190" s="189" t="s">
        <v>133</v>
      </c>
      <c r="AU190" s="189" t="s">
        <v>138</v>
      </c>
      <c r="AY190" s="15" t="s">
        <v>131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138</v>
      </c>
      <c r="BK190" s="190">
        <f>ROUND(I190*H190,2)</f>
        <v>0</v>
      </c>
      <c r="BL190" s="15" t="s">
        <v>202</v>
      </c>
      <c r="BM190" s="189" t="s">
        <v>337</v>
      </c>
    </row>
    <row r="191" s="2" customFormat="1" ht="24.15" customHeight="1">
      <c r="A191" s="34"/>
      <c r="B191" s="176"/>
      <c r="C191" s="191" t="s">
        <v>338</v>
      </c>
      <c r="D191" s="191" t="s">
        <v>231</v>
      </c>
      <c r="E191" s="192" t="s">
        <v>339</v>
      </c>
      <c r="F191" s="193" t="s">
        <v>340</v>
      </c>
      <c r="G191" s="194" t="s">
        <v>214</v>
      </c>
      <c r="H191" s="195">
        <v>1</v>
      </c>
      <c r="I191" s="196"/>
      <c r="J191" s="197">
        <f>ROUND(I191*H191,2)</f>
        <v>0</v>
      </c>
      <c r="K191" s="198"/>
      <c r="L191" s="199"/>
      <c r="M191" s="200" t="s">
        <v>1</v>
      </c>
      <c r="N191" s="201" t="s">
        <v>40</v>
      </c>
      <c r="O191" s="78"/>
      <c r="P191" s="187">
        <f>O191*H191</f>
        <v>0</v>
      </c>
      <c r="Q191" s="187">
        <v>0.001</v>
      </c>
      <c r="R191" s="187">
        <f>Q191*H191</f>
        <v>0.001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234</v>
      </c>
      <c r="AT191" s="189" t="s">
        <v>231</v>
      </c>
      <c r="AU191" s="189" t="s">
        <v>138</v>
      </c>
      <c r="AY191" s="15" t="s">
        <v>131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138</v>
      </c>
      <c r="BK191" s="190">
        <f>ROUND(I191*H191,2)</f>
        <v>0</v>
      </c>
      <c r="BL191" s="15" t="s">
        <v>202</v>
      </c>
      <c r="BM191" s="189" t="s">
        <v>341</v>
      </c>
    </row>
    <row r="192" s="2" customFormat="1" ht="33" customHeight="1">
      <c r="A192" s="34"/>
      <c r="B192" s="176"/>
      <c r="C192" s="191" t="s">
        <v>342</v>
      </c>
      <c r="D192" s="191" t="s">
        <v>231</v>
      </c>
      <c r="E192" s="192" t="s">
        <v>343</v>
      </c>
      <c r="F192" s="193" t="s">
        <v>344</v>
      </c>
      <c r="G192" s="194" t="s">
        <v>214</v>
      </c>
      <c r="H192" s="195">
        <v>1</v>
      </c>
      <c r="I192" s="196"/>
      <c r="J192" s="197">
        <f>ROUND(I192*H192,2)</f>
        <v>0</v>
      </c>
      <c r="K192" s="198"/>
      <c r="L192" s="199"/>
      <c r="M192" s="200" t="s">
        <v>1</v>
      </c>
      <c r="N192" s="201" t="s">
        <v>40</v>
      </c>
      <c r="O192" s="78"/>
      <c r="P192" s="187">
        <f>O192*H192</f>
        <v>0</v>
      </c>
      <c r="Q192" s="187">
        <v>0.042700000000000002</v>
      </c>
      <c r="R192" s="187">
        <f>Q192*H192</f>
        <v>0.042700000000000002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234</v>
      </c>
      <c r="AT192" s="189" t="s">
        <v>231</v>
      </c>
      <c r="AU192" s="189" t="s">
        <v>138</v>
      </c>
      <c r="AY192" s="15" t="s">
        <v>131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138</v>
      </c>
      <c r="BK192" s="190">
        <f>ROUND(I192*H192,2)</f>
        <v>0</v>
      </c>
      <c r="BL192" s="15" t="s">
        <v>202</v>
      </c>
      <c r="BM192" s="189" t="s">
        <v>345</v>
      </c>
    </row>
    <row r="193" s="2" customFormat="1" ht="24.15" customHeight="1">
      <c r="A193" s="34"/>
      <c r="B193" s="176"/>
      <c r="C193" s="177" t="s">
        <v>346</v>
      </c>
      <c r="D193" s="177" t="s">
        <v>133</v>
      </c>
      <c r="E193" s="178" t="s">
        <v>347</v>
      </c>
      <c r="F193" s="179" t="s">
        <v>348</v>
      </c>
      <c r="G193" s="180" t="s">
        <v>214</v>
      </c>
      <c r="H193" s="181">
        <v>2</v>
      </c>
      <c r="I193" s="182"/>
      <c r="J193" s="183">
        <f>ROUND(I193*H193,2)</f>
        <v>0</v>
      </c>
      <c r="K193" s="184"/>
      <c r="L193" s="35"/>
      <c r="M193" s="185" t="s">
        <v>1</v>
      </c>
      <c r="N193" s="186" t="s">
        <v>40</v>
      </c>
      <c r="O193" s="78"/>
      <c r="P193" s="187">
        <f>O193*H193</f>
        <v>0</v>
      </c>
      <c r="Q193" s="187">
        <v>0.00068999999999999997</v>
      </c>
      <c r="R193" s="187">
        <f>Q193*H193</f>
        <v>0.0013799999999999999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202</v>
      </c>
      <c r="AT193" s="189" t="s">
        <v>133</v>
      </c>
      <c r="AU193" s="189" t="s">
        <v>138</v>
      </c>
      <c r="AY193" s="15" t="s">
        <v>131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138</v>
      </c>
      <c r="BK193" s="190">
        <f>ROUND(I193*H193,2)</f>
        <v>0</v>
      </c>
      <c r="BL193" s="15" t="s">
        <v>202</v>
      </c>
      <c r="BM193" s="189" t="s">
        <v>349</v>
      </c>
    </row>
    <row r="194" s="2" customFormat="1" ht="16.5" customHeight="1">
      <c r="A194" s="34"/>
      <c r="B194" s="176"/>
      <c r="C194" s="191" t="s">
        <v>350</v>
      </c>
      <c r="D194" s="191" t="s">
        <v>231</v>
      </c>
      <c r="E194" s="192" t="s">
        <v>351</v>
      </c>
      <c r="F194" s="193" t="s">
        <v>352</v>
      </c>
      <c r="G194" s="194" t="s">
        <v>214</v>
      </c>
      <c r="H194" s="195">
        <v>2</v>
      </c>
      <c r="I194" s="196"/>
      <c r="J194" s="197">
        <f>ROUND(I194*H194,2)</f>
        <v>0</v>
      </c>
      <c r="K194" s="198"/>
      <c r="L194" s="199"/>
      <c r="M194" s="200" t="s">
        <v>1</v>
      </c>
      <c r="N194" s="201" t="s">
        <v>40</v>
      </c>
      <c r="O194" s="78"/>
      <c r="P194" s="187">
        <f>O194*H194</f>
        <v>0</v>
      </c>
      <c r="Q194" s="187">
        <v>0.21199999999999999</v>
      </c>
      <c r="R194" s="187">
        <f>Q194*H194</f>
        <v>0.42399999999999999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234</v>
      </c>
      <c r="AT194" s="189" t="s">
        <v>231</v>
      </c>
      <c r="AU194" s="189" t="s">
        <v>138</v>
      </c>
      <c r="AY194" s="15" t="s">
        <v>131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138</v>
      </c>
      <c r="BK194" s="190">
        <f>ROUND(I194*H194,2)</f>
        <v>0</v>
      </c>
      <c r="BL194" s="15" t="s">
        <v>202</v>
      </c>
      <c r="BM194" s="189" t="s">
        <v>353</v>
      </c>
    </row>
    <row r="195" s="2" customFormat="1" ht="24.15" customHeight="1">
      <c r="A195" s="34"/>
      <c r="B195" s="176"/>
      <c r="C195" s="177" t="s">
        <v>354</v>
      </c>
      <c r="D195" s="177" t="s">
        <v>133</v>
      </c>
      <c r="E195" s="178" t="s">
        <v>355</v>
      </c>
      <c r="F195" s="179" t="s">
        <v>356</v>
      </c>
      <c r="G195" s="180" t="s">
        <v>239</v>
      </c>
      <c r="H195" s="202"/>
      <c r="I195" s="182"/>
      <c r="J195" s="183">
        <f>ROUND(I195*H195,2)</f>
        <v>0</v>
      </c>
      <c r="K195" s="184"/>
      <c r="L195" s="35"/>
      <c r="M195" s="185" t="s">
        <v>1</v>
      </c>
      <c r="N195" s="186" t="s">
        <v>40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202</v>
      </c>
      <c r="AT195" s="189" t="s">
        <v>133</v>
      </c>
      <c r="AU195" s="189" t="s">
        <v>138</v>
      </c>
      <c r="AY195" s="15" t="s">
        <v>131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138</v>
      </c>
      <c r="BK195" s="190">
        <f>ROUND(I195*H195,2)</f>
        <v>0</v>
      </c>
      <c r="BL195" s="15" t="s">
        <v>202</v>
      </c>
      <c r="BM195" s="189" t="s">
        <v>357</v>
      </c>
    </row>
    <row r="196" s="12" customFormat="1" ht="22.8" customHeight="1">
      <c r="A196" s="12"/>
      <c r="B196" s="163"/>
      <c r="C196" s="12"/>
      <c r="D196" s="164" t="s">
        <v>73</v>
      </c>
      <c r="E196" s="174" t="s">
        <v>358</v>
      </c>
      <c r="F196" s="174" t="s">
        <v>359</v>
      </c>
      <c r="G196" s="12"/>
      <c r="H196" s="12"/>
      <c r="I196" s="166"/>
      <c r="J196" s="175">
        <f>BK196</f>
        <v>0</v>
      </c>
      <c r="K196" s="12"/>
      <c r="L196" s="163"/>
      <c r="M196" s="168"/>
      <c r="N196" s="169"/>
      <c r="O196" s="169"/>
      <c r="P196" s="170">
        <f>P197</f>
        <v>0</v>
      </c>
      <c r="Q196" s="169"/>
      <c r="R196" s="170">
        <f>R197</f>
        <v>0.13737600000000003</v>
      </c>
      <c r="S196" s="169"/>
      <c r="T196" s="171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64" t="s">
        <v>138</v>
      </c>
      <c r="AT196" s="172" t="s">
        <v>73</v>
      </c>
      <c r="AU196" s="172" t="s">
        <v>82</v>
      </c>
      <c r="AY196" s="164" t="s">
        <v>131</v>
      </c>
      <c r="BK196" s="173">
        <f>BK197</f>
        <v>0</v>
      </c>
    </row>
    <row r="197" s="2" customFormat="1" ht="24.15" customHeight="1">
      <c r="A197" s="34"/>
      <c r="B197" s="176"/>
      <c r="C197" s="177" t="s">
        <v>360</v>
      </c>
      <c r="D197" s="177" t="s">
        <v>133</v>
      </c>
      <c r="E197" s="178" t="s">
        <v>361</v>
      </c>
      <c r="F197" s="179" t="s">
        <v>362</v>
      </c>
      <c r="G197" s="180" t="s">
        <v>200</v>
      </c>
      <c r="H197" s="181">
        <v>190.80000000000001</v>
      </c>
      <c r="I197" s="182"/>
      <c r="J197" s="183">
        <f>ROUND(I197*H197,2)</f>
        <v>0</v>
      </c>
      <c r="K197" s="184"/>
      <c r="L197" s="35"/>
      <c r="M197" s="185" t="s">
        <v>1</v>
      </c>
      <c r="N197" s="186" t="s">
        <v>40</v>
      </c>
      <c r="O197" s="78"/>
      <c r="P197" s="187">
        <f>O197*H197</f>
        <v>0</v>
      </c>
      <c r="Q197" s="187">
        <v>0.00072000000000000005</v>
      </c>
      <c r="R197" s="187">
        <f>Q197*H197</f>
        <v>0.13737600000000003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202</v>
      </c>
      <c r="AT197" s="189" t="s">
        <v>133</v>
      </c>
      <c r="AU197" s="189" t="s">
        <v>138</v>
      </c>
      <c r="AY197" s="15" t="s">
        <v>131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138</v>
      </c>
      <c r="BK197" s="190">
        <f>ROUND(I197*H197,2)</f>
        <v>0</v>
      </c>
      <c r="BL197" s="15" t="s">
        <v>202</v>
      </c>
      <c r="BM197" s="189" t="s">
        <v>363</v>
      </c>
    </row>
    <row r="198" s="12" customFormat="1" ht="25.92" customHeight="1">
      <c r="A198" s="12"/>
      <c r="B198" s="163"/>
      <c r="C198" s="12"/>
      <c r="D198" s="164" t="s">
        <v>73</v>
      </c>
      <c r="E198" s="165" t="s">
        <v>231</v>
      </c>
      <c r="F198" s="165" t="s">
        <v>364</v>
      </c>
      <c r="G198" s="12"/>
      <c r="H198" s="12"/>
      <c r="I198" s="166"/>
      <c r="J198" s="167">
        <f>BK198</f>
        <v>0</v>
      </c>
      <c r="K198" s="12"/>
      <c r="L198" s="163"/>
      <c r="M198" s="168"/>
      <c r="N198" s="169"/>
      <c r="O198" s="169"/>
      <c r="P198" s="170">
        <f>P199+P250</f>
        <v>0</v>
      </c>
      <c r="Q198" s="169"/>
      <c r="R198" s="170">
        <f>R199+R250</f>
        <v>19.294491050000001</v>
      </c>
      <c r="S198" s="169"/>
      <c r="T198" s="171">
        <f>T199+T250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64" t="s">
        <v>365</v>
      </c>
      <c r="AT198" s="172" t="s">
        <v>73</v>
      </c>
      <c r="AU198" s="172" t="s">
        <v>74</v>
      </c>
      <c r="AY198" s="164" t="s">
        <v>131</v>
      </c>
      <c r="BK198" s="173">
        <f>BK199+BK250</f>
        <v>0</v>
      </c>
    </row>
    <row r="199" s="12" customFormat="1" ht="22.8" customHeight="1">
      <c r="A199" s="12"/>
      <c r="B199" s="163"/>
      <c r="C199" s="12"/>
      <c r="D199" s="164" t="s">
        <v>73</v>
      </c>
      <c r="E199" s="174" t="s">
        <v>366</v>
      </c>
      <c r="F199" s="174" t="s">
        <v>367</v>
      </c>
      <c r="G199" s="12"/>
      <c r="H199" s="12"/>
      <c r="I199" s="166"/>
      <c r="J199" s="175">
        <f>BK199</f>
        <v>0</v>
      </c>
      <c r="K199" s="12"/>
      <c r="L199" s="163"/>
      <c r="M199" s="168"/>
      <c r="N199" s="169"/>
      <c r="O199" s="169"/>
      <c r="P199" s="170">
        <f>SUM(P200:P249)</f>
        <v>0</v>
      </c>
      <c r="Q199" s="169"/>
      <c r="R199" s="170">
        <f>SUM(R200:R249)</f>
        <v>0.42218705000000001</v>
      </c>
      <c r="S199" s="169"/>
      <c r="T199" s="171">
        <f>SUM(T200:T249)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64" t="s">
        <v>365</v>
      </c>
      <c r="AT199" s="172" t="s">
        <v>73</v>
      </c>
      <c r="AU199" s="172" t="s">
        <v>82</v>
      </c>
      <c r="AY199" s="164" t="s">
        <v>131</v>
      </c>
      <c r="BK199" s="173">
        <f>SUM(BK200:BK249)</f>
        <v>0</v>
      </c>
    </row>
    <row r="200" s="2" customFormat="1" ht="24.15" customHeight="1">
      <c r="A200" s="34"/>
      <c r="B200" s="176"/>
      <c r="C200" s="177" t="s">
        <v>368</v>
      </c>
      <c r="D200" s="177" t="s">
        <v>133</v>
      </c>
      <c r="E200" s="178" t="s">
        <v>369</v>
      </c>
      <c r="F200" s="179" t="s">
        <v>370</v>
      </c>
      <c r="G200" s="180" t="s">
        <v>228</v>
      </c>
      <c r="H200" s="181">
        <v>59.399999999999999</v>
      </c>
      <c r="I200" s="182"/>
      <c r="J200" s="183">
        <f>ROUND(I200*H200,2)</f>
        <v>0</v>
      </c>
      <c r="K200" s="184"/>
      <c r="L200" s="35"/>
      <c r="M200" s="185" t="s">
        <v>1</v>
      </c>
      <c r="N200" s="186" t="s">
        <v>40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371</v>
      </c>
      <c r="AT200" s="189" t="s">
        <v>133</v>
      </c>
      <c r="AU200" s="189" t="s">
        <v>138</v>
      </c>
      <c r="AY200" s="15" t="s">
        <v>131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138</v>
      </c>
      <c r="BK200" s="190">
        <f>ROUND(I200*H200,2)</f>
        <v>0</v>
      </c>
      <c r="BL200" s="15" t="s">
        <v>371</v>
      </c>
      <c r="BM200" s="189" t="s">
        <v>372</v>
      </c>
    </row>
    <row r="201" s="2" customFormat="1" ht="21.75" customHeight="1">
      <c r="A201" s="34"/>
      <c r="B201" s="176"/>
      <c r="C201" s="191" t="s">
        <v>373</v>
      </c>
      <c r="D201" s="191" t="s">
        <v>231</v>
      </c>
      <c r="E201" s="192" t="s">
        <v>374</v>
      </c>
      <c r="F201" s="193" t="s">
        <v>375</v>
      </c>
      <c r="G201" s="194" t="s">
        <v>228</v>
      </c>
      <c r="H201" s="195">
        <v>59.399999999999999</v>
      </c>
      <c r="I201" s="196"/>
      <c r="J201" s="197">
        <f>ROUND(I201*H201,2)</f>
        <v>0</v>
      </c>
      <c r="K201" s="198"/>
      <c r="L201" s="199"/>
      <c r="M201" s="200" t="s">
        <v>1</v>
      </c>
      <c r="N201" s="201" t="s">
        <v>40</v>
      </c>
      <c r="O201" s="78"/>
      <c r="P201" s="187">
        <f>O201*H201</f>
        <v>0</v>
      </c>
      <c r="Q201" s="187">
        <v>0.00017000000000000001</v>
      </c>
      <c r="R201" s="187">
        <f>Q201*H201</f>
        <v>0.010098000000000001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376</v>
      </c>
      <c r="AT201" s="189" t="s">
        <v>231</v>
      </c>
      <c r="AU201" s="189" t="s">
        <v>138</v>
      </c>
      <c r="AY201" s="15" t="s">
        <v>131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138</v>
      </c>
      <c r="BK201" s="190">
        <f>ROUND(I201*H201,2)</f>
        <v>0</v>
      </c>
      <c r="BL201" s="15" t="s">
        <v>376</v>
      </c>
      <c r="BM201" s="189" t="s">
        <v>377</v>
      </c>
    </row>
    <row r="202" s="2" customFormat="1" ht="24.15" customHeight="1">
      <c r="A202" s="34"/>
      <c r="B202" s="176"/>
      <c r="C202" s="177" t="s">
        <v>378</v>
      </c>
      <c r="D202" s="177" t="s">
        <v>133</v>
      </c>
      <c r="E202" s="178" t="s">
        <v>379</v>
      </c>
      <c r="F202" s="179" t="s">
        <v>380</v>
      </c>
      <c r="G202" s="180" t="s">
        <v>214</v>
      </c>
      <c r="H202" s="181">
        <v>18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40</v>
      </c>
      <c r="O202" s="78"/>
      <c r="P202" s="187">
        <f>O202*H202</f>
        <v>0</v>
      </c>
      <c r="Q202" s="187">
        <v>0</v>
      </c>
      <c r="R202" s="187">
        <f>Q202*H202</f>
        <v>0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371</v>
      </c>
      <c r="AT202" s="189" t="s">
        <v>133</v>
      </c>
      <c r="AU202" s="189" t="s">
        <v>138</v>
      </c>
      <c r="AY202" s="15" t="s">
        <v>131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138</v>
      </c>
      <c r="BK202" s="190">
        <f>ROUND(I202*H202,2)</f>
        <v>0</v>
      </c>
      <c r="BL202" s="15" t="s">
        <v>371</v>
      </c>
      <c r="BM202" s="189" t="s">
        <v>381</v>
      </c>
    </row>
    <row r="203" s="2" customFormat="1" ht="24.15" customHeight="1">
      <c r="A203" s="34"/>
      <c r="B203" s="176"/>
      <c r="C203" s="191" t="s">
        <v>382</v>
      </c>
      <c r="D203" s="191" t="s">
        <v>231</v>
      </c>
      <c r="E203" s="192" t="s">
        <v>383</v>
      </c>
      <c r="F203" s="193" t="s">
        <v>384</v>
      </c>
      <c r="G203" s="194" t="s">
        <v>214</v>
      </c>
      <c r="H203" s="195">
        <v>18</v>
      </c>
      <c r="I203" s="196"/>
      <c r="J203" s="197">
        <f>ROUND(I203*H203,2)</f>
        <v>0</v>
      </c>
      <c r="K203" s="198"/>
      <c r="L203" s="199"/>
      <c r="M203" s="200" t="s">
        <v>1</v>
      </c>
      <c r="N203" s="201" t="s">
        <v>40</v>
      </c>
      <c r="O203" s="78"/>
      <c r="P203" s="187">
        <f>O203*H203</f>
        <v>0</v>
      </c>
      <c r="Q203" s="187">
        <v>6.0000000000000002E-05</v>
      </c>
      <c r="R203" s="187">
        <f>Q203*H203</f>
        <v>0.00108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376</v>
      </c>
      <c r="AT203" s="189" t="s">
        <v>231</v>
      </c>
      <c r="AU203" s="189" t="s">
        <v>138</v>
      </c>
      <c r="AY203" s="15" t="s">
        <v>131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138</v>
      </c>
      <c r="BK203" s="190">
        <f>ROUND(I203*H203,2)</f>
        <v>0</v>
      </c>
      <c r="BL203" s="15" t="s">
        <v>376</v>
      </c>
      <c r="BM203" s="189" t="s">
        <v>385</v>
      </c>
    </row>
    <row r="204" s="2" customFormat="1" ht="16.5" customHeight="1">
      <c r="A204" s="34"/>
      <c r="B204" s="176"/>
      <c r="C204" s="191" t="s">
        <v>386</v>
      </c>
      <c r="D204" s="191" t="s">
        <v>231</v>
      </c>
      <c r="E204" s="192" t="s">
        <v>387</v>
      </c>
      <c r="F204" s="193" t="s">
        <v>388</v>
      </c>
      <c r="G204" s="194" t="s">
        <v>214</v>
      </c>
      <c r="H204" s="195">
        <v>18</v>
      </c>
      <c r="I204" s="196"/>
      <c r="J204" s="197">
        <f>ROUND(I204*H204,2)</f>
        <v>0</v>
      </c>
      <c r="K204" s="198"/>
      <c r="L204" s="199"/>
      <c r="M204" s="200" t="s">
        <v>1</v>
      </c>
      <c r="N204" s="201" t="s">
        <v>40</v>
      </c>
      <c r="O204" s="78"/>
      <c r="P204" s="187">
        <f>O204*H204</f>
        <v>0</v>
      </c>
      <c r="Q204" s="187">
        <v>1.0000000000000001E-05</v>
      </c>
      <c r="R204" s="187">
        <f>Q204*H204</f>
        <v>0.00018000000000000001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376</v>
      </c>
      <c r="AT204" s="189" t="s">
        <v>231</v>
      </c>
      <c r="AU204" s="189" t="s">
        <v>138</v>
      </c>
      <c r="AY204" s="15" t="s">
        <v>131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138</v>
      </c>
      <c r="BK204" s="190">
        <f>ROUND(I204*H204,2)</f>
        <v>0</v>
      </c>
      <c r="BL204" s="15" t="s">
        <v>376</v>
      </c>
      <c r="BM204" s="189" t="s">
        <v>389</v>
      </c>
    </row>
    <row r="205" s="2" customFormat="1" ht="24.15" customHeight="1">
      <c r="A205" s="34"/>
      <c r="B205" s="176"/>
      <c r="C205" s="177" t="s">
        <v>390</v>
      </c>
      <c r="D205" s="177" t="s">
        <v>133</v>
      </c>
      <c r="E205" s="178" t="s">
        <v>391</v>
      </c>
      <c r="F205" s="179" t="s">
        <v>392</v>
      </c>
      <c r="G205" s="180" t="s">
        <v>228</v>
      </c>
      <c r="H205" s="181">
        <v>60</v>
      </c>
      <c r="I205" s="182"/>
      <c r="J205" s="183">
        <f>ROUND(I205*H205,2)</f>
        <v>0</v>
      </c>
      <c r="K205" s="184"/>
      <c r="L205" s="35"/>
      <c r="M205" s="185" t="s">
        <v>1</v>
      </c>
      <c r="N205" s="186" t="s">
        <v>40</v>
      </c>
      <c r="O205" s="78"/>
      <c r="P205" s="187">
        <f>O205*H205</f>
        <v>0</v>
      </c>
      <c r="Q205" s="187">
        <v>0</v>
      </c>
      <c r="R205" s="187">
        <f>Q205*H205</f>
        <v>0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371</v>
      </c>
      <c r="AT205" s="189" t="s">
        <v>133</v>
      </c>
      <c r="AU205" s="189" t="s">
        <v>138</v>
      </c>
      <c r="AY205" s="15" t="s">
        <v>131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138</v>
      </c>
      <c r="BK205" s="190">
        <f>ROUND(I205*H205,2)</f>
        <v>0</v>
      </c>
      <c r="BL205" s="15" t="s">
        <v>371</v>
      </c>
      <c r="BM205" s="189" t="s">
        <v>393</v>
      </c>
    </row>
    <row r="206" s="2" customFormat="1" ht="16.5" customHeight="1">
      <c r="A206" s="34"/>
      <c r="B206" s="176"/>
      <c r="C206" s="191" t="s">
        <v>394</v>
      </c>
      <c r="D206" s="191" t="s">
        <v>231</v>
      </c>
      <c r="E206" s="192" t="s">
        <v>395</v>
      </c>
      <c r="F206" s="193" t="s">
        <v>396</v>
      </c>
      <c r="G206" s="194" t="s">
        <v>214</v>
      </c>
      <c r="H206" s="195">
        <v>60</v>
      </c>
      <c r="I206" s="196"/>
      <c r="J206" s="197">
        <f>ROUND(I206*H206,2)</f>
        <v>0</v>
      </c>
      <c r="K206" s="198"/>
      <c r="L206" s="199"/>
      <c r="M206" s="200" t="s">
        <v>1</v>
      </c>
      <c r="N206" s="201" t="s">
        <v>40</v>
      </c>
      <c r="O206" s="78"/>
      <c r="P206" s="187">
        <f>O206*H206</f>
        <v>0</v>
      </c>
      <c r="Q206" s="187">
        <v>0.00010000000000000001</v>
      </c>
      <c r="R206" s="187">
        <f>Q206*H206</f>
        <v>0.0060000000000000001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376</v>
      </c>
      <c r="AT206" s="189" t="s">
        <v>231</v>
      </c>
      <c r="AU206" s="189" t="s">
        <v>138</v>
      </c>
      <c r="AY206" s="15" t="s">
        <v>131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138</v>
      </c>
      <c r="BK206" s="190">
        <f>ROUND(I206*H206,2)</f>
        <v>0</v>
      </c>
      <c r="BL206" s="15" t="s">
        <v>376</v>
      </c>
      <c r="BM206" s="189" t="s">
        <v>397</v>
      </c>
    </row>
    <row r="207" s="2" customFormat="1" ht="16.5" customHeight="1">
      <c r="A207" s="34"/>
      <c r="B207" s="176"/>
      <c r="C207" s="191" t="s">
        <v>398</v>
      </c>
      <c r="D207" s="191" t="s">
        <v>231</v>
      </c>
      <c r="E207" s="192" t="s">
        <v>399</v>
      </c>
      <c r="F207" s="193" t="s">
        <v>400</v>
      </c>
      <c r="G207" s="194" t="s">
        <v>214</v>
      </c>
      <c r="H207" s="195">
        <v>5.5810000000000004</v>
      </c>
      <c r="I207" s="196"/>
      <c r="J207" s="197">
        <f>ROUND(I207*H207,2)</f>
        <v>0</v>
      </c>
      <c r="K207" s="198"/>
      <c r="L207" s="199"/>
      <c r="M207" s="200" t="s">
        <v>1</v>
      </c>
      <c r="N207" s="201" t="s">
        <v>40</v>
      </c>
      <c r="O207" s="78"/>
      <c r="P207" s="187">
        <f>O207*H207</f>
        <v>0</v>
      </c>
      <c r="Q207" s="187">
        <v>5.0000000000000002E-05</v>
      </c>
      <c r="R207" s="187">
        <f>Q207*H207</f>
        <v>0.00027905000000000003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376</v>
      </c>
      <c r="AT207" s="189" t="s">
        <v>231</v>
      </c>
      <c r="AU207" s="189" t="s">
        <v>138</v>
      </c>
      <c r="AY207" s="15" t="s">
        <v>131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138</v>
      </c>
      <c r="BK207" s="190">
        <f>ROUND(I207*H207,2)</f>
        <v>0</v>
      </c>
      <c r="BL207" s="15" t="s">
        <v>376</v>
      </c>
      <c r="BM207" s="189" t="s">
        <v>401</v>
      </c>
    </row>
    <row r="208" s="2" customFormat="1" ht="24.15" customHeight="1">
      <c r="A208" s="34"/>
      <c r="B208" s="176"/>
      <c r="C208" s="177" t="s">
        <v>402</v>
      </c>
      <c r="D208" s="177" t="s">
        <v>133</v>
      </c>
      <c r="E208" s="178" t="s">
        <v>403</v>
      </c>
      <c r="F208" s="179" t="s">
        <v>404</v>
      </c>
      <c r="G208" s="180" t="s">
        <v>214</v>
      </c>
      <c r="H208" s="181">
        <v>6</v>
      </c>
      <c r="I208" s="182"/>
      <c r="J208" s="183">
        <f>ROUND(I208*H208,2)</f>
        <v>0</v>
      </c>
      <c r="K208" s="184"/>
      <c r="L208" s="35"/>
      <c r="M208" s="185" t="s">
        <v>1</v>
      </c>
      <c r="N208" s="186" t="s">
        <v>40</v>
      </c>
      <c r="O208" s="78"/>
      <c r="P208" s="187">
        <f>O208*H208</f>
        <v>0</v>
      </c>
      <c r="Q208" s="187">
        <v>0</v>
      </c>
      <c r="R208" s="187">
        <f>Q208*H208</f>
        <v>0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371</v>
      </c>
      <c r="AT208" s="189" t="s">
        <v>133</v>
      </c>
      <c r="AU208" s="189" t="s">
        <v>138</v>
      </c>
      <c r="AY208" s="15" t="s">
        <v>131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138</v>
      </c>
      <c r="BK208" s="190">
        <f>ROUND(I208*H208,2)</f>
        <v>0</v>
      </c>
      <c r="BL208" s="15" t="s">
        <v>371</v>
      </c>
      <c r="BM208" s="189" t="s">
        <v>405</v>
      </c>
    </row>
    <row r="209" s="2" customFormat="1" ht="16.5" customHeight="1">
      <c r="A209" s="34"/>
      <c r="B209" s="176"/>
      <c r="C209" s="191" t="s">
        <v>406</v>
      </c>
      <c r="D209" s="191" t="s">
        <v>231</v>
      </c>
      <c r="E209" s="192" t="s">
        <v>407</v>
      </c>
      <c r="F209" s="193" t="s">
        <v>408</v>
      </c>
      <c r="G209" s="194" t="s">
        <v>214</v>
      </c>
      <c r="H209" s="195">
        <v>6</v>
      </c>
      <c r="I209" s="196"/>
      <c r="J209" s="197">
        <f>ROUND(I209*H209,2)</f>
        <v>0</v>
      </c>
      <c r="K209" s="198"/>
      <c r="L209" s="199"/>
      <c r="M209" s="200" t="s">
        <v>1</v>
      </c>
      <c r="N209" s="201" t="s">
        <v>40</v>
      </c>
      <c r="O209" s="78"/>
      <c r="P209" s="187">
        <f>O209*H209</f>
        <v>0</v>
      </c>
      <c r="Q209" s="187">
        <v>0.00011</v>
      </c>
      <c r="R209" s="187">
        <f>Q209*H209</f>
        <v>0.00066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376</v>
      </c>
      <c r="AT209" s="189" t="s">
        <v>231</v>
      </c>
      <c r="AU209" s="189" t="s">
        <v>138</v>
      </c>
      <c r="AY209" s="15" t="s">
        <v>131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138</v>
      </c>
      <c r="BK209" s="190">
        <f>ROUND(I209*H209,2)</f>
        <v>0</v>
      </c>
      <c r="BL209" s="15" t="s">
        <v>376</v>
      </c>
      <c r="BM209" s="189" t="s">
        <v>409</v>
      </c>
    </row>
    <row r="210" s="2" customFormat="1" ht="24.15" customHeight="1">
      <c r="A210" s="34"/>
      <c r="B210" s="176"/>
      <c r="C210" s="177" t="s">
        <v>410</v>
      </c>
      <c r="D210" s="177" t="s">
        <v>133</v>
      </c>
      <c r="E210" s="178" t="s">
        <v>411</v>
      </c>
      <c r="F210" s="179" t="s">
        <v>412</v>
      </c>
      <c r="G210" s="180" t="s">
        <v>214</v>
      </c>
      <c r="H210" s="181">
        <v>8</v>
      </c>
      <c r="I210" s="182"/>
      <c r="J210" s="183">
        <f>ROUND(I210*H210,2)</f>
        <v>0</v>
      </c>
      <c r="K210" s="184"/>
      <c r="L210" s="35"/>
      <c r="M210" s="185" t="s">
        <v>1</v>
      </c>
      <c r="N210" s="186" t="s">
        <v>40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371</v>
      </c>
      <c r="AT210" s="189" t="s">
        <v>133</v>
      </c>
      <c r="AU210" s="189" t="s">
        <v>138</v>
      </c>
      <c r="AY210" s="15" t="s">
        <v>131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138</v>
      </c>
      <c r="BK210" s="190">
        <f>ROUND(I210*H210,2)</f>
        <v>0</v>
      </c>
      <c r="BL210" s="15" t="s">
        <v>371</v>
      </c>
      <c r="BM210" s="189" t="s">
        <v>413</v>
      </c>
    </row>
    <row r="211" s="2" customFormat="1" ht="24.15" customHeight="1">
      <c r="A211" s="34"/>
      <c r="B211" s="176"/>
      <c r="C211" s="191" t="s">
        <v>414</v>
      </c>
      <c r="D211" s="191" t="s">
        <v>231</v>
      </c>
      <c r="E211" s="192" t="s">
        <v>415</v>
      </c>
      <c r="F211" s="193" t="s">
        <v>416</v>
      </c>
      <c r="G211" s="194" t="s">
        <v>214</v>
      </c>
      <c r="H211" s="195">
        <v>8</v>
      </c>
      <c r="I211" s="196"/>
      <c r="J211" s="197">
        <f>ROUND(I211*H211,2)</f>
        <v>0</v>
      </c>
      <c r="K211" s="198"/>
      <c r="L211" s="199"/>
      <c r="M211" s="200" t="s">
        <v>1</v>
      </c>
      <c r="N211" s="201" t="s">
        <v>40</v>
      </c>
      <c r="O211" s="78"/>
      <c r="P211" s="187">
        <f>O211*H211</f>
        <v>0</v>
      </c>
      <c r="Q211" s="187">
        <v>0.00010000000000000001</v>
      </c>
      <c r="R211" s="187">
        <f>Q211*H211</f>
        <v>0.00080000000000000004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376</v>
      </c>
      <c r="AT211" s="189" t="s">
        <v>231</v>
      </c>
      <c r="AU211" s="189" t="s">
        <v>138</v>
      </c>
      <c r="AY211" s="15" t="s">
        <v>131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138</v>
      </c>
      <c r="BK211" s="190">
        <f>ROUND(I211*H211,2)</f>
        <v>0</v>
      </c>
      <c r="BL211" s="15" t="s">
        <v>376</v>
      </c>
      <c r="BM211" s="189" t="s">
        <v>417</v>
      </c>
    </row>
    <row r="212" s="2" customFormat="1" ht="37.8" customHeight="1">
      <c r="A212" s="34"/>
      <c r="B212" s="176"/>
      <c r="C212" s="177" t="s">
        <v>371</v>
      </c>
      <c r="D212" s="177" t="s">
        <v>133</v>
      </c>
      <c r="E212" s="178" t="s">
        <v>418</v>
      </c>
      <c r="F212" s="179" t="s">
        <v>419</v>
      </c>
      <c r="G212" s="180" t="s">
        <v>214</v>
      </c>
      <c r="H212" s="181">
        <v>10</v>
      </c>
      <c r="I212" s="182"/>
      <c r="J212" s="183">
        <f>ROUND(I212*H212,2)</f>
        <v>0</v>
      </c>
      <c r="K212" s="184"/>
      <c r="L212" s="35"/>
      <c r="M212" s="185" t="s">
        <v>1</v>
      </c>
      <c r="N212" s="186" t="s">
        <v>40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371</v>
      </c>
      <c r="AT212" s="189" t="s">
        <v>133</v>
      </c>
      <c r="AU212" s="189" t="s">
        <v>138</v>
      </c>
      <c r="AY212" s="15" t="s">
        <v>131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138</v>
      </c>
      <c r="BK212" s="190">
        <f>ROUND(I212*H212,2)</f>
        <v>0</v>
      </c>
      <c r="BL212" s="15" t="s">
        <v>371</v>
      </c>
      <c r="BM212" s="189" t="s">
        <v>420</v>
      </c>
    </row>
    <row r="213" s="2" customFormat="1" ht="24.15" customHeight="1">
      <c r="A213" s="34"/>
      <c r="B213" s="176"/>
      <c r="C213" s="191" t="s">
        <v>421</v>
      </c>
      <c r="D213" s="191" t="s">
        <v>231</v>
      </c>
      <c r="E213" s="192" t="s">
        <v>422</v>
      </c>
      <c r="F213" s="193" t="s">
        <v>423</v>
      </c>
      <c r="G213" s="194" t="s">
        <v>214</v>
      </c>
      <c r="H213" s="195">
        <v>10</v>
      </c>
      <c r="I213" s="196"/>
      <c r="J213" s="197">
        <f>ROUND(I213*H213,2)</f>
        <v>0</v>
      </c>
      <c r="K213" s="198"/>
      <c r="L213" s="199"/>
      <c r="M213" s="200" t="s">
        <v>1</v>
      </c>
      <c r="N213" s="201" t="s">
        <v>40</v>
      </c>
      <c r="O213" s="78"/>
      <c r="P213" s="187">
        <f>O213*H213</f>
        <v>0</v>
      </c>
      <c r="Q213" s="187">
        <v>0.0010499999999999999</v>
      </c>
      <c r="R213" s="187">
        <f>Q213*H213</f>
        <v>0.010499999999999999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376</v>
      </c>
      <c r="AT213" s="189" t="s">
        <v>231</v>
      </c>
      <c r="AU213" s="189" t="s">
        <v>138</v>
      </c>
      <c r="AY213" s="15" t="s">
        <v>131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138</v>
      </c>
      <c r="BK213" s="190">
        <f>ROUND(I213*H213,2)</f>
        <v>0</v>
      </c>
      <c r="BL213" s="15" t="s">
        <v>376</v>
      </c>
      <c r="BM213" s="189" t="s">
        <v>424</v>
      </c>
    </row>
    <row r="214" s="2" customFormat="1" ht="24.15" customHeight="1">
      <c r="A214" s="34"/>
      <c r="B214" s="176"/>
      <c r="C214" s="177" t="s">
        <v>425</v>
      </c>
      <c r="D214" s="177" t="s">
        <v>133</v>
      </c>
      <c r="E214" s="178" t="s">
        <v>426</v>
      </c>
      <c r="F214" s="179" t="s">
        <v>427</v>
      </c>
      <c r="G214" s="180" t="s">
        <v>214</v>
      </c>
      <c r="H214" s="181">
        <v>1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40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371</v>
      </c>
      <c r="AT214" s="189" t="s">
        <v>133</v>
      </c>
      <c r="AU214" s="189" t="s">
        <v>138</v>
      </c>
      <c r="AY214" s="15" t="s">
        <v>131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138</v>
      </c>
      <c r="BK214" s="190">
        <f>ROUND(I214*H214,2)</f>
        <v>0</v>
      </c>
      <c r="BL214" s="15" t="s">
        <v>371</v>
      </c>
      <c r="BM214" s="189" t="s">
        <v>428</v>
      </c>
    </row>
    <row r="215" s="2" customFormat="1" ht="24.15" customHeight="1">
      <c r="A215" s="34"/>
      <c r="B215" s="176"/>
      <c r="C215" s="191" t="s">
        <v>429</v>
      </c>
      <c r="D215" s="191" t="s">
        <v>231</v>
      </c>
      <c r="E215" s="192" t="s">
        <v>430</v>
      </c>
      <c r="F215" s="193" t="s">
        <v>431</v>
      </c>
      <c r="G215" s="194" t="s">
        <v>214</v>
      </c>
      <c r="H215" s="195">
        <v>1</v>
      </c>
      <c r="I215" s="196"/>
      <c r="J215" s="197">
        <f>ROUND(I215*H215,2)</f>
        <v>0</v>
      </c>
      <c r="K215" s="198"/>
      <c r="L215" s="199"/>
      <c r="M215" s="200" t="s">
        <v>1</v>
      </c>
      <c r="N215" s="201" t="s">
        <v>40</v>
      </c>
      <c r="O215" s="78"/>
      <c r="P215" s="187">
        <f>O215*H215</f>
        <v>0</v>
      </c>
      <c r="Q215" s="187">
        <v>0.119</v>
      </c>
      <c r="R215" s="187">
        <f>Q215*H215</f>
        <v>0.119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376</v>
      </c>
      <c r="AT215" s="189" t="s">
        <v>231</v>
      </c>
      <c r="AU215" s="189" t="s">
        <v>138</v>
      </c>
      <c r="AY215" s="15" t="s">
        <v>131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138</v>
      </c>
      <c r="BK215" s="190">
        <f>ROUND(I215*H215,2)</f>
        <v>0</v>
      </c>
      <c r="BL215" s="15" t="s">
        <v>376</v>
      </c>
      <c r="BM215" s="189" t="s">
        <v>432</v>
      </c>
    </row>
    <row r="216" s="2" customFormat="1" ht="21.75" customHeight="1">
      <c r="A216" s="34"/>
      <c r="B216" s="176"/>
      <c r="C216" s="177" t="s">
        <v>433</v>
      </c>
      <c r="D216" s="177" t="s">
        <v>133</v>
      </c>
      <c r="E216" s="178" t="s">
        <v>434</v>
      </c>
      <c r="F216" s="179" t="s">
        <v>435</v>
      </c>
      <c r="G216" s="180" t="s">
        <v>214</v>
      </c>
      <c r="H216" s="181">
        <v>10</v>
      </c>
      <c r="I216" s="182"/>
      <c r="J216" s="183">
        <f>ROUND(I216*H216,2)</f>
        <v>0</v>
      </c>
      <c r="K216" s="184"/>
      <c r="L216" s="35"/>
      <c r="M216" s="185" t="s">
        <v>1</v>
      </c>
      <c r="N216" s="186" t="s">
        <v>40</v>
      </c>
      <c r="O216" s="78"/>
      <c r="P216" s="187">
        <f>O216*H216</f>
        <v>0</v>
      </c>
      <c r="Q216" s="187">
        <v>0</v>
      </c>
      <c r="R216" s="187">
        <f>Q216*H216</f>
        <v>0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371</v>
      </c>
      <c r="AT216" s="189" t="s">
        <v>133</v>
      </c>
      <c r="AU216" s="189" t="s">
        <v>138</v>
      </c>
      <c r="AY216" s="15" t="s">
        <v>131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138</v>
      </c>
      <c r="BK216" s="190">
        <f>ROUND(I216*H216,2)</f>
        <v>0</v>
      </c>
      <c r="BL216" s="15" t="s">
        <v>371</v>
      </c>
      <c r="BM216" s="189" t="s">
        <v>436</v>
      </c>
    </row>
    <row r="217" s="2" customFormat="1" ht="16.5" customHeight="1">
      <c r="A217" s="34"/>
      <c r="B217" s="176"/>
      <c r="C217" s="191" t="s">
        <v>437</v>
      </c>
      <c r="D217" s="191" t="s">
        <v>231</v>
      </c>
      <c r="E217" s="192" t="s">
        <v>438</v>
      </c>
      <c r="F217" s="193" t="s">
        <v>439</v>
      </c>
      <c r="G217" s="194" t="s">
        <v>214</v>
      </c>
      <c r="H217" s="195">
        <v>10</v>
      </c>
      <c r="I217" s="196"/>
      <c r="J217" s="197">
        <f>ROUND(I217*H217,2)</f>
        <v>0</v>
      </c>
      <c r="K217" s="198"/>
      <c r="L217" s="199"/>
      <c r="M217" s="200" t="s">
        <v>1</v>
      </c>
      <c r="N217" s="201" t="s">
        <v>40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376</v>
      </c>
      <c r="AT217" s="189" t="s">
        <v>231</v>
      </c>
      <c r="AU217" s="189" t="s">
        <v>138</v>
      </c>
      <c r="AY217" s="15" t="s">
        <v>131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138</v>
      </c>
      <c r="BK217" s="190">
        <f>ROUND(I217*H217,2)</f>
        <v>0</v>
      </c>
      <c r="BL217" s="15" t="s">
        <v>376</v>
      </c>
      <c r="BM217" s="189" t="s">
        <v>440</v>
      </c>
    </row>
    <row r="218" s="2" customFormat="1" ht="24.15" customHeight="1">
      <c r="A218" s="34"/>
      <c r="B218" s="176"/>
      <c r="C218" s="177" t="s">
        <v>441</v>
      </c>
      <c r="D218" s="177" t="s">
        <v>133</v>
      </c>
      <c r="E218" s="178" t="s">
        <v>442</v>
      </c>
      <c r="F218" s="179" t="s">
        <v>443</v>
      </c>
      <c r="G218" s="180" t="s">
        <v>228</v>
      </c>
      <c r="H218" s="181">
        <v>176</v>
      </c>
      <c r="I218" s="182"/>
      <c r="J218" s="183">
        <f>ROUND(I218*H218,2)</f>
        <v>0</v>
      </c>
      <c r="K218" s="184"/>
      <c r="L218" s="35"/>
      <c r="M218" s="185" t="s">
        <v>1</v>
      </c>
      <c r="N218" s="186" t="s">
        <v>40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371</v>
      </c>
      <c r="AT218" s="189" t="s">
        <v>133</v>
      </c>
      <c r="AU218" s="189" t="s">
        <v>138</v>
      </c>
      <c r="AY218" s="15" t="s">
        <v>131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138</v>
      </c>
      <c r="BK218" s="190">
        <f>ROUND(I218*H218,2)</f>
        <v>0</v>
      </c>
      <c r="BL218" s="15" t="s">
        <v>371</v>
      </c>
      <c r="BM218" s="189" t="s">
        <v>444</v>
      </c>
    </row>
    <row r="219" s="2" customFormat="1" ht="16.5" customHeight="1">
      <c r="A219" s="34"/>
      <c r="B219" s="176"/>
      <c r="C219" s="191" t="s">
        <v>445</v>
      </c>
      <c r="D219" s="191" t="s">
        <v>231</v>
      </c>
      <c r="E219" s="192" t="s">
        <v>446</v>
      </c>
      <c r="F219" s="193" t="s">
        <v>447</v>
      </c>
      <c r="G219" s="194" t="s">
        <v>448</v>
      </c>
      <c r="H219" s="195">
        <v>70.400000000000006</v>
      </c>
      <c r="I219" s="196"/>
      <c r="J219" s="197">
        <f>ROUND(I219*H219,2)</f>
        <v>0</v>
      </c>
      <c r="K219" s="198"/>
      <c r="L219" s="199"/>
      <c r="M219" s="200" t="s">
        <v>1</v>
      </c>
      <c r="N219" s="201" t="s">
        <v>40</v>
      </c>
      <c r="O219" s="78"/>
      <c r="P219" s="187">
        <f>O219*H219</f>
        <v>0</v>
      </c>
      <c r="Q219" s="187">
        <v>0.001</v>
      </c>
      <c r="R219" s="187">
        <f>Q219*H219</f>
        <v>0.070400000000000004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376</v>
      </c>
      <c r="AT219" s="189" t="s">
        <v>231</v>
      </c>
      <c r="AU219" s="189" t="s">
        <v>138</v>
      </c>
      <c r="AY219" s="15" t="s">
        <v>131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138</v>
      </c>
      <c r="BK219" s="190">
        <f>ROUND(I219*H219,2)</f>
        <v>0</v>
      </c>
      <c r="BL219" s="15" t="s">
        <v>376</v>
      </c>
      <c r="BM219" s="189" t="s">
        <v>449</v>
      </c>
    </row>
    <row r="220" s="2" customFormat="1" ht="24.15" customHeight="1">
      <c r="A220" s="34"/>
      <c r="B220" s="176"/>
      <c r="C220" s="177" t="s">
        <v>450</v>
      </c>
      <c r="D220" s="177" t="s">
        <v>133</v>
      </c>
      <c r="E220" s="178" t="s">
        <v>451</v>
      </c>
      <c r="F220" s="179" t="s">
        <v>452</v>
      </c>
      <c r="G220" s="180" t="s">
        <v>228</v>
      </c>
      <c r="H220" s="181">
        <v>80</v>
      </c>
      <c r="I220" s="182"/>
      <c r="J220" s="183">
        <f>ROUND(I220*H220,2)</f>
        <v>0</v>
      </c>
      <c r="K220" s="184"/>
      <c r="L220" s="35"/>
      <c r="M220" s="185" t="s">
        <v>1</v>
      </c>
      <c r="N220" s="186" t="s">
        <v>40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371</v>
      </c>
      <c r="AT220" s="189" t="s">
        <v>133</v>
      </c>
      <c r="AU220" s="189" t="s">
        <v>138</v>
      </c>
      <c r="AY220" s="15" t="s">
        <v>131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138</v>
      </c>
      <c r="BK220" s="190">
        <f>ROUND(I220*H220,2)</f>
        <v>0</v>
      </c>
      <c r="BL220" s="15" t="s">
        <v>371</v>
      </c>
      <c r="BM220" s="189" t="s">
        <v>453</v>
      </c>
    </row>
    <row r="221" s="2" customFormat="1" ht="16.5" customHeight="1">
      <c r="A221" s="34"/>
      <c r="B221" s="176"/>
      <c r="C221" s="191" t="s">
        <v>454</v>
      </c>
      <c r="D221" s="191" t="s">
        <v>231</v>
      </c>
      <c r="E221" s="192" t="s">
        <v>455</v>
      </c>
      <c r="F221" s="193" t="s">
        <v>456</v>
      </c>
      <c r="G221" s="194" t="s">
        <v>448</v>
      </c>
      <c r="H221" s="195">
        <v>76</v>
      </c>
      <c r="I221" s="196"/>
      <c r="J221" s="197">
        <f>ROUND(I221*H221,2)</f>
        <v>0</v>
      </c>
      <c r="K221" s="198"/>
      <c r="L221" s="199"/>
      <c r="M221" s="200" t="s">
        <v>1</v>
      </c>
      <c r="N221" s="201" t="s">
        <v>40</v>
      </c>
      <c r="O221" s="78"/>
      <c r="P221" s="187">
        <f>O221*H221</f>
        <v>0</v>
      </c>
      <c r="Q221" s="187">
        <v>0.001</v>
      </c>
      <c r="R221" s="187">
        <f>Q221*H221</f>
        <v>0.075999999999999998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376</v>
      </c>
      <c r="AT221" s="189" t="s">
        <v>231</v>
      </c>
      <c r="AU221" s="189" t="s">
        <v>138</v>
      </c>
      <c r="AY221" s="15" t="s">
        <v>131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138</v>
      </c>
      <c r="BK221" s="190">
        <f>ROUND(I221*H221,2)</f>
        <v>0</v>
      </c>
      <c r="BL221" s="15" t="s">
        <v>376</v>
      </c>
      <c r="BM221" s="189" t="s">
        <v>457</v>
      </c>
    </row>
    <row r="222" s="2" customFormat="1" ht="21.75" customHeight="1">
      <c r="A222" s="34"/>
      <c r="B222" s="176"/>
      <c r="C222" s="177" t="s">
        <v>458</v>
      </c>
      <c r="D222" s="177" t="s">
        <v>133</v>
      </c>
      <c r="E222" s="178" t="s">
        <v>459</v>
      </c>
      <c r="F222" s="179" t="s">
        <v>460</v>
      </c>
      <c r="G222" s="180" t="s">
        <v>214</v>
      </c>
      <c r="H222" s="181">
        <v>30</v>
      </c>
      <c r="I222" s="182"/>
      <c r="J222" s="183">
        <f>ROUND(I222*H222,2)</f>
        <v>0</v>
      </c>
      <c r="K222" s="184"/>
      <c r="L222" s="35"/>
      <c r="M222" s="185" t="s">
        <v>1</v>
      </c>
      <c r="N222" s="186" t="s">
        <v>40</v>
      </c>
      <c r="O222" s="78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371</v>
      </c>
      <c r="AT222" s="189" t="s">
        <v>133</v>
      </c>
      <c r="AU222" s="189" t="s">
        <v>138</v>
      </c>
      <c r="AY222" s="15" t="s">
        <v>131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138</v>
      </c>
      <c r="BK222" s="190">
        <f>ROUND(I222*H222,2)</f>
        <v>0</v>
      </c>
      <c r="BL222" s="15" t="s">
        <v>371</v>
      </c>
      <c r="BM222" s="189" t="s">
        <v>461</v>
      </c>
    </row>
    <row r="223" s="2" customFormat="1" ht="24.15" customHeight="1">
      <c r="A223" s="34"/>
      <c r="B223" s="176"/>
      <c r="C223" s="191" t="s">
        <v>462</v>
      </c>
      <c r="D223" s="191" t="s">
        <v>231</v>
      </c>
      <c r="E223" s="192" t="s">
        <v>463</v>
      </c>
      <c r="F223" s="193" t="s">
        <v>464</v>
      </c>
      <c r="G223" s="194" t="s">
        <v>214</v>
      </c>
      <c r="H223" s="195">
        <v>30</v>
      </c>
      <c r="I223" s="196"/>
      <c r="J223" s="197">
        <f>ROUND(I223*H223,2)</f>
        <v>0</v>
      </c>
      <c r="K223" s="198"/>
      <c r="L223" s="199"/>
      <c r="M223" s="200" t="s">
        <v>1</v>
      </c>
      <c r="N223" s="201" t="s">
        <v>40</v>
      </c>
      <c r="O223" s="78"/>
      <c r="P223" s="187">
        <f>O223*H223</f>
        <v>0</v>
      </c>
      <c r="Q223" s="187">
        <v>0.00019000000000000001</v>
      </c>
      <c r="R223" s="187">
        <f>Q223*H223</f>
        <v>0.0057000000000000002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376</v>
      </c>
      <c r="AT223" s="189" t="s">
        <v>231</v>
      </c>
      <c r="AU223" s="189" t="s">
        <v>138</v>
      </c>
      <c r="AY223" s="15" t="s">
        <v>131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138</v>
      </c>
      <c r="BK223" s="190">
        <f>ROUND(I223*H223,2)</f>
        <v>0</v>
      </c>
      <c r="BL223" s="15" t="s">
        <v>376</v>
      </c>
      <c r="BM223" s="189" t="s">
        <v>465</v>
      </c>
    </row>
    <row r="224" s="2" customFormat="1" ht="16.5" customHeight="1">
      <c r="A224" s="34"/>
      <c r="B224" s="176"/>
      <c r="C224" s="191" t="s">
        <v>466</v>
      </c>
      <c r="D224" s="191" t="s">
        <v>231</v>
      </c>
      <c r="E224" s="192" t="s">
        <v>467</v>
      </c>
      <c r="F224" s="193" t="s">
        <v>468</v>
      </c>
      <c r="G224" s="194" t="s">
        <v>214</v>
      </c>
      <c r="H224" s="195">
        <v>30</v>
      </c>
      <c r="I224" s="196"/>
      <c r="J224" s="197">
        <f>ROUND(I224*H224,2)</f>
        <v>0</v>
      </c>
      <c r="K224" s="198"/>
      <c r="L224" s="199"/>
      <c r="M224" s="200" t="s">
        <v>1</v>
      </c>
      <c r="N224" s="201" t="s">
        <v>40</v>
      </c>
      <c r="O224" s="78"/>
      <c r="P224" s="187">
        <f>O224*H224</f>
        <v>0</v>
      </c>
      <c r="Q224" s="187">
        <v>5.0000000000000002E-05</v>
      </c>
      <c r="R224" s="187">
        <f>Q224*H224</f>
        <v>0.0015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376</v>
      </c>
      <c r="AT224" s="189" t="s">
        <v>231</v>
      </c>
      <c r="AU224" s="189" t="s">
        <v>138</v>
      </c>
      <c r="AY224" s="15" t="s">
        <v>131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138</v>
      </c>
      <c r="BK224" s="190">
        <f>ROUND(I224*H224,2)</f>
        <v>0</v>
      </c>
      <c r="BL224" s="15" t="s">
        <v>376</v>
      </c>
      <c r="BM224" s="189" t="s">
        <v>469</v>
      </c>
    </row>
    <row r="225" s="2" customFormat="1" ht="24.15" customHeight="1">
      <c r="A225" s="34"/>
      <c r="B225" s="176"/>
      <c r="C225" s="177" t="s">
        <v>470</v>
      </c>
      <c r="D225" s="177" t="s">
        <v>133</v>
      </c>
      <c r="E225" s="178" t="s">
        <v>471</v>
      </c>
      <c r="F225" s="179" t="s">
        <v>472</v>
      </c>
      <c r="G225" s="180" t="s">
        <v>214</v>
      </c>
      <c r="H225" s="181">
        <v>80</v>
      </c>
      <c r="I225" s="182"/>
      <c r="J225" s="183">
        <f>ROUND(I225*H225,2)</f>
        <v>0</v>
      </c>
      <c r="K225" s="184"/>
      <c r="L225" s="35"/>
      <c r="M225" s="185" t="s">
        <v>1</v>
      </c>
      <c r="N225" s="186" t="s">
        <v>40</v>
      </c>
      <c r="O225" s="78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371</v>
      </c>
      <c r="AT225" s="189" t="s">
        <v>133</v>
      </c>
      <c r="AU225" s="189" t="s">
        <v>138</v>
      </c>
      <c r="AY225" s="15" t="s">
        <v>131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138</v>
      </c>
      <c r="BK225" s="190">
        <f>ROUND(I225*H225,2)</f>
        <v>0</v>
      </c>
      <c r="BL225" s="15" t="s">
        <v>371</v>
      </c>
      <c r="BM225" s="189" t="s">
        <v>473</v>
      </c>
    </row>
    <row r="226" s="2" customFormat="1" ht="16.5" customHeight="1">
      <c r="A226" s="34"/>
      <c r="B226" s="176"/>
      <c r="C226" s="191" t="s">
        <v>474</v>
      </c>
      <c r="D226" s="191" t="s">
        <v>231</v>
      </c>
      <c r="E226" s="192" t="s">
        <v>475</v>
      </c>
      <c r="F226" s="193" t="s">
        <v>476</v>
      </c>
      <c r="G226" s="194" t="s">
        <v>214</v>
      </c>
      <c r="H226" s="195">
        <v>80</v>
      </c>
      <c r="I226" s="196"/>
      <c r="J226" s="197">
        <f>ROUND(I226*H226,2)</f>
        <v>0</v>
      </c>
      <c r="K226" s="198"/>
      <c r="L226" s="199"/>
      <c r="M226" s="200" t="s">
        <v>1</v>
      </c>
      <c r="N226" s="201" t="s">
        <v>40</v>
      </c>
      <c r="O226" s="78"/>
      <c r="P226" s="187">
        <f>O226*H226</f>
        <v>0</v>
      </c>
      <c r="Q226" s="187">
        <v>0</v>
      </c>
      <c r="R226" s="187">
        <f>Q226*H226</f>
        <v>0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376</v>
      </c>
      <c r="AT226" s="189" t="s">
        <v>231</v>
      </c>
      <c r="AU226" s="189" t="s">
        <v>138</v>
      </c>
      <c r="AY226" s="15" t="s">
        <v>131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138</v>
      </c>
      <c r="BK226" s="190">
        <f>ROUND(I226*H226,2)</f>
        <v>0</v>
      </c>
      <c r="BL226" s="15" t="s">
        <v>376</v>
      </c>
      <c r="BM226" s="189" t="s">
        <v>477</v>
      </c>
    </row>
    <row r="227" s="2" customFormat="1" ht="24.15" customHeight="1">
      <c r="A227" s="34"/>
      <c r="B227" s="176"/>
      <c r="C227" s="191" t="s">
        <v>478</v>
      </c>
      <c r="D227" s="191" t="s">
        <v>231</v>
      </c>
      <c r="E227" s="192" t="s">
        <v>479</v>
      </c>
      <c r="F227" s="193" t="s">
        <v>480</v>
      </c>
      <c r="G227" s="194" t="s">
        <v>214</v>
      </c>
      <c r="H227" s="195">
        <v>80</v>
      </c>
      <c r="I227" s="196"/>
      <c r="J227" s="197">
        <f>ROUND(I227*H227,2)</f>
        <v>0</v>
      </c>
      <c r="K227" s="198"/>
      <c r="L227" s="199"/>
      <c r="M227" s="200" t="s">
        <v>1</v>
      </c>
      <c r="N227" s="201" t="s">
        <v>40</v>
      </c>
      <c r="O227" s="78"/>
      <c r="P227" s="187">
        <f>O227*H227</f>
        <v>0</v>
      </c>
      <c r="Q227" s="187">
        <v>0.00012</v>
      </c>
      <c r="R227" s="187">
        <f>Q227*H227</f>
        <v>0.0096000000000000009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376</v>
      </c>
      <c r="AT227" s="189" t="s">
        <v>231</v>
      </c>
      <c r="AU227" s="189" t="s">
        <v>138</v>
      </c>
      <c r="AY227" s="15" t="s">
        <v>131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138</v>
      </c>
      <c r="BK227" s="190">
        <f>ROUND(I227*H227,2)</f>
        <v>0</v>
      </c>
      <c r="BL227" s="15" t="s">
        <v>376</v>
      </c>
      <c r="BM227" s="189" t="s">
        <v>481</v>
      </c>
    </row>
    <row r="228" s="2" customFormat="1" ht="24.15" customHeight="1">
      <c r="A228" s="34"/>
      <c r="B228" s="176"/>
      <c r="C228" s="177" t="s">
        <v>482</v>
      </c>
      <c r="D228" s="177" t="s">
        <v>133</v>
      </c>
      <c r="E228" s="178" t="s">
        <v>483</v>
      </c>
      <c r="F228" s="179" t="s">
        <v>484</v>
      </c>
      <c r="G228" s="180" t="s">
        <v>214</v>
      </c>
      <c r="H228" s="181">
        <v>60</v>
      </c>
      <c r="I228" s="182"/>
      <c r="J228" s="183">
        <f>ROUND(I228*H228,2)</f>
        <v>0</v>
      </c>
      <c r="K228" s="184"/>
      <c r="L228" s="35"/>
      <c r="M228" s="185" t="s">
        <v>1</v>
      </c>
      <c r="N228" s="186" t="s">
        <v>40</v>
      </c>
      <c r="O228" s="78"/>
      <c r="P228" s="187">
        <f>O228*H228</f>
        <v>0</v>
      </c>
      <c r="Q228" s="187">
        <v>0</v>
      </c>
      <c r="R228" s="187">
        <f>Q228*H228</f>
        <v>0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371</v>
      </c>
      <c r="AT228" s="189" t="s">
        <v>133</v>
      </c>
      <c r="AU228" s="189" t="s">
        <v>138</v>
      </c>
      <c r="AY228" s="15" t="s">
        <v>131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138</v>
      </c>
      <c r="BK228" s="190">
        <f>ROUND(I228*H228,2)</f>
        <v>0</v>
      </c>
      <c r="BL228" s="15" t="s">
        <v>371</v>
      </c>
      <c r="BM228" s="189" t="s">
        <v>485</v>
      </c>
    </row>
    <row r="229" s="2" customFormat="1" ht="21.75" customHeight="1">
      <c r="A229" s="34"/>
      <c r="B229" s="176"/>
      <c r="C229" s="191" t="s">
        <v>486</v>
      </c>
      <c r="D229" s="191" t="s">
        <v>231</v>
      </c>
      <c r="E229" s="192" t="s">
        <v>487</v>
      </c>
      <c r="F229" s="193" t="s">
        <v>488</v>
      </c>
      <c r="G229" s="194" t="s">
        <v>214</v>
      </c>
      <c r="H229" s="195">
        <v>60</v>
      </c>
      <c r="I229" s="196"/>
      <c r="J229" s="197">
        <f>ROUND(I229*H229,2)</f>
        <v>0</v>
      </c>
      <c r="K229" s="198"/>
      <c r="L229" s="199"/>
      <c r="M229" s="200" t="s">
        <v>1</v>
      </c>
      <c r="N229" s="201" t="s">
        <v>40</v>
      </c>
      <c r="O229" s="78"/>
      <c r="P229" s="187">
        <f>O229*H229</f>
        <v>0</v>
      </c>
      <c r="Q229" s="187">
        <v>0.00029999999999999997</v>
      </c>
      <c r="R229" s="187">
        <f>Q229*H229</f>
        <v>0.017999999999999999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376</v>
      </c>
      <c r="AT229" s="189" t="s">
        <v>231</v>
      </c>
      <c r="AU229" s="189" t="s">
        <v>138</v>
      </c>
      <c r="AY229" s="15" t="s">
        <v>131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138</v>
      </c>
      <c r="BK229" s="190">
        <f>ROUND(I229*H229,2)</f>
        <v>0</v>
      </c>
      <c r="BL229" s="15" t="s">
        <v>376</v>
      </c>
      <c r="BM229" s="189" t="s">
        <v>489</v>
      </c>
    </row>
    <row r="230" s="2" customFormat="1" ht="16.5" customHeight="1">
      <c r="A230" s="34"/>
      <c r="B230" s="176"/>
      <c r="C230" s="191" t="s">
        <v>490</v>
      </c>
      <c r="D230" s="191" t="s">
        <v>231</v>
      </c>
      <c r="E230" s="192" t="s">
        <v>467</v>
      </c>
      <c r="F230" s="193" t="s">
        <v>468</v>
      </c>
      <c r="G230" s="194" t="s">
        <v>214</v>
      </c>
      <c r="H230" s="195">
        <v>60</v>
      </c>
      <c r="I230" s="196"/>
      <c r="J230" s="197">
        <f>ROUND(I230*H230,2)</f>
        <v>0</v>
      </c>
      <c r="K230" s="198"/>
      <c r="L230" s="199"/>
      <c r="M230" s="200" t="s">
        <v>1</v>
      </c>
      <c r="N230" s="201" t="s">
        <v>40</v>
      </c>
      <c r="O230" s="78"/>
      <c r="P230" s="187">
        <f>O230*H230</f>
        <v>0</v>
      </c>
      <c r="Q230" s="187">
        <v>5.0000000000000002E-05</v>
      </c>
      <c r="R230" s="187">
        <f>Q230*H230</f>
        <v>0.0030000000000000001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376</v>
      </c>
      <c r="AT230" s="189" t="s">
        <v>231</v>
      </c>
      <c r="AU230" s="189" t="s">
        <v>138</v>
      </c>
      <c r="AY230" s="15" t="s">
        <v>131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138</v>
      </c>
      <c r="BK230" s="190">
        <f>ROUND(I230*H230,2)</f>
        <v>0</v>
      </c>
      <c r="BL230" s="15" t="s">
        <v>376</v>
      </c>
      <c r="BM230" s="189" t="s">
        <v>491</v>
      </c>
    </row>
    <row r="231" s="2" customFormat="1" ht="21.75" customHeight="1">
      <c r="A231" s="34"/>
      <c r="B231" s="176"/>
      <c r="C231" s="177" t="s">
        <v>492</v>
      </c>
      <c r="D231" s="177" t="s">
        <v>133</v>
      </c>
      <c r="E231" s="178" t="s">
        <v>493</v>
      </c>
      <c r="F231" s="179" t="s">
        <v>494</v>
      </c>
      <c r="G231" s="180" t="s">
        <v>214</v>
      </c>
      <c r="H231" s="181">
        <v>2</v>
      </c>
      <c r="I231" s="182"/>
      <c r="J231" s="183">
        <f>ROUND(I231*H231,2)</f>
        <v>0</v>
      </c>
      <c r="K231" s="184"/>
      <c r="L231" s="35"/>
      <c r="M231" s="185" t="s">
        <v>1</v>
      </c>
      <c r="N231" s="186" t="s">
        <v>40</v>
      </c>
      <c r="O231" s="78"/>
      <c r="P231" s="187">
        <f>O231*H231</f>
        <v>0</v>
      </c>
      <c r="Q231" s="187">
        <v>0</v>
      </c>
      <c r="R231" s="187">
        <f>Q231*H231</f>
        <v>0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371</v>
      </c>
      <c r="AT231" s="189" t="s">
        <v>133</v>
      </c>
      <c r="AU231" s="189" t="s">
        <v>138</v>
      </c>
      <c r="AY231" s="15" t="s">
        <v>131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138</v>
      </c>
      <c r="BK231" s="190">
        <f>ROUND(I231*H231,2)</f>
        <v>0</v>
      </c>
      <c r="BL231" s="15" t="s">
        <v>371</v>
      </c>
      <c r="BM231" s="189" t="s">
        <v>495</v>
      </c>
    </row>
    <row r="232" s="2" customFormat="1" ht="24.15" customHeight="1">
      <c r="A232" s="34"/>
      <c r="B232" s="176"/>
      <c r="C232" s="191" t="s">
        <v>496</v>
      </c>
      <c r="D232" s="191" t="s">
        <v>231</v>
      </c>
      <c r="E232" s="192" t="s">
        <v>497</v>
      </c>
      <c r="F232" s="193" t="s">
        <v>498</v>
      </c>
      <c r="G232" s="194" t="s">
        <v>214</v>
      </c>
      <c r="H232" s="195">
        <v>2</v>
      </c>
      <c r="I232" s="196"/>
      <c r="J232" s="197">
        <f>ROUND(I232*H232,2)</f>
        <v>0</v>
      </c>
      <c r="K232" s="198"/>
      <c r="L232" s="199"/>
      <c r="M232" s="200" t="s">
        <v>1</v>
      </c>
      <c r="N232" s="201" t="s">
        <v>40</v>
      </c>
      <c r="O232" s="78"/>
      <c r="P232" s="187">
        <f>O232*H232</f>
        <v>0</v>
      </c>
      <c r="Q232" s="187">
        <v>0.0042700000000000004</v>
      </c>
      <c r="R232" s="187">
        <f>Q232*H232</f>
        <v>0.0085400000000000007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376</v>
      </c>
      <c r="AT232" s="189" t="s">
        <v>231</v>
      </c>
      <c r="AU232" s="189" t="s">
        <v>138</v>
      </c>
      <c r="AY232" s="15" t="s">
        <v>131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138</v>
      </c>
      <c r="BK232" s="190">
        <f>ROUND(I232*H232,2)</f>
        <v>0</v>
      </c>
      <c r="BL232" s="15" t="s">
        <v>376</v>
      </c>
      <c r="BM232" s="189" t="s">
        <v>499</v>
      </c>
    </row>
    <row r="233" s="2" customFormat="1" ht="16.5" customHeight="1">
      <c r="A233" s="34"/>
      <c r="B233" s="176"/>
      <c r="C233" s="177" t="s">
        <v>500</v>
      </c>
      <c r="D233" s="177" t="s">
        <v>133</v>
      </c>
      <c r="E233" s="178" t="s">
        <v>501</v>
      </c>
      <c r="F233" s="179" t="s">
        <v>502</v>
      </c>
      <c r="G233" s="180" t="s">
        <v>214</v>
      </c>
      <c r="H233" s="181">
        <v>4</v>
      </c>
      <c r="I233" s="182"/>
      <c r="J233" s="183">
        <f>ROUND(I233*H233,2)</f>
        <v>0</v>
      </c>
      <c r="K233" s="184"/>
      <c r="L233" s="35"/>
      <c r="M233" s="185" t="s">
        <v>1</v>
      </c>
      <c r="N233" s="186" t="s">
        <v>40</v>
      </c>
      <c r="O233" s="78"/>
      <c r="P233" s="187">
        <f>O233*H233</f>
        <v>0</v>
      </c>
      <c r="Q233" s="187">
        <v>0</v>
      </c>
      <c r="R233" s="187">
        <f>Q233*H233</f>
        <v>0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371</v>
      </c>
      <c r="AT233" s="189" t="s">
        <v>133</v>
      </c>
      <c r="AU233" s="189" t="s">
        <v>138</v>
      </c>
      <c r="AY233" s="15" t="s">
        <v>131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138</v>
      </c>
      <c r="BK233" s="190">
        <f>ROUND(I233*H233,2)</f>
        <v>0</v>
      </c>
      <c r="BL233" s="15" t="s">
        <v>371</v>
      </c>
      <c r="BM233" s="189" t="s">
        <v>503</v>
      </c>
    </row>
    <row r="234" s="2" customFormat="1" ht="24.15" customHeight="1">
      <c r="A234" s="34"/>
      <c r="B234" s="176"/>
      <c r="C234" s="191" t="s">
        <v>504</v>
      </c>
      <c r="D234" s="191" t="s">
        <v>231</v>
      </c>
      <c r="E234" s="192" t="s">
        <v>505</v>
      </c>
      <c r="F234" s="193" t="s">
        <v>506</v>
      </c>
      <c r="G234" s="194" t="s">
        <v>214</v>
      </c>
      <c r="H234" s="195">
        <v>4</v>
      </c>
      <c r="I234" s="196"/>
      <c r="J234" s="197">
        <f>ROUND(I234*H234,2)</f>
        <v>0</v>
      </c>
      <c r="K234" s="198"/>
      <c r="L234" s="199"/>
      <c r="M234" s="200" t="s">
        <v>1</v>
      </c>
      <c r="N234" s="201" t="s">
        <v>40</v>
      </c>
      <c r="O234" s="78"/>
      <c r="P234" s="187">
        <f>O234*H234</f>
        <v>0</v>
      </c>
      <c r="Q234" s="187">
        <v>0.00032000000000000003</v>
      </c>
      <c r="R234" s="187">
        <f>Q234*H234</f>
        <v>0.0012800000000000001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376</v>
      </c>
      <c r="AT234" s="189" t="s">
        <v>231</v>
      </c>
      <c r="AU234" s="189" t="s">
        <v>138</v>
      </c>
      <c r="AY234" s="15" t="s">
        <v>131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138</v>
      </c>
      <c r="BK234" s="190">
        <f>ROUND(I234*H234,2)</f>
        <v>0</v>
      </c>
      <c r="BL234" s="15" t="s">
        <v>376</v>
      </c>
      <c r="BM234" s="189" t="s">
        <v>507</v>
      </c>
    </row>
    <row r="235" s="2" customFormat="1" ht="16.5" customHeight="1">
      <c r="A235" s="34"/>
      <c r="B235" s="176"/>
      <c r="C235" s="177" t="s">
        <v>508</v>
      </c>
      <c r="D235" s="177" t="s">
        <v>133</v>
      </c>
      <c r="E235" s="178" t="s">
        <v>509</v>
      </c>
      <c r="F235" s="179" t="s">
        <v>510</v>
      </c>
      <c r="G235" s="180" t="s">
        <v>214</v>
      </c>
      <c r="H235" s="181">
        <v>10</v>
      </c>
      <c r="I235" s="182"/>
      <c r="J235" s="183">
        <f>ROUND(I235*H235,2)</f>
        <v>0</v>
      </c>
      <c r="K235" s="184"/>
      <c r="L235" s="35"/>
      <c r="M235" s="185" t="s">
        <v>1</v>
      </c>
      <c r="N235" s="186" t="s">
        <v>40</v>
      </c>
      <c r="O235" s="78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371</v>
      </c>
      <c r="AT235" s="189" t="s">
        <v>133</v>
      </c>
      <c r="AU235" s="189" t="s">
        <v>138</v>
      </c>
      <c r="AY235" s="15" t="s">
        <v>131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138</v>
      </c>
      <c r="BK235" s="190">
        <f>ROUND(I235*H235,2)</f>
        <v>0</v>
      </c>
      <c r="BL235" s="15" t="s">
        <v>371</v>
      </c>
      <c r="BM235" s="189" t="s">
        <v>511</v>
      </c>
    </row>
    <row r="236" s="2" customFormat="1" ht="16.5" customHeight="1">
      <c r="A236" s="34"/>
      <c r="B236" s="176"/>
      <c r="C236" s="191" t="s">
        <v>512</v>
      </c>
      <c r="D236" s="191" t="s">
        <v>231</v>
      </c>
      <c r="E236" s="192" t="s">
        <v>513</v>
      </c>
      <c r="F236" s="193" t="s">
        <v>514</v>
      </c>
      <c r="G236" s="194" t="s">
        <v>214</v>
      </c>
      <c r="H236" s="195">
        <v>10</v>
      </c>
      <c r="I236" s="196"/>
      <c r="J236" s="197">
        <f>ROUND(I236*H236,2)</f>
        <v>0</v>
      </c>
      <c r="K236" s="198"/>
      <c r="L236" s="199"/>
      <c r="M236" s="200" t="s">
        <v>1</v>
      </c>
      <c r="N236" s="201" t="s">
        <v>40</v>
      </c>
      <c r="O236" s="78"/>
      <c r="P236" s="187">
        <f>O236*H236</f>
        <v>0</v>
      </c>
      <c r="Q236" s="187">
        <v>0.00029</v>
      </c>
      <c r="R236" s="187">
        <f>Q236*H236</f>
        <v>0.0028999999999999998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376</v>
      </c>
      <c r="AT236" s="189" t="s">
        <v>231</v>
      </c>
      <c r="AU236" s="189" t="s">
        <v>138</v>
      </c>
      <c r="AY236" s="15" t="s">
        <v>131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138</v>
      </c>
      <c r="BK236" s="190">
        <f>ROUND(I236*H236,2)</f>
        <v>0</v>
      </c>
      <c r="BL236" s="15" t="s">
        <v>376</v>
      </c>
      <c r="BM236" s="189" t="s">
        <v>515</v>
      </c>
    </row>
    <row r="237" s="2" customFormat="1" ht="16.5" customHeight="1">
      <c r="A237" s="34"/>
      <c r="B237" s="176"/>
      <c r="C237" s="177" t="s">
        <v>516</v>
      </c>
      <c r="D237" s="177" t="s">
        <v>133</v>
      </c>
      <c r="E237" s="178" t="s">
        <v>517</v>
      </c>
      <c r="F237" s="179" t="s">
        <v>518</v>
      </c>
      <c r="G237" s="180" t="s">
        <v>214</v>
      </c>
      <c r="H237" s="181">
        <v>5</v>
      </c>
      <c r="I237" s="182"/>
      <c r="J237" s="183">
        <f>ROUND(I237*H237,2)</f>
        <v>0</v>
      </c>
      <c r="K237" s="184"/>
      <c r="L237" s="35"/>
      <c r="M237" s="185" t="s">
        <v>1</v>
      </c>
      <c r="N237" s="186" t="s">
        <v>40</v>
      </c>
      <c r="O237" s="78"/>
      <c r="P237" s="187">
        <f>O237*H237</f>
        <v>0</v>
      </c>
      <c r="Q237" s="187">
        <v>0</v>
      </c>
      <c r="R237" s="187">
        <f>Q237*H237</f>
        <v>0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371</v>
      </c>
      <c r="AT237" s="189" t="s">
        <v>133</v>
      </c>
      <c r="AU237" s="189" t="s">
        <v>138</v>
      </c>
      <c r="AY237" s="15" t="s">
        <v>131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138</v>
      </c>
      <c r="BK237" s="190">
        <f>ROUND(I237*H237,2)</f>
        <v>0</v>
      </c>
      <c r="BL237" s="15" t="s">
        <v>371</v>
      </c>
      <c r="BM237" s="189" t="s">
        <v>519</v>
      </c>
    </row>
    <row r="238" s="2" customFormat="1" ht="16.5" customHeight="1">
      <c r="A238" s="34"/>
      <c r="B238" s="176"/>
      <c r="C238" s="191" t="s">
        <v>520</v>
      </c>
      <c r="D238" s="191" t="s">
        <v>231</v>
      </c>
      <c r="E238" s="192" t="s">
        <v>521</v>
      </c>
      <c r="F238" s="193" t="s">
        <v>522</v>
      </c>
      <c r="G238" s="194" t="s">
        <v>214</v>
      </c>
      <c r="H238" s="195">
        <v>5</v>
      </c>
      <c r="I238" s="196"/>
      <c r="J238" s="197">
        <f>ROUND(I238*H238,2)</f>
        <v>0</v>
      </c>
      <c r="K238" s="198"/>
      <c r="L238" s="199"/>
      <c r="M238" s="200" t="s">
        <v>1</v>
      </c>
      <c r="N238" s="201" t="s">
        <v>40</v>
      </c>
      <c r="O238" s="78"/>
      <c r="P238" s="187">
        <f>O238*H238</f>
        <v>0</v>
      </c>
      <c r="Q238" s="187">
        <v>0.00017000000000000001</v>
      </c>
      <c r="R238" s="187">
        <f>Q238*H238</f>
        <v>0.00085000000000000006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376</v>
      </c>
      <c r="AT238" s="189" t="s">
        <v>231</v>
      </c>
      <c r="AU238" s="189" t="s">
        <v>138</v>
      </c>
      <c r="AY238" s="15" t="s">
        <v>131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138</v>
      </c>
      <c r="BK238" s="190">
        <f>ROUND(I238*H238,2)</f>
        <v>0</v>
      </c>
      <c r="BL238" s="15" t="s">
        <v>376</v>
      </c>
      <c r="BM238" s="189" t="s">
        <v>523</v>
      </c>
    </row>
    <row r="239" s="2" customFormat="1" ht="16.5" customHeight="1">
      <c r="A239" s="34"/>
      <c r="B239" s="176"/>
      <c r="C239" s="177" t="s">
        <v>524</v>
      </c>
      <c r="D239" s="177" t="s">
        <v>133</v>
      </c>
      <c r="E239" s="178" t="s">
        <v>525</v>
      </c>
      <c r="F239" s="179" t="s">
        <v>526</v>
      </c>
      <c r="G239" s="180" t="s">
        <v>214</v>
      </c>
      <c r="H239" s="181">
        <v>30</v>
      </c>
      <c r="I239" s="182"/>
      <c r="J239" s="183">
        <f>ROUND(I239*H239,2)</f>
        <v>0</v>
      </c>
      <c r="K239" s="184"/>
      <c r="L239" s="35"/>
      <c r="M239" s="185" t="s">
        <v>1</v>
      </c>
      <c r="N239" s="186" t="s">
        <v>40</v>
      </c>
      <c r="O239" s="78"/>
      <c r="P239" s="187">
        <f>O239*H239</f>
        <v>0</v>
      </c>
      <c r="Q239" s="187">
        <v>0</v>
      </c>
      <c r="R239" s="187">
        <f>Q239*H239</f>
        <v>0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371</v>
      </c>
      <c r="AT239" s="189" t="s">
        <v>133</v>
      </c>
      <c r="AU239" s="189" t="s">
        <v>138</v>
      </c>
      <c r="AY239" s="15" t="s">
        <v>131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138</v>
      </c>
      <c r="BK239" s="190">
        <f>ROUND(I239*H239,2)</f>
        <v>0</v>
      </c>
      <c r="BL239" s="15" t="s">
        <v>371</v>
      </c>
      <c r="BM239" s="189" t="s">
        <v>527</v>
      </c>
    </row>
    <row r="240" s="2" customFormat="1" ht="16.5" customHeight="1">
      <c r="A240" s="34"/>
      <c r="B240" s="176"/>
      <c r="C240" s="191" t="s">
        <v>528</v>
      </c>
      <c r="D240" s="191" t="s">
        <v>231</v>
      </c>
      <c r="E240" s="192" t="s">
        <v>529</v>
      </c>
      <c r="F240" s="193" t="s">
        <v>530</v>
      </c>
      <c r="G240" s="194" t="s">
        <v>214</v>
      </c>
      <c r="H240" s="195">
        <v>30</v>
      </c>
      <c r="I240" s="196"/>
      <c r="J240" s="197">
        <f>ROUND(I240*H240,2)</f>
        <v>0</v>
      </c>
      <c r="K240" s="198"/>
      <c r="L240" s="199"/>
      <c r="M240" s="200" t="s">
        <v>1</v>
      </c>
      <c r="N240" s="201" t="s">
        <v>40</v>
      </c>
      <c r="O240" s="78"/>
      <c r="P240" s="187">
        <f>O240*H240</f>
        <v>0</v>
      </c>
      <c r="Q240" s="187">
        <v>0.00021000000000000001</v>
      </c>
      <c r="R240" s="187">
        <f>Q240*H240</f>
        <v>0.0063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376</v>
      </c>
      <c r="AT240" s="189" t="s">
        <v>231</v>
      </c>
      <c r="AU240" s="189" t="s">
        <v>138</v>
      </c>
      <c r="AY240" s="15" t="s">
        <v>131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138</v>
      </c>
      <c r="BK240" s="190">
        <f>ROUND(I240*H240,2)</f>
        <v>0</v>
      </c>
      <c r="BL240" s="15" t="s">
        <v>376</v>
      </c>
      <c r="BM240" s="189" t="s">
        <v>531</v>
      </c>
    </row>
    <row r="241" s="2" customFormat="1" ht="16.5" customHeight="1">
      <c r="A241" s="34"/>
      <c r="B241" s="176"/>
      <c r="C241" s="177" t="s">
        <v>532</v>
      </c>
      <c r="D241" s="177" t="s">
        <v>133</v>
      </c>
      <c r="E241" s="178" t="s">
        <v>533</v>
      </c>
      <c r="F241" s="179" t="s">
        <v>534</v>
      </c>
      <c r="G241" s="180" t="s">
        <v>214</v>
      </c>
      <c r="H241" s="181">
        <v>4</v>
      </c>
      <c r="I241" s="182"/>
      <c r="J241" s="183">
        <f>ROUND(I241*H241,2)</f>
        <v>0</v>
      </c>
      <c r="K241" s="184"/>
      <c r="L241" s="35"/>
      <c r="M241" s="185" t="s">
        <v>1</v>
      </c>
      <c r="N241" s="186" t="s">
        <v>40</v>
      </c>
      <c r="O241" s="78"/>
      <c r="P241" s="187">
        <f>O241*H241</f>
        <v>0</v>
      </c>
      <c r="Q241" s="187">
        <v>0</v>
      </c>
      <c r="R241" s="187">
        <f>Q241*H241</f>
        <v>0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371</v>
      </c>
      <c r="AT241" s="189" t="s">
        <v>133</v>
      </c>
      <c r="AU241" s="189" t="s">
        <v>138</v>
      </c>
      <c r="AY241" s="15" t="s">
        <v>131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138</v>
      </c>
      <c r="BK241" s="190">
        <f>ROUND(I241*H241,2)</f>
        <v>0</v>
      </c>
      <c r="BL241" s="15" t="s">
        <v>371</v>
      </c>
      <c r="BM241" s="189" t="s">
        <v>535</v>
      </c>
    </row>
    <row r="242" s="2" customFormat="1" ht="16.5" customHeight="1">
      <c r="A242" s="34"/>
      <c r="B242" s="176"/>
      <c r="C242" s="191" t="s">
        <v>536</v>
      </c>
      <c r="D242" s="191" t="s">
        <v>231</v>
      </c>
      <c r="E242" s="192" t="s">
        <v>537</v>
      </c>
      <c r="F242" s="193" t="s">
        <v>538</v>
      </c>
      <c r="G242" s="194" t="s">
        <v>214</v>
      </c>
      <c r="H242" s="195">
        <v>4</v>
      </c>
      <c r="I242" s="196"/>
      <c r="J242" s="197">
        <f>ROUND(I242*H242,2)</f>
        <v>0</v>
      </c>
      <c r="K242" s="198"/>
      <c r="L242" s="199"/>
      <c r="M242" s="200" t="s">
        <v>1</v>
      </c>
      <c r="N242" s="201" t="s">
        <v>40</v>
      </c>
      <c r="O242" s="78"/>
      <c r="P242" s="187">
        <f>O242*H242</f>
        <v>0</v>
      </c>
      <c r="Q242" s="187">
        <v>0.0017700000000000001</v>
      </c>
      <c r="R242" s="187">
        <f>Q242*H242</f>
        <v>0.0070800000000000004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376</v>
      </c>
      <c r="AT242" s="189" t="s">
        <v>231</v>
      </c>
      <c r="AU242" s="189" t="s">
        <v>138</v>
      </c>
      <c r="AY242" s="15" t="s">
        <v>131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138</v>
      </c>
      <c r="BK242" s="190">
        <f>ROUND(I242*H242,2)</f>
        <v>0</v>
      </c>
      <c r="BL242" s="15" t="s">
        <v>376</v>
      </c>
      <c r="BM242" s="189" t="s">
        <v>539</v>
      </c>
    </row>
    <row r="243" s="2" customFormat="1" ht="21.75" customHeight="1">
      <c r="A243" s="34"/>
      <c r="B243" s="176"/>
      <c r="C243" s="177" t="s">
        <v>540</v>
      </c>
      <c r="D243" s="177" t="s">
        <v>133</v>
      </c>
      <c r="E243" s="178" t="s">
        <v>541</v>
      </c>
      <c r="F243" s="179" t="s">
        <v>542</v>
      </c>
      <c r="G243" s="180" t="s">
        <v>228</v>
      </c>
      <c r="H243" s="181">
        <v>140</v>
      </c>
      <c r="I243" s="182"/>
      <c r="J243" s="183">
        <f>ROUND(I243*H243,2)</f>
        <v>0</v>
      </c>
      <c r="K243" s="184"/>
      <c r="L243" s="35"/>
      <c r="M243" s="185" t="s">
        <v>1</v>
      </c>
      <c r="N243" s="186" t="s">
        <v>40</v>
      </c>
      <c r="O243" s="78"/>
      <c r="P243" s="187">
        <f>O243*H243</f>
        <v>0</v>
      </c>
      <c r="Q243" s="187">
        <v>0</v>
      </c>
      <c r="R243" s="187">
        <f>Q243*H243</f>
        <v>0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371</v>
      </c>
      <c r="AT243" s="189" t="s">
        <v>133</v>
      </c>
      <c r="AU243" s="189" t="s">
        <v>138</v>
      </c>
      <c r="AY243" s="15" t="s">
        <v>131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138</v>
      </c>
      <c r="BK243" s="190">
        <f>ROUND(I243*H243,2)</f>
        <v>0</v>
      </c>
      <c r="BL243" s="15" t="s">
        <v>371</v>
      </c>
      <c r="BM243" s="189" t="s">
        <v>543</v>
      </c>
    </row>
    <row r="244" s="2" customFormat="1" ht="16.5" customHeight="1">
      <c r="A244" s="34"/>
      <c r="B244" s="176"/>
      <c r="C244" s="191" t="s">
        <v>544</v>
      </c>
      <c r="D244" s="191" t="s">
        <v>231</v>
      </c>
      <c r="E244" s="192" t="s">
        <v>545</v>
      </c>
      <c r="F244" s="193" t="s">
        <v>546</v>
      </c>
      <c r="G244" s="194" t="s">
        <v>228</v>
      </c>
      <c r="H244" s="195">
        <v>140</v>
      </c>
      <c r="I244" s="196"/>
      <c r="J244" s="197">
        <f>ROUND(I244*H244,2)</f>
        <v>0</v>
      </c>
      <c r="K244" s="198"/>
      <c r="L244" s="199"/>
      <c r="M244" s="200" t="s">
        <v>1</v>
      </c>
      <c r="N244" s="201" t="s">
        <v>40</v>
      </c>
      <c r="O244" s="78"/>
      <c r="P244" s="187">
        <f>O244*H244</f>
        <v>0</v>
      </c>
      <c r="Q244" s="187">
        <v>0.00019000000000000001</v>
      </c>
      <c r="R244" s="187">
        <f>Q244*H244</f>
        <v>0.026600000000000002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376</v>
      </c>
      <c r="AT244" s="189" t="s">
        <v>231</v>
      </c>
      <c r="AU244" s="189" t="s">
        <v>138</v>
      </c>
      <c r="AY244" s="15" t="s">
        <v>131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138</v>
      </c>
      <c r="BK244" s="190">
        <f>ROUND(I244*H244,2)</f>
        <v>0</v>
      </c>
      <c r="BL244" s="15" t="s">
        <v>376</v>
      </c>
      <c r="BM244" s="189" t="s">
        <v>547</v>
      </c>
    </row>
    <row r="245" s="2" customFormat="1" ht="21.75" customHeight="1">
      <c r="A245" s="34"/>
      <c r="B245" s="176"/>
      <c r="C245" s="177" t="s">
        <v>548</v>
      </c>
      <c r="D245" s="177" t="s">
        <v>133</v>
      </c>
      <c r="E245" s="178" t="s">
        <v>549</v>
      </c>
      <c r="F245" s="179" t="s">
        <v>550</v>
      </c>
      <c r="G245" s="180" t="s">
        <v>228</v>
      </c>
      <c r="H245" s="181">
        <v>128</v>
      </c>
      <c r="I245" s="182"/>
      <c r="J245" s="183">
        <f>ROUND(I245*H245,2)</f>
        <v>0</v>
      </c>
      <c r="K245" s="184"/>
      <c r="L245" s="35"/>
      <c r="M245" s="185" t="s">
        <v>1</v>
      </c>
      <c r="N245" s="186" t="s">
        <v>40</v>
      </c>
      <c r="O245" s="78"/>
      <c r="P245" s="187">
        <f>O245*H245</f>
        <v>0</v>
      </c>
      <c r="Q245" s="187">
        <v>0</v>
      </c>
      <c r="R245" s="187">
        <f>Q245*H245</f>
        <v>0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371</v>
      </c>
      <c r="AT245" s="189" t="s">
        <v>133</v>
      </c>
      <c r="AU245" s="189" t="s">
        <v>138</v>
      </c>
      <c r="AY245" s="15" t="s">
        <v>131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138</v>
      </c>
      <c r="BK245" s="190">
        <f>ROUND(I245*H245,2)</f>
        <v>0</v>
      </c>
      <c r="BL245" s="15" t="s">
        <v>371</v>
      </c>
      <c r="BM245" s="189" t="s">
        <v>551</v>
      </c>
    </row>
    <row r="246" s="2" customFormat="1" ht="16.5" customHeight="1">
      <c r="A246" s="34"/>
      <c r="B246" s="176"/>
      <c r="C246" s="191" t="s">
        <v>552</v>
      </c>
      <c r="D246" s="191" t="s">
        <v>231</v>
      </c>
      <c r="E246" s="192" t="s">
        <v>553</v>
      </c>
      <c r="F246" s="193" t="s">
        <v>554</v>
      </c>
      <c r="G246" s="194" t="s">
        <v>228</v>
      </c>
      <c r="H246" s="195">
        <v>128</v>
      </c>
      <c r="I246" s="196"/>
      <c r="J246" s="197">
        <f>ROUND(I246*H246,2)</f>
        <v>0</v>
      </c>
      <c r="K246" s="198"/>
      <c r="L246" s="199"/>
      <c r="M246" s="200" t="s">
        <v>1</v>
      </c>
      <c r="N246" s="201" t="s">
        <v>40</v>
      </c>
      <c r="O246" s="78"/>
      <c r="P246" s="187">
        <f>O246*H246</f>
        <v>0</v>
      </c>
      <c r="Q246" s="187">
        <v>0.00027999999999999998</v>
      </c>
      <c r="R246" s="187">
        <f>Q246*H246</f>
        <v>0.035839999999999997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376</v>
      </c>
      <c r="AT246" s="189" t="s">
        <v>231</v>
      </c>
      <c r="AU246" s="189" t="s">
        <v>138</v>
      </c>
      <c r="AY246" s="15" t="s">
        <v>131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138</v>
      </c>
      <c r="BK246" s="190">
        <f>ROUND(I246*H246,2)</f>
        <v>0</v>
      </c>
      <c r="BL246" s="15" t="s">
        <v>376</v>
      </c>
      <c r="BM246" s="189" t="s">
        <v>555</v>
      </c>
    </row>
    <row r="247" s="2" customFormat="1" ht="16.5" customHeight="1">
      <c r="A247" s="34"/>
      <c r="B247" s="176"/>
      <c r="C247" s="177" t="s">
        <v>216</v>
      </c>
      <c r="D247" s="177" t="s">
        <v>133</v>
      </c>
      <c r="E247" s="178" t="s">
        <v>556</v>
      </c>
      <c r="F247" s="179" t="s">
        <v>557</v>
      </c>
      <c r="G247" s="180" t="s">
        <v>239</v>
      </c>
      <c r="H247" s="202"/>
      <c r="I247" s="182"/>
      <c r="J247" s="183">
        <f>ROUND(I247*H247,2)</f>
        <v>0</v>
      </c>
      <c r="K247" s="184"/>
      <c r="L247" s="35"/>
      <c r="M247" s="185" t="s">
        <v>1</v>
      </c>
      <c r="N247" s="186" t="s">
        <v>40</v>
      </c>
      <c r="O247" s="78"/>
      <c r="P247" s="187">
        <f>O247*H247</f>
        <v>0</v>
      </c>
      <c r="Q247" s="187">
        <v>0</v>
      </c>
      <c r="R247" s="187">
        <f>Q247*H247</f>
        <v>0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371</v>
      </c>
      <c r="AT247" s="189" t="s">
        <v>133</v>
      </c>
      <c r="AU247" s="189" t="s">
        <v>138</v>
      </c>
      <c r="AY247" s="15" t="s">
        <v>131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138</v>
      </c>
      <c r="BK247" s="190">
        <f>ROUND(I247*H247,2)</f>
        <v>0</v>
      </c>
      <c r="BL247" s="15" t="s">
        <v>371</v>
      </c>
      <c r="BM247" s="189" t="s">
        <v>558</v>
      </c>
    </row>
    <row r="248" s="2" customFormat="1" ht="16.5" customHeight="1">
      <c r="A248" s="34"/>
      <c r="B248" s="176"/>
      <c r="C248" s="177" t="s">
        <v>559</v>
      </c>
      <c r="D248" s="177" t="s">
        <v>133</v>
      </c>
      <c r="E248" s="178" t="s">
        <v>560</v>
      </c>
      <c r="F248" s="179" t="s">
        <v>561</v>
      </c>
      <c r="G248" s="180" t="s">
        <v>239</v>
      </c>
      <c r="H248" s="202"/>
      <c r="I248" s="182"/>
      <c r="J248" s="183">
        <f>ROUND(I248*H248,2)</f>
        <v>0</v>
      </c>
      <c r="K248" s="184"/>
      <c r="L248" s="35"/>
      <c r="M248" s="185" t="s">
        <v>1</v>
      </c>
      <c r="N248" s="186" t="s">
        <v>40</v>
      </c>
      <c r="O248" s="78"/>
      <c r="P248" s="187">
        <f>O248*H248</f>
        <v>0</v>
      </c>
      <c r="Q248" s="187">
        <v>0</v>
      </c>
      <c r="R248" s="187">
        <f>Q248*H248</f>
        <v>0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376</v>
      </c>
      <c r="AT248" s="189" t="s">
        <v>133</v>
      </c>
      <c r="AU248" s="189" t="s">
        <v>138</v>
      </c>
      <c r="AY248" s="15" t="s">
        <v>131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138</v>
      </c>
      <c r="BK248" s="190">
        <f>ROUND(I248*H248,2)</f>
        <v>0</v>
      </c>
      <c r="BL248" s="15" t="s">
        <v>376</v>
      </c>
      <c r="BM248" s="189" t="s">
        <v>562</v>
      </c>
    </row>
    <row r="249" s="2" customFormat="1" ht="16.5" customHeight="1">
      <c r="A249" s="34"/>
      <c r="B249" s="176"/>
      <c r="C249" s="177" t="s">
        <v>563</v>
      </c>
      <c r="D249" s="177" t="s">
        <v>133</v>
      </c>
      <c r="E249" s="178" t="s">
        <v>564</v>
      </c>
      <c r="F249" s="179" t="s">
        <v>565</v>
      </c>
      <c r="G249" s="180" t="s">
        <v>239</v>
      </c>
      <c r="H249" s="202"/>
      <c r="I249" s="182"/>
      <c r="J249" s="183">
        <f>ROUND(I249*H249,2)</f>
        <v>0</v>
      </c>
      <c r="K249" s="184"/>
      <c r="L249" s="35"/>
      <c r="M249" s="185" t="s">
        <v>1</v>
      </c>
      <c r="N249" s="186" t="s">
        <v>40</v>
      </c>
      <c r="O249" s="78"/>
      <c r="P249" s="187">
        <f>O249*H249</f>
        <v>0</v>
      </c>
      <c r="Q249" s="187">
        <v>0</v>
      </c>
      <c r="R249" s="187">
        <f>Q249*H249</f>
        <v>0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371</v>
      </c>
      <c r="AT249" s="189" t="s">
        <v>133</v>
      </c>
      <c r="AU249" s="189" t="s">
        <v>138</v>
      </c>
      <c r="AY249" s="15" t="s">
        <v>131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138</v>
      </c>
      <c r="BK249" s="190">
        <f>ROUND(I249*H249,2)</f>
        <v>0</v>
      </c>
      <c r="BL249" s="15" t="s">
        <v>371</v>
      </c>
      <c r="BM249" s="189" t="s">
        <v>566</v>
      </c>
    </row>
    <row r="250" s="12" customFormat="1" ht="22.8" customHeight="1">
      <c r="A250" s="12"/>
      <c r="B250" s="163"/>
      <c r="C250" s="12"/>
      <c r="D250" s="164" t="s">
        <v>73</v>
      </c>
      <c r="E250" s="174" t="s">
        <v>567</v>
      </c>
      <c r="F250" s="174" t="s">
        <v>568</v>
      </c>
      <c r="G250" s="12"/>
      <c r="H250" s="12"/>
      <c r="I250" s="166"/>
      <c r="J250" s="175">
        <f>BK250</f>
        <v>0</v>
      </c>
      <c r="K250" s="12"/>
      <c r="L250" s="163"/>
      <c r="M250" s="168"/>
      <c r="N250" s="169"/>
      <c r="O250" s="169"/>
      <c r="P250" s="170">
        <f>SUM(P251:P262)</f>
        <v>0</v>
      </c>
      <c r="Q250" s="169"/>
      <c r="R250" s="170">
        <f>SUM(R251:R262)</f>
        <v>18.872304</v>
      </c>
      <c r="S250" s="169"/>
      <c r="T250" s="171">
        <f>SUM(T251:T262)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64" t="s">
        <v>365</v>
      </c>
      <c r="AT250" s="172" t="s">
        <v>73</v>
      </c>
      <c r="AU250" s="172" t="s">
        <v>82</v>
      </c>
      <c r="AY250" s="164" t="s">
        <v>131</v>
      </c>
      <c r="BK250" s="173">
        <f>SUM(BK251:BK262)</f>
        <v>0</v>
      </c>
    </row>
    <row r="251" s="2" customFormat="1" ht="33" customHeight="1">
      <c r="A251" s="34"/>
      <c r="B251" s="176"/>
      <c r="C251" s="177" t="s">
        <v>569</v>
      </c>
      <c r="D251" s="177" t="s">
        <v>133</v>
      </c>
      <c r="E251" s="178" t="s">
        <v>570</v>
      </c>
      <c r="F251" s="179" t="s">
        <v>571</v>
      </c>
      <c r="G251" s="180" t="s">
        <v>200</v>
      </c>
      <c r="H251" s="181">
        <v>461</v>
      </c>
      <c r="I251" s="182"/>
      <c r="J251" s="183">
        <f>ROUND(I251*H251,2)</f>
        <v>0</v>
      </c>
      <c r="K251" s="184"/>
      <c r="L251" s="35"/>
      <c r="M251" s="185" t="s">
        <v>1</v>
      </c>
      <c r="N251" s="186" t="s">
        <v>40</v>
      </c>
      <c r="O251" s="78"/>
      <c r="P251" s="187">
        <f>O251*H251</f>
        <v>0</v>
      </c>
      <c r="Q251" s="187">
        <v>0</v>
      </c>
      <c r="R251" s="187">
        <f>Q251*H251</f>
        <v>0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371</v>
      </c>
      <c r="AT251" s="189" t="s">
        <v>133</v>
      </c>
      <c r="AU251" s="189" t="s">
        <v>138</v>
      </c>
      <c r="AY251" s="15" t="s">
        <v>131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138</v>
      </c>
      <c r="BK251" s="190">
        <f>ROUND(I251*H251,2)</f>
        <v>0</v>
      </c>
      <c r="BL251" s="15" t="s">
        <v>371</v>
      </c>
      <c r="BM251" s="189" t="s">
        <v>572</v>
      </c>
    </row>
    <row r="252" s="2" customFormat="1" ht="24.15" customHeight="1">
      <c r="A252" s="34"/>
      <c r="B252" s="176"/>
      <c r="C252" s="191" t="s">
        <v>573</v>
      </c>
      <c r="D252" s="191" t="s">
        <v>231</v>
      </c>
      <c r="E252" s="192" t="s">
        <v>574</v>
      </c>
      <c r="F252" s="193" t="s">
        <v>575</v>
      </c>
      <c r="G252" s="194" t="s">
        <v>200</v>
      </c>
      <c r="H252" s="195">
        <v>507.10000000000002</v>
      </c>
      <c r="I252" s="196"/>
      <c r="J252" s="197">
        <f>ROUND(I252*H252,2)</f>
        <v>0</v>
      </c>
      <c r="K252" s="198"/>
      <c r="L252" s="199"/>
      <c r="M252" s="200" t="s">
        <v>1</v>
      </c>
      <c r="N252" s="201" t="s">
        <v>40</v>
      </c>
      <c r="O252" s="78"/>
      <c r="P252" s="187">
        <f>O252*H252</f>
        <v>0</v>
      </c>
      <c r="Q252" s="187">
        <v>0.0057999999999999996</v>
      </c>
      <c r="R252" s="187">
        <f>Q252*H252</f>
        <v>2.9411800000000001</v>
      </c>
      <c r="S252" s="187">
        <v>0</v>
      </c>
      <c r="T252" s="18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9" t="s">
        <v>576</v>
      </c>
      <c r="AT252" s="189" t="s">
        <v>231</v>
      </c>
      <c r="AU252" s="189" t="s">
        <v>138</v>
      </c>
      <c r="AY252" s="15" t="s">
        <v>131</v>
      </c>
      <c r="BE252" s="190">
        <f>IF(N252="základná",J252,0)</f>
        <v>0</v>
      </c>
      <c r="BF252" s="190">
        <f>IF(N252="znížená",J252,0)</f>
        <v>0</v>
      </c>
      <c r="BG252" s="190">
        <f>IF(N252="zákl. prenesená",J252,0)</f>
        <v>0</v>
      </c>
      <c r="BH252" s="190">
        <f>IF(N252="zníž. prenesená",J252,0)</f>
        <v>0</v>
      </c>
      <c r="BI252" s="190">
        <f>IF(N252="nulová",J252,0)</f>
        <v>0</v>
      </c>
      <c r="BJ252" s="15" t="s">
        <v>138</v>
      </c>
      <c r="BK252" s="190">
        <f>ROUND(I252*H252,2)</f>
        <v>0</v>
      </c>
      <c r="BL252" s="15" t="s">
        <v>371</v>
      </c>
      <c r="BM252" s="189" t="s">
        <v>577</v>
      </c>
    </row>
    <row r="253" s="2" customFormat="1" ht="24.15" customHeight="1">
      <c r="A253" s="34"/>
      <c r="B253" s="176"/>
      <c r="C253" s="177" t="s">
        <v>578</v>
      </c>
      <c r="D253" s="177" t="s">
        <v>133</v>
      </c>
      <c r="E253" s="178" t="s">
        <v>579</v>
      </c>
      <c r="F253" s="179" t="s">
        <v>580</v>
      </c>
      <c r="G253" s="180" t="s">
        <v>200</v>
      </c>
      <c r="H253" s="181">
        <v>529.79999999999995</v>
      </c>
      <c r="I253" s="182"/>
      <c r="J253" s="183">
        <f>ROUND(I253*H253,2)</f>
        <v>0</v>
      </c>
      <c r="K253" s="184"/>
      <c r="L253" s="35"/>
      <c r="M253" s="185" t="s">
        <v>1</v>
      </c>
      <c r="N253" s="186" t="s">
        <v>40</v>
      </c>
      <c r="O253" s="78"/>
      <c r="P253" s="187">
        <f>O253*H253</f>
        <v>0</v>
      </c>
      <c r="Q253" s="187">
        <v>0</v>
      </c>
      <c r="R253" s="187">
        <f>Q253*H253</f>
        <v>0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371</v>
      </c>
      <c r="AT253" s="189" t="s">
        <v>133</v>
      </c>
      <c r="AU253" s="189" t="s">
        <v>138</v>
      </c>
      <c r="AY253" s="15" t="s">
        <v>131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138</v>
      </c>
      <c r="BK253" s="190">
        <f>ROUND(I253*H253,2)</f>
        <v>0</v>
      </c>
      <c r="BL253" s="15" t="s">
        <v>371</v>
      </c>
      <c r="BM253" s="189" t="s">
        <v>581</v>
      </c>
    </row>
    <row r="254" s="2" customFormat="1" ht="24.15" customHeight="1">
      <c r="A254" s="34"/>
      <c r="B254" s="176"/>
      <c r="C254" s="191" t="s">
        <v>582</v>
      </c>
      <c r="D254" s="191" t="s">
        <v>231</v>
      </c>
      <c r="E254" s="192" t="s">
        <v>574</v>
      </c>
      <c r="F254" s="193" t="s">
        <v>575</v>
      </c>
      <c r="G254" s="194" t="s">
        <v>200</v>
      </c>
      <c r="H254" s="195">
        <v>582.77999999999997</v>
      </c>
      <c r="I254" s="196"/>
      <c r="J254" s="197">
        <f>ROUND(I254*H254,2)</f>
        <v>0</v>
      </c>
      <c r="K254" s="198"/>
      <c r="L254" s="199"/>
      <c r="M254" s="200" t="s">
        <v>1</v>
      </c>
      <c r="N254" s="201" t="s">
        <v>40</v>
      </c>
      <c r="O254" s="78"/>
      <c r="P254" s="187">
        <f>O254*H254</f>
        <v>0</v>
      </c>
      <c r="Q254" s="187">
        <v>0.0057999999999999996</v>
      </c>
      <c r="R254" s="187">
        <f>Q254*H254</f>
        <v>3.3801239999999995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376</v>
      </c>
      <c r="AT254" s="189" t="s">
        <v>231</v>
      </c>
      <c r="AU254" s="189" t="s">
        <v>138</v>
      </c>
      <c r="AY254" s="15" t="s">
        <v>131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138</v>
      </c>
      <c r="BK254" s="190">
        <f>ROUND(I254*H254,2)</f>
        <v>0</v>
      </c>
      <c r="BL254" s="15" t="s">
        <v>376</v>
      </c>
      <c r="BM254" s="189" t="s">
        <v>583</v>
      </c>
    </row>
    <row r="255" s="2" customFormat="1" ht="37.8" customHeight="1">
      <c r="A255" s="34"/>
      <c r="B255" s="176"/>
      <c r="C255" s="177" t="s">
        <v>584</v>
      </c>
      <c r="D255" s="177" t="s">
        <v>133</v>
      </c>
      <c r="E255" s="178" t="s">
        <v>585</v>
      </c>
      <c r="F255" s="179" t="s">
        <v>586</v>
      </c>
      <c r="G255" s="180" t="s">
        <v>448</v>
      </c>
      <c r="H255" s="181">
        <v>12551</v>
      </c>
      <c r="I255" s="182"/>
      <c r="J255" s="183">
        <f>ROUND(I255*H255,2)</f>
        <v>0</v>
      </c>
      <c r="K255" s="184"/>
      <c r="L255" s="35"/>
      <c r="M255" s="185" t="s">
        <v>1</v>
      </c>
      <c r="N255" s="186" t="s">
        <v>40</v>
      </c>
      <c r="O255" s="78"/>
      <c r="P255" s="187">
        <f>O255*H255</f>
        <v>0</v>
      </c>
      <c r="Q255" s="187">
        <v>0</v>
      </c>
      <c r="R255" s="187">
        <f>Q255*H255</f>
        <v>0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371</v>
      </c>
      <c r="AT255" s="189" t="s">
        <v>133</v>
      </c>
      <c r="AU255" s="189" t="s">
        <v>138</v>
      </c>
      <c r="AY255" s="15" t="s">
        <v>131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138</v>
      </c>
      <c r="BK255" s="190">
        <f>ROUND(I255*H255,2)</f>
        <v>0</v>
      </c>
      <c r="BL255" s="15" t="s">
        <v>371</v>
      </c>
      <c r="BM255" s="189" t="s">
        <v>587</v>
      </c>
    </row>
    <row r="256" s="2" customFormat="1" ht="24.15" customHeight="1">
      <c r="A256" s="34"/>
      <c r="B256" s="176"/>
      <c r="C256" s="191" t="s">
        <v>588</v>
      </c>
      <c r="D256" s="191" t="s">
        <v>231</v>
      </c>
      <c r="E256" s="192" t="s">
        <v>589</v>
      </c>
      <c r="F256" s="193" t="s">
        <v>590</v>
      </c>
      <c r="G256" s="194" t="s">
        <v>186</v>
      </c>
      <c r="H256" s="195">
        <v>8.6660000000000004</v>
      </c>
      <c r="I256" s="196"/>
      <c r="J256" s="197">
        <f>ROUND(I256*H256,2)</f>
        <v>0</v>
      </c>
      <c r="K256" s="198"/>
      <c r="L256" s="199"/>
      <c r="M256" s="200" t="s">
        <v>1</v>
      </c>
      <c r="N256" s="201" t="s">
        <v>40</v>
      </c>
      <c r="O256" s="78"/>
      <c r="P256" s="187">
        <f>O256*H256</f>
        <v>0</v>
      </c>
      <c r="Q256" s="187">
        <v>1</v>
      </c>
      <c r="R256" s="187">
        <f>Q256*H256</f>
        <v>8.6660000000000004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576</v>
      </c>
      <c r="AT256" s="189" t="s">
        <v>231</v>
      </c>
      <c r="AU256" s="189" t="s">
        <v>138</v>
      </c>
      <c r="AY256" s="15" t="s">
        <v>131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138</v>
      </c>
      <c r="BK256" s="190">
        <f>ROUND(I256*H256,2)</f>
        <v>0</v>
      </c>
      <c r="BL256" s="15" t="s">
        <v>371</v>
      </c>
      <c r="BM256" s="189" t="s">
        <v>591</v>
      </c>
    </row>
    <row r="257" s="2" customFormat="1" ht="16.5" customHeight="1">
      <c r="A257" s="34"/>
      <c r="B257" s="176"/>
      <c r="C257" s="191" t="s">
        <v>592</v>
      </c>
      <c r="D257" s="191" t="s">
        <v>231</v>
      </c>
      <c r="E257" s="192" t="s">
        <v>593</v>
      </c>
      <c r="F257" s="193" t="s">
        <v>594</v>
      </c>
      <c r="G257" s="194" t="s">
        <v>186</v>
      </c>
      <c r="H257" s="195">
        <v>3.8849999999999998</v>
      </c>
      <c r="I257" s="196"/>
      <c r="J257" s="197">
        <f>ROUND(I257*H257,2)</f>
        <v>0</v>
      </c>
      <c r="K257" s="198"/>
      <c r="L257" s="199"/>
      <c r="M257" s="200" t="s">
        <v>1</v>
      </c>
      <c r="N257" s="201" t="s">
        <v>40</v>
      </c>
      <c r="O257" s="78"/>
      <c r="P257" s="187">
        <f>O257*H257</f>
        <v>0</v>
      </c>
      <c r="Q257" s="187">
        <v>1</v>
      </c>
      <c r="R257" s="187">
        <f>Q257*H257</f>
        <v>3.8849999999999998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576</v>
      </c>
      <c r="AT257" s="189" t="s">
        <v>231</v>
      </c>
      <c r="AU257" s="189" t="s">
        <v>138</v>
      </c>
      <c r="AY257" s="15" t="s">
        <v>131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138</v>
      </c>
      <c r="BK257" s="190">
        <f>ROUND(I257*H257,2)</f>
        <v>0</v>
      </c>
      <c r="BL257" s="15" t="s">
        <v>371</v>
      </c>
      <c r="BM257" s="189" t="s">
        <v>595</v>
      </c>
    </row>
    <row r="258" s="2" customFormat="1" ht="16.5" customHeight="1">
      <c r="A258" s="34"/>
      <c r="B258" s="176"/>
      <c r="C258" s="177" t="s">
        <v>596</v>
      </c>
      <c r="D258" s="177" t="s">
        <v>133</v>
      </c>
      <c r="E258" s="178" t="s">
        <v>597</v>
      </c>
      <c r="F258" s="179" t="s">
        <v>598</v>
      </c>
      <c r="G258" s="180" t="s">
        <v>239</v>
      </c>
      <c r="H258" s="202"/>
      <c r="I258" s="182"/>
      <c r="J258" s="183">
        <f>ROUND(I258*H258,2)</f>
        <v>0</v>
      </c>
      <c r="K258" s="184"/>
      <c r="L258" s="35"/>
      <c r="M258" s="185" t="s">
        <v>1</v>
      </c>
      <c r="N258" s="186" t="s">
        <v>40</v>
      </c>
      <c r="O258" s="78"/>
      <c r="P258" s="187">
        <f>O258*H258</f>
        <v>0</v>
      </c>
      <c r="Q258" s="187">
        <v>0</v>
      </c>
      <c r="R258" s="187">
        <f>Q258*H258</f>
        <v>0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371</v>
      </c>
      <c r="AT258" s="189" t="s">
        <v>133</v>
      </c>
      <c r="AU258" s="189" t="s">
        <v>138</v>
      </c>
      <c r="AY258" s="15" t="s">
        <v>131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138</v>
      </c>
      <c r="BK258" s="190">
        <f>ROUND(I258*H258,2)</f>
        <v>0</v>
      </c>
      <c r="BL258" s="15" t="s">
        <v>371</v>
      </c>
      <c r="BM258" s="189" t="s">
        <v>599</v>
      </c>
    </row>
    <row r="259" s="2" customFormat="1" ht="16.5" customHeight="1">
      <c r="A259" s="34"/>
      <c r="B259" s="176"/>
      <c r="C259" s="177" t="s">
        <v>600</v>
      </c>
      <c r="D259" s="177" t="s">
        <v>133</v>
      </c>
      <c r="E259" s="178" t="s">
        <v>556</v>
      </c>
      <c r="F259" s="179" t="s">
        <v>557</v>
      </c>
      <c r="G259" s="180" t="s">
        <v>239</v>
      </c>
      <c r="H259" s="202"/>
      <c r="I259" s="182"/>
      <c r="J259" s="183">
        <f>ROUND(I259*H259,2)</f>
        <v>0</v>
      </c>
      <c r="K259" s="184"/>
      <c r="L259" s="35"/>
      <c r="M259" s="185" t="s">
        <v>1</v>
      </c>
      <c r="N259" s="186" t="s">
        <v>40</v>
      </c>
      <c r="O259" s="78"/>
      <c r="P259" s="187">
        <f>O259*H259</f>
        <v>0</v>
      </c>
      <c r="Q259" s="187">
        <v>0</v>
      </c>
      <c r="R259" s="187">
        <f>Q259*H259</f>
        <v>0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371</v>
      </c>
      <c r="AT259" s="189" t="s">
        <v>133</v>
      </c>
      <c r="AU259" s="189" t="s">
        <v>138</v>
      </c>
      <c r="AY259" s="15" t="s">
        <v>131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138</v>
      </c>
      <c r="BK259" s="190">
        <f>ROUND(I259*H259,2)</f>
        <v>0</v>
      </c>
      <c r="BL259" s="15" t="s">
        <v>371</v>
      </c>
      <c r="BM259" s="189" t="s">
        <v>601</v>
      </c>
    </row>
    <row r="260" s="2" customFormat="1" ht="16.5" customHeight="1">
      <c r="A260" s="34"/>
      <c r="B260" s="176"/>
      <c r="C260" s="177" t="s">
        <v>602</v>
      </c>
      <c r="D260" s="177" t="s">
        <v>133</v>
      </c>
      <c r="E260" s="178" t="s">
        <v>603</v>
      </c>
      <c r="F260" s="179" t="s">
        <v>604</v>
      </c>
      <c r="G260" s="180" t="s">
        <v>239</v>
      </c>
      <c r="H260" s="202"/>
      <c r="I260" s="182"/>
      <c r="J260" s="183">
        <f>ROUND(I260*H260,2)</f>
        <v>0</v>
      </c>
      <c r="K260" s="184"/>
      <c r="L260" s="35"/>
      <c r="M260" s="185" t="s">
        <v>1</v>
      </c>
      <c r="N260" s="186" t="s">
        <v>40</v>
      </c>
      <c r="O260" s="78"/>
      <c r="P260" s="187">
        <f>O260*H260</f>
        <v>0</v>
      </c>
      <c r="Q260" s="187">
        <v>0</v>
      </c>
      <c r="R260" s="187">
        <f>Q260*H260</f>
        <v>0</v>
      </c>
      <c r="S260" s="187">
        <v>0</v>
      </c>
      <c r="T260" s="18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371</v>
      </c>
      <c r="AT260" s="189" t="s">
        <v>133</v>
      </c>
      <c r="AU260" s="189" t="s">
        <v>138</v>
      </c>
      <c r="AY260" s="15" t="s">
        <v>131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138</v>
      </c>
      <c r="BK260" s="190">
        <f>ROUND(I260*H260,2)</f>
        <v>0</v>
      </c>
      <c r="BL260" s="15" t="s">
        <v>371</v>
      </c>
      <c r="BM260" s="189" t="s">
        <v>605</v>
      </c>
    </row>
    <row r="261" s="2" customFormat="1" ht="16.5" customHeight="1">
      <c r="A261" s="34"/>
      <c r="B261" s="176"/>
      <c r="C261" s="177" t="s">
        <v>606</v>
      </c>
      <c r="D261" s="177" t="s">
        <v>133</v>
      </c>
      <c r="E261" s="178" t="s">
        <v>560</v>
      </c>
      <c r="F261" s="179" t="s">
        <v>561</v>
      </c>
      <c r="G261" s="180" t="s">
        <v>239</v>
      </c>
      <c r="H261" s="202"/>
      <c r="I261" s="182"/>
      <c r="J261" s="183">
        <f>ROUND(I261*H261,2)</f>
        <v>0</v>
      </c>
      <c r="K261" s="184"/>
      <c r="L261" s="35"/>
      <c r="M261" s="185" t="s">
        <v>1</v>
      </c>
      <c r="N261" s="186" t="s">
        <v>40</v>
      </c>
      <c r="O261" s="78"/>
      <c r="P261" s="187">
        <f>O261*H261</f>
        <v>0</v>
      </c>
      <c r="Q261" s="187">
        <v>0</v>
      </c>
      <c r="R261" s="187">
        <f>Q261*H261</f>
        <v>0</v>
      </c>
      <c r="S261" s="187">
        <v>0</v>
      </c>
      <c r="T261" s="18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9" t="s">
        <v>376</v>
      </c>
      <c r="AT261" s="189" t="s">
        <v>133</v>
      </c>
      <c r="AU261" s="189" t="s">
        <v>138</v>
      </c>
      <c r="AY261" s="15" t="s">
        <v>131</v>
      </c>
      <c r="BE261" s="190">
        <f>IF(N261="základná",J261,0)</f>
        <v>0</v>
      </c>
      <c r="BF261" s="190">
        <f>IF(N261="znížená",J261,0)</f>
        <v>0</v>
      </c>
      <c r="BG261" s="190">
        <f>IF(N261="zákl. prenesená",J261,0)</f>
        <v>0</v>
      </c>
      <c r="BH261" s="190">
        <f>IF(N261="zníž. prenesená",J261,0)</f>
        <v>0</v>
      </c>
      <c r="BI261" s="190">
        <f>IF(N261="nulová",J261,0)</f>
        <v>0</v>
      </c>
      <c r="BJ261" s="15" t="s">
        <v>138</v>
      </c>
      <c r="BK261" s="190">
        <f>ROUND(I261*H261,2)</f>
        <v>0</v>
      </c>
      <c r="BL261" s="15" t="s">
        <v>376</v>
      </c>
      <c r="BM261" s="189" t="s">
        <v>607</v>
      </c>
    </row>
    <row r="262" s="2" customFormat="1" ht="16.5" customHeight="1">
      <c r="A262" s="34"/>
      <c r="B262" s="176"/>
      <c r="C262" s="177" t="s">
        <v>608</v>
      </c>
      <c r="D262" s="177" t="s">
        <v>133</v>
      </c>
      <c r="E262" s="178" t="s">
        <v>564</v>
      </c>
      <c r="F262" s="179" t="s">
        <v>565</v>
      </c>
      <c r="G262" s="180" t="s">
        <v>239</v>
      </c>
      <c r="H262" s="202"/>
      <c r="I262" s="182"/>
      <c r="J262" s="183">
        <f>ROUND(I262*H262,2)</f>
        <v>0</v>
      </c>
      <c r="K262" s="184"/>
      <c r="L262" s="35"/>
      <c r="M262" s="203" t="s">
        <v>1</v>
      </c>
      <c r="N262" s="204" t="s">
        <v>40</v>
      </c>
      <c r="O262" s="205"/>
      <c r="P262" s="206">
        <f>O262*H262</f>
        <v>0</v>
      </c>
      <c r="Q262" s="206">
        <v>0</v>
      </c>
      <c r="R262" s="206">
        <f>Q262*H262</f>
        <v>0</v>
      </c>
      <c r="S262" s="206">
        <v>0</v>
      </c>
      <c r="T262" s="207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371</v>
      </c>
      <c r="AT262" s="189" t="s">
        <v>133</v>
      </c>
      <c r="AU262" s="189" t="s">
        <v>138</v>
      </c>
      <c r="AY262" s="15" t="s">
        <v>131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138</v>
      </c>
      <c r="BK262" s="190">
        <f>ROUND(I262*H262,2)</f>
        <v>0</v>
      </c>
      <c r="BL262" s="15" t="s">
        <v>371</v>
      </c>
      <c r="BM262" s="189" t="s">
        <v>609</v>
      </c>
    </row>
    <row r="263" s="2" customFormat="1" ht="6.96" customHeight="1">
      <c r="A263" s="34"/>
      <c r="B263" s="61"/>
      <c r="C263" s="62"/>
      <c r="D263" s="62"/>
      <c r="E263" s="62"/>
      <c r="F263" s="62"/>
      <c r="G263" s="62"/>
      <c r="H263" s="62"/>
      <c r="I263" s="62"/>
      <c r="J263" s="62"/>
      <c r="K263" s="62"/>
      <c r="L263" s="35"/>
      <c r="M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</row>
  </sheetData>
  <autoFilter ref="C131:K262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93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22" t="str">
        <f>'Rekapitulácia stavby'!K6</f>
        <v>Investicie do výstavby kapacít pozberovej úpravy v ovocnom sade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94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610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4. 8. 2023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34</v>
      </c>
      <c r="E30" s="34"/>
      <c r="F30" s="34"/>
      <c r="G30" s="34"/>
      <c r="H30" s="34"/>
      <c r="I30" s="34"/>
      <c r="J30" s="97">
        <f>ROUND(J120,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38</v>
      </c>
      <c r="E33" s="41" t="s">
        <v>39</v>
      </c>
      <c r="F33" s="128">
        <f>ROUND((SUM(BE120:BE141)),  2)</f>
        <v>0</v>
      </c>
      <c r="G33" s="129"/>
      <c r="H33" s="129"/>
      <c r="I33" s="130">
        <v>0.20000000000000001</v>
      </c>
      <c r="J33" s="128">
        <f>ROUND(((SUM(BE120:BE141))*I33),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40</v>
      </c>
      <c r="F34" s="128">
        <f>ROUND((SUM(BF120:BF141)),  2)</f>
        <v>0</v>
      </c>
      <c r="G34" s="129"/>
      <c r="H34" s="129"/>
      <c r="I34" s="130">
        <v>0.20000000000000001</v>
      </c>
      <c r="J34" s="128">
        <f>ROUND(((SUM(BF120:BF141))*I34),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31">
        <f>ROUND((SUM(BG120:BG141)),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31">
        <f>ROUND((SUM(BH120:BH141)),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43</v>
      </c>
      <c r="F37" s="128">
        <f>ROUND((SUM(BI120:BI141)),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44</v>
      </c>
      <c r="E39" s="82"/>
      <c r="F39" s="82"/>
      <c r="G39" s="135" t="s">
        <v>45</v>
      </c>
      <c r="H39" s="136" t="s">
        <v>46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39" t="s">
        <v>50</v>
      </c>
      <c r="G61" s="59" t="s">
        <v>49</v>
      </c>
      <c r="H61" s="37"/>
      <c r="I61" s="37"/>
      <c r="J61" s="140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39" t="s">
        <v>50</v>
      </c>
      <c r="G76" s="59" t="s">
        <v>49</v>
      </c>
      <c r="H76" s="37"/>
      <c r="I76" s="37"/>
      <c r="J76" s="140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96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>Investicie do výstavby kapacít pozberovej úpravy v ovocnom sade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02 - SO 02 Vodovodná prípojka areálova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Zemplínska Nová Ves</v>
      </c>
      <c r="G89" s="34"/>
      <c r="H89" s="34"/>
      <c r="I89" s="28" t="s">
        <v>21</v>
      </c>
      <c r="J89" s="70" t="str">
        <f>IF(J12="","",J12)</f>
        <v>4. 8. 2023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Dušan Leško - SHR, Trebišov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97</v>
      </c>
      <c r="D94" s="133"/>
      <c r="E94" s="133"/>
      <c r="F94" s="133"/>
      <c r="G94" s="133"/>
      <c r="H94" s="133"/>
      <c r="I94" s="133"/>
      <c r="J94" s="142" t="s">
        <v>98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99</v>
      </c>
      <c r="D96" s="34"/>
      <c r="E96" s="34"/>
      <c r="F96" s="34"/>
      <c r="G96" s="34"/>
      <c r="H96" s="34"/>
      <c r="I96" s="34"/>
      <c r="J96" s="97">
        <f>J120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100</v>
      </c>
    </row>
    <row r="97" hidden="1" s="9" customFormat="1" ht="24.96" customHeight="1">
      <c r="A97" s="9"/>
      <c r="B97" s="144"/>
      <c r="C97" s="9"/>
      <c r="D97" s="145" t="s">
        <v>101</v>
      </c>
      <c r="E97" s="146"/>
      <c r="F97" s="146"/>
      <c r="G97" s="146"/>
      <c r="H97" s="146"/>
      <c r="I97" s="146"/>
      <c r="J97" s="147">
        <f>J121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102</v>
      </c>
      <c r="E98" s="150"/>
      <c r="F98" s="150"/>
      <c r="G98" s="150"/>
      <c r="H98" s="150"/>
      <c r="I98" s="150"/>
      <c r="J98" s="151">
        <f>J122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8"/>
      <c r="C99" s="10"/>
      <c r="D99" s="149" t="s">
        <v>611</v>
      </c>
      <c r="E99" s="150"/>
      <c r="F99" s="150"/>
      <c r="G99" s="150"/>
      <c r="H99" s="150"/>
      <c r="I99" s="150"/>
      <c r="J99" s="151">
        <f>J131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8"/>
      <c r="C100" s="10"/>
      <c r="D100" s="149" t="s">
        <v>106</v>
      </c>
      <c r="E100" s="150"/>
      <c r="F100" s="150"/>
      <c r="G100" s="150"/>
      <c r="H100" s="150"/>
      <c r="I100" s="150"/>
      <c r="J100" s="151">
        <f>J140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hidden="1" s="2" customFormat="1" ht="6.96" customHeight="1">
      <c r="A102" s="34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hidden="1"/>
    <row r="104" hidden="1"/>
    <row r="105" hidden="1"/>
    <row r="106" s="2" customFormat="1" ht="6.96" customHeight="1">
      <c r="A106" s="34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24.96" customHeight="1">
      <c r="A107" s="34"/>
      <c r="B107" s="35"/>
      <c r="C107" s="19" t="s">
        <v>117</v>
      </c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15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6.5" customHeight="1">
      <c r="A110" s="34"/>
      <c r="B110" s="35"/>
      <c r="C110" s="34"/>
      <c r="D110" s="34"/>
      <c r="E110" s="122" t="str">
        <f>E7</f>
        <v>Investicie do výstavby kapacít pozberovej úpravy v ovocnom sade</v>
      </c>
      <c r="F110" s="28"/>
      <c r="G110" s="28"/>
      <c r="H110" s="28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94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4"/>
      <c r="D112" s="34"/>
      <c r="E112" s="68" t="str">
        <f>E9</f>
        <v>02 - SO 02 Vodovodná prípojka areálova</v>
      </c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19</v>
      </c>
      <c r="D114" s="34"/>
      <c r="E114" s="34"/>
      <c r="F114" s="23" t="str">
        <f>F12</f>
        <v>Zemplínska Nová Ves</v>
      </c>
      <c r="G114" s="34"/>
      <c r="H114" s="34"/>
      <c r="I114" s="28" t="s">
        <v>21</v>
      </c>
      <c r="J114" s="70" t="str">
        <f>IF(J12="","",J12)</f>
        <v>4. 8. 2023</v>
      </c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23</v>
      </c>
      <c r="D116" s="34"/>
      <c r="E116" s="34"/>
      <c r="F116" s="23" t="str">
        <f>E15</f>
        <v>Dušan Leško - SHR, Trebišov</v>
      </c>
      <c r="G116" s="34"/>
      <c r="H116" s="34"/>
      <c r="I116" s="28" t="s">
        <v>29</v>
      </c>
      <c r="J116" s="32" t="str">
        <f>E21</f>
        <v xml:space="preserve"> 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27</v>
      </c>
      <c r="D117" s="34"/>
      <c r="E117" s="34"/>
      <c r="F117" s="23" t="str">
        <f>IF(E18="","",E18)</f>
        <v>Vyplň údaj</v>
      </c>
      <c r="G117" s="34"/>
      <c r="H117" s="34"/>
      <c r="I117" s="28" t="s">
        <v>32</v>
      </c>
      <c r="J117" s="32" t="str">
        <f>E24</f>
        <v xml:space="preserve"> 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0.32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1" customFormat="1" ht="29.28" customHeight="1">
      <c r="A119" s="152"/>
      <c r="B119" s="153"/>
      <c r="C119" s="154" t="s">
        <v>118</v>
      </c>
      <c r="D119" s="155" t="s">
        <v>59</v>
      </c>
      <c r="E119" s="155" t="s">
        <v>55</v>
      </c>
      <c r="F119" s="155" t="s">
        <v>56</v>
      </c>
      <c r="G119" s="155" t="s">
        <v>119</v>
      </c>
      <c r="H119" s="155" t="s">
        <v>120</v>
      </c>
      <c r="I119" s="155" t="s">
        <v>121</v>
      </c>
      <c r="J119" s="156" t="s">
        <v>98</v>
      </c>
      <c r="K119" s="157" t="s">
        <v>122</v>
      </c>
      <c r="L119" s="158"/>
      <c r="M119" s="87" t="s">
        <v>1</v>
      </c>
      <c r="N119" s="88" t="s">
        <v>38</v>
      </c>
      <c r="O119" s="88" t="s">
        <v>123</v>
      </c>
      <c r="P119" s="88" t="s">
        <v>124</v>
      </c>
      <c r="Q119" s="88" t="s">
        <v>125</v>
      </c>
      <c r="R119" s="88" t="s">
        <v>126</v>
      </c>
      <c r="S119" s="88" t="s">
        <v>127</v>
      </c>
      <c r="T119" s="89" t="s">
        <v>128</v>
      </c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</row>
    <row r="120" s="2" customFormat="1" ht="22.8" customHeight="1">
      <c r="A120" s="34"/>
      <c r="B120" s="35"/>
      <c r="C120" s="94" t="s">
        <v>99</v>
      </c>
      <c r="D120" s="34"/>
      <c r="E120" s="34"/>
      <c r="F120" s="34"/>
      <c r="G120" s="34"/>
      <c r="H120" s="34"/>
      <c r="I120" s="34"/>
      <c r="J120" s="159">
        <f>BK120</f>
        <v>0</v>
      </c>
      <c r="K120" s="34"/>
      <c r="L120" s="35"/>
      <c r="M120" s="90"/>
      <c r="N120" s="74"/>
      <c r="O120" s="91"/>
      <c r="P120" s="160">
        <f>P121</f>
        <v>0</v>
      </c>
      <c r="Q120" s="91"/>
      <c r="R120" s="160">
        <f>R121</f>
        <v>68.877911999999995</v>
      </c>
      <c r="S120" s="91"/>
      <c r="T120" s="161">
        <f>T121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5" t="s">
        <v>73</v>
      </c>
      <c r="AU120" s="15" t="s">
        <v>100</v>
      </c>
      <c r="BK120" s="162">
        <f>BK121</f>
        <v>0</v>
      </c>
    </row>
    <row r="121" s="12" customFormat="1" ht="25.92" customHeight="1">
      <c r="A121" s="12"/>
      <c r="B121" s="163"/>
      <c r="C121" s="12"/>
      <c r="D121" s="164" t="s">
        <v>73</v>
      </c>
      <c r="E121" s="165" t="s">
        <v>129</v>
      </c>
      <c r="F121" s="165" t="s">
        <v>130</v>
      </c>
      <c r="G121" s="12"/>
      <c r="H121" s="12"/>
      <c r="I121" s="166"/>
      <c r="J121" s="167">
        <f>BK121</f>
        <v>0</v>
      </c>
      <c r="K121" s="12"/>
      <c r="L121" s="163"/>
      <c r="M121" s="168"/>
      <c r="N121" s="169"/>
      <c r="O121" s="169"/>
      <c r="P121" s="170">
        <f>P122+P131+P140</f>
        <v>0</v>
      </c>
      <c r="Q121" s="169"/>
      <c r="R121" s="170">
        <f>R122+R131+R140</f>
        <v>68.877911999999995</v>
      </c>
      <c r="S121" s="169"/>
      <c r="T121" s="171">
        <f>T122+T131+T140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4" t="s">
        <v>82</v>
      </c>
      <c r="AT121" s="172" t="s">
        <v>73</v>
      </c>
      <c r="AU121" s="172" t="s">
        <v>74</v>
      </c>
      <c r="AY121" s="164" t="s">
        <v>131</v>
      </c>
      <c r="BK121" s="173">
        <f>BK122+BK131+BK140</f>
        <v>0</v>
      </c>
    </row>
    <row r="122" s="12" customFormat="1" ht="22.8" customHeight="1">
      <c r="A122" s="12"/>
      <c r="B122" s="163"/>
      <c r="C122" s="12"/>
      <c r="D122" s="164" t="s">
        <v>73</v>
      </c>
      <c r="E122" s="174" t="s">
        <v>82</v>
      </c>
      <c r="F122" s="174" t="s">
        <v>132</v>
      </c>
      <c r="G122" s="12"/>
      <c r="H122" s="12"/>
      <c r="I122" s="166"/>
      <c r="J122" s="175">
        <f>BK122</f>
        <v>0</v>
      </c>
      <c r="K122" s="12"/>
      <c r="L122" s="163"/>
      <c r="M122" s="168"/>
      <c r="N122" s="169"/>
      <c r="O122" s="169"/>
      <c r="P122" s="170">
        <f>SUM(P123:P130)</f>
        <v>0</v>
      </c>
      <c r="Q122" s="169"/>
      <c r="R122" s="170">
        <f>SUM(R123:R130)</f>
        <v>68.334999999999994</v>
      </c>
      <c r="S122" s="169"/>
      <c r="T122" s="171">
        <f>SUM(T123:T130)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4" t="s">
        <v>82</v>
      </c>
      <c r="AT122" s="172" t="s">
        <v>73</v>
      </c>
      <c r="AU122" s="172" t="s">
        <v>82</v>
      </c>
      <c r="AY122" s="164" t="s">
        <v>131</v>
      </c>
      <c r="BK122" s="173">
        <f>SUM(BK123:BK130)</f>
        <v>0</v>
      </c>
    </row>
    <row r="123" s="2" customFormat="1" ht="21.75" customHeight="1">
      <c r="A123" s="34"/>
      <c r="B123" s="176"/>
      <c r="C123" s="177" t="s">
        <v>82</v>
      </c>
      <c r="D123" s="177" t="s">
        <v>133</v>
      </c>
      <c r="E123" s="178" t="s">
        <v>151</v>
      </c>
      <c r="F123" s="179" t="s">
        <v>152</v>
      </c>
      <c r="G123" s="180" t="s">
        <v>136</v>
      </c>
      <c r="H123" s="181">
        <v>45.588000000000001</v>
      </c>
      <c r="I123" s="182"/>
      <c r="J123" s="183">
        <f>ROUND(I123*H123,2)</f>
        <v>0</v>
      </c>
      <c r="K123" s="184"/>
      <c r="L123" s="35"/>
      <c r="M123" s="185" t="s">
        <v>1</v>
      </c>
      <c r="N123" s="186" t="s">
        <v>40</v>
      </c>
      <c r="O123" s="78"/>
      <c r="P123" s="187">
        <f>O123*H123</f>
        <v>0</v>
      </c>
      <c r="Q123" s="187">
        <v>0</v>
      </c>
      <c r="R123" s="187">
        <f>Q123*H123</f>
        <v>0</v>
      </c>
      <c r="S123" s="187">
        <v>0</v>
      </c>
      <c r="T123" s="18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9" t="s">
        <v>137</v>
      </c>
      <c r="AT123" s="189" t="s">
        <v>133</v>
      </c>
      <c r="AU123" s="189" t="s">
        <v>138</v>
      </c>
      <c r="AY123" s="15" t="s">
        <v>131</v>
      </c>
      <c r="BE123" s="190">
        <f>IF(N123="základná",J123,0)</f>
        <v>0</v>
      </c>
      <c r="BF123" s="190">
        <f>IF(N123="znížená",J123,0)</f>
        <v>0</v>
      </c>
      <c r="BG123" s="190">
        <f>IF(N123="zákl. prenesená",J123,0)</f>
        <v>0</v>
      </c>
      <c r="BH123" s="190">
        <f>IF(N123="zníž. prenesená",J123,0)</f>
        <v>0</v>
      </c>
      <c r="BI123" s="190">
        <f>IF(N123="nulová",J123,0)</f>
        <v>0</v>
      </c>
      <c r="BJ123" s="15" t="s">
        <v>138</v>
      </c>
      <c r="BK123" s="190">
        <f>ROUND(I123*H123,2)</f>
        <v>0</v>
      </c>
      <c r="BL123" s="15" t="s">
        <v>137</v>
      </c>
      <c r="BM123" s="189" t="s">
        <v>612</v>
      </c>
    </row>
    <row r="124" s="2" customFormat="1" ht="37.8" customHeight="1">
      <c r="A124" s="34"/>
      <c r="B124" s="176"/>
      <c r="C124" s="177" t="s">
        <v>138</v>
      </c>
      <c r="D124" s="177" t="s">
        <v>133</v>
      </c>
      <c r="E124" s="178" t="s">
        <v>155</v>
      </c>
      <c r="F124" s="179" t="s">
        <v>156</v>
      </c>
      <c r="G124" s="180" t="s">
        <v>136</v>
      </c>
      <c r="H124" s="181">
        <v>45.588000000000001</v>
      </c>
      <c r="I124" s="182"/>
      <c r="J124" s="183">
        <f>ROUND(I124*H124,2)</f>
        <v>0</v>
      </c>
      <c r="K124" s="184"/>
      <c r="L124" s="35"/>
      <c r="M124" s="185" t="s">
        <v>1</v>
      </c>
      <c r="N124" s="186" t="s">
        <v>40</v>
      </c>
      <c r="O124" s="78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137</v>
      </c>
      <c r="AT124" s="189" t="s">
        <v>133</v>
      </c>
      <c r="AU124" s="189" t="s">
        <v>138</v>
      </c>
      <c r="AY124" s="15" t="s">
        <v>131</v>
      </c>
      <c r="BE124" s="190">
        <f>IF(N124="základná",J124,0)</f>
        <v>0</v>
      </c>
      <c r="BF124" s="190">
        <f>IF(N124="znížená",J124,0)</f>
        <v>0</v>
      </c>
      <c r="BG124" s="190">
        <f>IF(N124="zákl. prenesená",J124,0)</f>
        <v>0</v>
      </c>
      <c r="BH124" s="190">
        <f>IF(N124="zníž. prenesená",J124,0)</f>
        <v>0</v>
      </c>
      <c r="BI124" s="190">
        <f>IF(N124="nulová",J124,0)</f>
        <v>0</v>
      </c>
      <c r="BJ124" s="15" t="s">
        <v>138</v>
      </c>
      <c r="BK124" s="190">
        <f>ROUND(I124*H124,2)</f>
        <v>0</v>
      </c>
      <c r="BL124" s="15" t="s">
        <v>137</v>
      </c>
      <c r="BM124" s="189" t="s">
        <v>613</v>
      </c>
    </row>
    <row r="125" s="2" customFormat="1" ht="16.5" customHeight="1">
      <c r="A125" s="34"/>
      <c r="B125" s="176"/>
      <c r="C125" s="177" t="s">
        <v>365</v>
      </c>
      <c r="D125" s="177" t="s">
        <v>133</v>
      </c>
      <c r="E125" s="178" t="s">
        <v>614</v>
      </c>
      <c r="F125" s="179" t="s">
        <v>615</v>
      </c>
      <c r="G125" s="180" t="s">
        <v>136</v>
      </c>
      <c r="H125" s="181">
        <v>4.8799999999999999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40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137</v>
      </c>
      <c r="AT125" s="189" t="s">
        <v>133</v>
      </c>
      <c r="AU125" s="189" t="s">
        <v>138</v>
      </c>
      <c r="AY125" s="15" t="s">
        <v>131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138</v>
      </c>
      <c r="BK125" s="190">
        <f>ROUND(I125*H125,2)</f>
        <v>0</v>
      </c>
      <c r="BL125" s="15" t="s">
        <v>137</v>
      </c>
      <c r="BM125" s="189" t="s">
        <v>616</v>
      </c>
    </row>
    <row r="126" s="2" customFormat="1" ht="24.15" customHeight="1">
      <c r="A126" s="34"/>
      <c r="B126" s="176"/>
      <c r="C126" s="177" t="s">
        <v>137</v>
      </c>
      <c r="D126" s="177" t="s">
        <v>133</v>
      </c>
      <c r="E126" s="178" t="s">
        <v>617</v>
      </c>
      <c r="F126" s="179" t="s">
        <v>618</v>
      </c>
      <c r="G126" s="180" t="s">
        <v>136</v>
      </c>
      <c r="H126" s="181">
        <v>4.8799999999999999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40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137</v>
      </c>
      <c r="AT126" s="189" t="s">
        <v>133</v>
      </c>
      <c r="AU126" s="189" t="s">
        <v>138</v>
      </c>
      <c r="AY126" s="15" t="s">
        <v>131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138</v>
      </c>
      <c r="BK126" s="190">
        <f>ROUND(I126*H126,2)</f>
        <v>0</v>
      </c>
      <c r="BL126" s="15" t="s">
        <v>137</v>
      </c>
      <c r="BM126" s="189" t="s">
        <v>619</v>
      </c>
    </row>
    <row r="127" s="2" customFormat="1" ht="33" customHeight="1">
      <c r="A127" s="34"/>
      <c r="B127" s="176"/>
      <c r="C127" s="177" t="s">
        <v>154</v>
      </c>
      <c r="D127" s="177" t="s">
        <v>133</v>
      </c>
      <c r="E127" s="178" t="s">
        <v>620</v>
      </c>
      <c r="F127" s="179" t="s">
        <v>621</v>
      </c>
      <c r="G127" s="180" t="s">
        <v>136</v>
      </c>
      <c r="H127" s="181">
        <v>36.155999999999999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40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137</v>
      </c>
      <c r="AT127" s="189" t="s">
        <v>133</v>
      </c>
      <c r="AU127" s="189" t="s">
        <v>138</v>
      </c>
      <c r="AY127" s="15" t="s">
        <v>131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138</v>
      </c>
      <c r="BK127" s="190">
        <f>ROUND(I127*H127,2)</f>
        <v>0</v>
      </c>
      <c r="BL127" s="15" t="s">
        <v>137</v>
      </c>
      <c r="BM127" s="189" t="s">
        <v>622</v>
      </c>
    </row>
    <row r="128" s="2" customFormat="1" ht="24.15" customHeight="1">
      <c r="A128" s="34"/>
      <c r="B128" s="176"/>
      <c r="C128" s="177" t="s">
        <v>158</v>
      </c>
      <c r="D128" s="177" t="s">
        <v>133</v>
      </c>
      <c r="E128" s="178" t="s">
        <v>623</v>
      </c>
      <c r="F128" s="179" t="s">
        <v>624</v>
      </c>
      <c r="G128" s="180" t="s">
        <v>136</v>
      </c>
      <c r="H128" s="181">
        <v>36.155999999999999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40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137</v>
      </c>
      <c r="AT128" s="189" t="s">
        <v>133</v>
      </c>
      <c r="AU128" s="189" t="s">
        <v>138</v>
      </c>
      <c r="AY128" s="15" t="s">
        <v>131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138</v>
      </c>
      <c r="BK128" s="190">
        <f>ROUND(I128*H128,2)</f>
        <v>0</v>
      </c>
      <c r="BL128" s="15" t="s">
        <v>137</v>
      </c>
      <c r="BM128" s="189" t="s">
        <v>625</v>
      </c>
    </row>
    <row r="129" s="2" customFormat="1" ht="16.5" customHeight="1">
      <c r="A129" s="34"/>
      <c r="B129" s="176"/>
      <c r="C129" s="191" t="s">
        <v>162</v>
      </c>
      <c r="D129" s="191" t="s">
        <v>231</v>
      </c>
      <c r="E129" s="192" t="s">
        <v>626</v>
      </c>
      <c r="F129" s="193" t="s">
        <v>627</v>
      </c>
      <c r="G129" s="194" t="s">
        <v>186</v>
      </c>
      <c r="H129" s="195">
        <v>68.334999999999994</v>
      </c>
      <c r="I129" s="196"/>
      <c r="J129" s="197">
        <f>ROUND(I129*H129,2)</f>
        <v>0</v>
      </c>
      <c r="K129" s="198"/>
      <c r="L129" s="199"/>
      <c r="M129" s="200" t="s">
        <v>1</v>
      </c>
      <c r="N129" s="201" t="s">
        <v>40</v>
      </c>
      <c r="O129" s="78"/>
      <c r="P129" s="187">
        <f>O129*H129</f>
        <v>0</v>
      </c>
      <c r="Q129" s="187">
        <v>1</v>
      </c>
      <c r="R129" s="187">
        <f>Q129*H129</f>
        <v>68.334999999999994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166</v>
      </c>
      <c r="AT129" s="189" t="s">
        <v>231</v>
      </c>
      <c r="AU129" s="189" t="s">
        <v>138</v>
      </c>
      <c r="AY129" s="15" t="s">
        <v>131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138</v>
      </c>
      <c r="BK129" s="190">
        <f>ROUND(I129*H129,2)</f>
        <v>0</v>
      </c>
      <c r="BL129" s="15" t="s">
        <v>137</v>
      </c>
      <c r="BM129" s="189" t="s">
        <v>628</v>
      </c>
    </row>
    <row r="130" s="2" customFormat="1" ht="24.15" customHeight="1">
      <c r="A130" s="34"/>
      <c r="B130" s="176"/>
      <c r="C130" s="177" t="s">
        <v>166</v>
      </c>
      <c r="D130" s="177" t="s">
        <v>133</v>
      </c>
      <c r="E130" s="178" t="s">
        <v>629</v>
      </c>
      <c r="F130" s="179" t="s">
        <v>630</v>
      </c>
      <c r="G130" s="180" t="s">
        <v>136</v>
      </c>
      <c r="H130" s="181">
        <v>9.4320000000000004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40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137</v>
      </c>
      <c r="AT130" s="189" t="s">
        <v>133</v>
      </c>
      <c r="AU130" s="189" t="s">
        <v>138</v>
      </c>
      <c r="AY130" s="15" t="s">
        <v>131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138</v>
      </c>
      <c r="BK130" s="190">
        <f>ROUND(I130*H130,2)</f>
        <v>0</v>
      </c>
      <c r="BL130" s="15" t="s">
        <v>137</v>
      </c>
      <c r="BM130" s="189" t="s">
        <v>631</v>
      </c>
    </row>
    <row r="131" s="12" customFormat="1" ht="22.8" customHeight="1">
      <c r="A131" s="12"/>
      <c r="B131" s="163"/>
      <c r="C131" s="12"/>
      <c r="D131" s="164" t="s">
        <v>73</v>
      </c>
      <c r="E131" s="174" t="s">
        <v>166</v>
      </c>
      <c r="F131" s="174" t="s">
        <v>632</v>
      </c>
      <c r="G131" s="12"/>
      <c r="H131" s="12"/>
      <c r="I131" s="166"/>
      <c r="J131" s="175">
        <f>BK131</f>
        <v>0</v>
      </c>
      <c r="K131" s="12"/>
      <c r="L131" s="163"/>
      <c r="M131" s="168"/>
      <c r="N131" s="169"/>
      <c r="O131" s="169"/>
      <c r="P131" s="170">
        <f>SUM(P132:P139)</f>
        <v>0</v>
      </c>
      <c r="Q131" s="169"/>
      <c r="R131" s="170">
        <f>SUM(R132:R139)</f>
        <v>0.54291200000000006</v>
      </c>
      <c r="S131" s="169"/>
      <c r="T131" s="171">
        <f>SUM(T132:T139)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4" t="s">
        <v>82</v>
      </c>
      <c r="AT131" s="172" t="s">
        <v>73</v>
      </c>
      <c r="AU131" s="172" t="s">
        <v>82</v>
      </c>
      <c r="AY131" s="164" t="s">
        <v>131</v>
      </c>
      <c r="BK131" s="173">
        <f>SUM(BK132:BK139)</f>
        <v>0</v>
      </c>
    </row>
    <row r="132" s="2" customFormat="1" ht="33" customHeight="1">
      <c r="A132" s="34"/>
      <c r="B132" s="176"/>
      <c r="C132" s="177" t="s">
        <v>171</v>
      </c>
      <c r="D132" s="177" t="s">
        <v>133</v>
      </c>
      <c r="E132" s="178" t="s">
        <v>633</v>
      </c>
      <c r="F132" s="179" t="s">
        <v>634</v>
      </c>
      <c r="G132" s="180" t="s">
        <v>228</v>
      </c>
      <c r="H132" s="181">
        <v>52.399999999999999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40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137</v>
      </c>
      <c r="AT132" s="189" t="s">
        <v>133</v>
      </c>
      <c r="AU132" s="189" t="s">
        <v>138</v>
      </c>
      <c r="AY132" s="15" t="s">
        <v>131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138</v>
      </c>
      <c r="BK132" s="190">
        <f>ROUND(I132*H132,2)</f>
        <v>0</v>
      </c>
      <c r="BL132" s="15" t="s">
        <v>137</v>
      </c>
      <c r="BM132" s="189" t="s">
        <v>635</v>
      </c>
    </row>
    <row r="133" s="2" customFormat="1" ht="24.15" customHeight="1">
      <c r="A133" s="34"/>
      <c r="B133" s="176"/>
      <c r="C133" s="191" t="s">
        <v>175</v>
      </c>
      <c r="D133" s="191" t="s">
        <v>231</v>
      </c>
      <c r="E133" s="192" t="s">
        <v>636</v>
      </c>
      <c r="F133" s="193" t="s">
        <v>637</v>
      </c>
      <c r="G133" s="194" t="s">
        <v>228</v>
      </c>
      <c r="H133" s="195">
        <v>52.399999999999999</v>
      </c>
      <c r="I133" s="196"/>
      <c r="J133" s="197">
        <f>ROUND(I133*H133,2)</f>
        <v>0</v>
      </c>
      <c r="K133" s="198"/>
      <c r="L133" s="199"/>
      <c r="M133" s="200" t="s">
        <v>1</v>
      </c>
      <c r="N133" s="201" t="s">
        <v>40</v>
      </c>
      <c r="O133" s="78"/>
      <c r="P133" s="187">
        <f>O133*H133</f>
        <v>0</v>
      </c>
      <c r="Q133" s="187">
        <v>0.00027999999999999998</v>
      </c>
      <c r="R133" s="187">
        <f>Q133*H133</f>
        <v>0.014671999999999998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166</v>
      </c>
      <c r="AT133" s="189" t="s">
        <v>231</v>
      </c>
      <c r="AU133" s="189" t="s">
        <v>138</v>
      </c>
      <c r="AY133" s="15" t="s">
        <v>131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138</v>
      </c>
      <c r="BK133" s="190">
        <f>ROUND(I133*H133,2)</f>
        <v>0</v>
      </c>
      <c r="BL133" s="15" t="s">
        <v>137</v>
      </c>
      <c r="BM133" s="189" t="s">
        <v>638</v>
      </c>
    </row>
    <row r="134" s="2" customFormat="1" ht="24.15" customHeight="1">
      <c r="A134" s="34"/>
      <c r="B134" s="176"/>
      <c r="C134" s="191" t="s">
        <v>179</v>
      </c>
      <c r="D134" s="191" t="s">
        <v>231</v>
      </c>
      <c r="E134" s="192" t="s">
        <v>639</v>
      </c>
      <c r="F134" s="193" t="s">
        <v>640</v>
      </c>
      <c r="G134" s="194" t="s">
        <v>214</v>
      </c>
      <c r="H134" s="195">
        <v>2</v>
      </c>
      <c r="I134" s="196"/>
      <c r="J134" s="197">
        <f>ROUND(I134*H134,2)</f>
        <v>0</v>
      </c>
      <c r="K134" s="198"/>
      <c r="L134" s="199"/>
      <c r="M134" s="200" t="s">
        <v>1</v>
      </c>
      <c r="N134" s="201" t="s">
        <v>40</v>
      </c>
      <c r="O134" s="78"/>
      <c r="P134" s="187">
        <f>O134*H134</f>
        <v>0</v>
      </c>
      <c r="Q134" s="187">
        <v>6.0000000000000002E-05</v>
      </c>
      <c r="R134" s="187">
        <f>Q134*H134</f>
        <v>0.00012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166</v>
      </c>
      <c r="AT134" s="189" t="s">
        <v>231</v>
      </c>
      <c r="AU134" s="189" t="s">
        <v>138</v>
      </c>
      <c r="AY134" s="15" t="s">
        <v>131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138</v>
      </c>
      <c r="BK134" s="190">
        <f>ROUND(I134*H134,2)</f>
        <v>0</v>
      </c>
      <c r="BL134" s="15" t="s">
        <v>137</v>
      </c>
      <c r="BM134" s="189" t="s">
        <v>641</v>
      </c>
    </row>
    <row r="135" s="2" customFormat="1" ht="24.15" customHeight="1">
      <c r="A135" s="34"/>
      <c r="B135" s="176"/>
      <c r="C135" s="177" t="s">
        <v>183</v>
      </c>
      <c r="D135" s="177" t="s">
        <v>133</v>
      </c>
      <c r="E135" s="178" t="s">
        <v>642</v>
      </c>
      <c r="F135" s="179" t="s">
        <v>643</v>
      </c>
      <c r="G135" s="180" t="s">
        <v>214</v>
      </c>
      <c r="H135" s="181">
        <v>2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40</v>
      </c>
      <c r="O135" s="78"/>
      <c r="P135" s="187">
        <f>O135*H135</f>
        <v>0</v>
      </c>
      <c r="Q135" s="187">
        <v>2.0000000000000002E-05</v>
      </c>
      <c r="R135" s="187">
        <f>Q135*H135</f>
        <v>4.0000000000000003E-05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137</v>
      </c>
      <c r="AT135" s="189" t="s">
        <v>133</v>
      </c>
      <c r="AU135" s="189" t="s">
        <v>138</v>
      </c>
      <c r="AY135" s="15" t="s">
        <v>131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138</v>
      </c>
      <c r="BK135" s="190">
        <f>ROUND(I135*H135,2)</f>
        <v>0</v>
      </c>
      <c r="BL135" s="15" t="s">
        <v>137</v>
      </c>
      <c r="BM135" s="189" t="s">
        <v>644</v>
      </c>
    </row>
    <row r="136" s="2" customFormat="1" ht="24.15" customHeight="1">
      <c r="A136" s="34"/>
      <c r="B136" s="176"/>
      <c r="C136" s="191" t="s">
        <v>188</v>
      </c>
      <c r="D136" s="191" t="s">
        <v>231</v>
      </c>
      <c r="E136" s="192" t="s">
        <v>645</v>
      </c>
      <c r="F136" s="193" t="s">
        <v>646</v>
      </c>
      <c r="G136" s="194" t="s">
        <v>214</v>
      </c>
      <c r="H136" s="195">
        <v>2</v>
      </c>
      <c r="I136" s="196"/>
      <c r="J136" s="197">
        <f>ROUND(I136*H136,2)</f>
        <v>0</v>
      </c>
      <c r="K136" s="198"/>
      <c r="L136" s="199"/>
      <c r="M136" s="200" t="s">
        <v>1</v>
      </c>
      <c r="N136" s="201" t="s">
        <v>40</v>
      </c>
      <c r="O136" s="78"/>
      <c r="P136" s="187">
        <f>O136*H136</f>
        <v>0</v>
      </c>
      <c r="Q136" s="187">
        <v>0.00017000000000000001</v>
      </c>
      <c r="R136" s="187">
        <f>Q136*H136</f>
        <v>0.00034000000000000002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166</v>
      </c>
      <c r="AT136" s="189" t="s">
        <v>231</v>
      </c>
      <c r="AU136" s="189" t="s">
        <v>138</v>
      </c>
      <c r="AY136" s="15" t="s">
        <v>131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138</v>
      </c>
      <c r="BK136" s="190">
        <f>ROUND(I136*H136,2)</f>
        <v>0</v>
      </c>
      <c r="BL136" s="15" t="s">
        <v>137</v>
      </c>
      <c r="BM136" s="189" t="s">
        <v>647</v>
      </c>
    </row>
    <row r="137" s="2" customFormat="1" ht="33" customHeight="1">
      <c r="A137" s="34"/>
      <c r="B137" s="176"/>
      <c r="C137" s="177" t="s">
        <v>192</v>
      </c>
      <c r="D137" s="177" t="s">
        <v>133</v>
      </c>
      <c r="E137" s="178" t="s">
        <v>648</v>
      </c>
      <c r="F137" s="179" t="s">
        <v>649</v>
      </c>
      <c r="G137" s="180" t="s">
        <v>214</v>
      </c>
      <c r="H137" s="181">
        <v>1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40</v>
      </c>
      <c r="O137" s="78"/>
      <c r="P137" s="187">
        <f>O137*H137</f>
        <v>0</v>
      </c>
      <c r="Q137" s="187">
        <v>0.43184</v>
      </c>
      <c r="R137" s="187">
        <f>Q137*H137</f>
        <v>0.43184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137</v>
      </c>
      <c r="AT137" s="189" t="s">
        <v>133</v>
      </c>
      <c r="AU137" s="189" t="s">
        <v>138</v>
      </c>
      <c r="AY137" s="15" t="s">
        <v>131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138</v>
      </c>
      <c r="BK137" s="190">
        <f>ROUND(I137*H137,2)</f>
        <v>0</v>
      </c>
      <c r="BL137" s="15" t="s">
        <v>137</v>
      </c>
      <c r="BM137" s="189" t="s">
        <v>650</v>
      </c>
    </row>
    <row r="138" s="2" customFormat="1" ht="24.15" customHeight="1">
      <c r="A138" s="34"/>
      <c r="B138" s="176"/>
      <c r="C138" s="191" t="s">
        <v>197</v>
      </c>
      <c r="D138" s="191" t="s">
        <v>231</v>
      </c>
      <c r="E138" s="192" t="s">
        <v>651</v>
      </c>
      <c r="F138" s="193" t="s">
        <v>652</v>
      </c>
      <c r="G138" s="194" t="s">
        <v>214</v>
      </c>
      <c r="H138" s="195">
        <v>1</v>
      </c>
      <c r="I138" s="196"/>
      <c r="J138" s="197">
        <f>ROUND(I138*H138,2)</f>
        <v>0</v>
      </c>
      <c r="K138" s="198"/>
      <c r="L138" s="199"/>
      <c r="M138" s="200" t="s">
        <v>1</v>
      </c>
      <c r="N138" s="201" t="s">
        <v>40</v>
      </c>
      <c r="O138" s="78"/>
      <c r="P138" s="187">
        <f>O138*H138</f>
        <v>0</v>
      </c>
      <c r="Q138" s="187">
        <v>0.095000000000000001</v>
      </c>
      <c r="R138" s="187">
        <f>Q138*H138</f>
        <v>0.095000000000000001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166</v>
      </c>
      <c r="AT138" s="189" t="s">
        <v>231</v>
      </c>
      <c r="AU138" s="189" t="s">
        <v>138</v>
      </c>
      <c r="AY138" s="15" t="s">
        <v>131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138</v>
      </c>
      <c r="BK138" s="190">
        <f>ROUND(I138*H138,2)</f>
        <v>0</v>
      </c>
      <c r="BL138" s="15" t="s">
        <v>137</v>
      </c>
      <c r="BM138" s="189" t="s">
        <v>653</v>
      </c>
    </row>
    <row r="139" s="2" customFormat="1" ht="24.15" customHeight="1">
      <c r="A139" s="34"/>
      <c r="B139" s="176"/>
      <c r="C139" s="177" t="s">
        <v>202</v>
      </c>
      <c r="D139" s="177" t="s">
        <v>133</v>
      </c>
      <c r="E139" s="178" t="s">
        <v>654</v>
      </c>
      <c r="F139" s="179" t="s">
        <v>655</v>
      </c>
      <c r="G139" s="180" t="s">
        <v>228</v>
      </c>
      <c r="H139" s="181">
        <v>9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40</v>
      </c>
      <c r="O139" s="78"/>
      <c r="P139" s="187">
        <f>O139*H139</f>
        <v>0</v>
      </c>
      <c r="Q139" s="187">
        <v>0.00010000000000000001</v>
      </c>
      <c r="R139" s="187">
        <f>Q139*H139</f>
        <v>0.00090000000000000008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137</v>
      </c>
      <c r="AT139" s="189" t="s">
        <v>133</v>
      </c>
      <c r="AU139" s="189" t="s">
        <v>138</v>
      </c>
      <c r="AY139" s="15" t="s">
        <v>131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138</v>
      </c>
      <c r="BK139" s="190">
        <f>ROUND(I139*H139,2)</f>
        <v>0</v>
      </c>
      <c r="BL139" s="15" t="s">
        <v>137</v>
      </c>
      <c r="BM139" s="189" t="s">
        <v>656</v>
      </c>
    </row>
    <row r="140" s="12" customFormat="1" ht="22.8" customHeight="1">
      <c r="A140" s="12"/>
      <c r="B140" s="163"/>
      <c r="C140" s="12"/>
      <c r="D140" s="164" t="s">
        <v>73</v>
      </c>
      <c r="E140" s="174" t="s">
        <v>216</v>
      </c>
      <c r="F140" s="174" t="s">
        <v>217</v>
      </c>
      <c r="G140" s="12"/>
      <c r="H140" s="12"/>
      <c r="I140" s="166"/>
      <c r="J140" s="175">
        <f>BK140</f>
        <v>0</v>
      </c>
      <c r="K140" s="12"/>
      <c r="L140" s="163"/>
      <c r="M140" s="168"/>
      <c r="N140" s="169"/>
      <c r="O140" s="169"/>
      <c r="P140" s="170">
        <f>P141</f>
        <v>0</v>
      </c>
      <c r="Q140" s="169"/>
      <c r="R140" s="170">
        <f>R141</f>
        <v>0</v>
      </c>
      <c r="S140" s="169"/>
      <c r="T140" s="171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4" t="s">
        <v>82</v>
      </c>
      <c r="AT140" s="172" t="s">
        <v>73</v>
      </c>
      <c r="AU140" s="172" t="s">
        <v>82</v>
      </c>
      <c r="AY140" s="164" t="s">
        <v>131</v>
      </c>
      <c r="BK140" s="173">
        <f>BK141</f>
        <v>0</v>
      </c>
    </row>
    <row r="141" s="2" customFormat="1" ht="33" customHeight="1">
      <c r="A141" s="34"/>
      <c r="B141" s="176"/>
      <c r="C141" s="177" t="s">
        <v>206</v>
      </c>
      <c r="D141" s="177" t="s">
        <v>133</v>
      </c>
      <c r="E141" s="178" t="s">
        <v>657</v>
      </c>
      <c r="F141" s="179" t="s">
        <v>658</v>
      </c>
      <c r="G141" s="180" t="s">
        <v>186</v>
      </c>
      <c r="H141" s="181">
        <v>68.878</v>
      </c>
      <c r="I141" s="182"/>
      <c r="J141" s="183">
        <f>ROUND(I141*H141,2)</f>
        <v>0</v>
      </c>
      <c r="K141" s="184"/>
      <c r="L141" s="35"/>
      <c r="M141" s="203" t="s">
        <v>1</v>
      </c>
      <c r="N141" s="204" t="s">
        <v>40</v>
      </c>
      <c r="O141" s="205"/>
      <c r="P141" s="206">
        <f>O141*H141</f>
        <v>0</v>
      </c>
      <c r="Q141" s="206">
        <v>0</v>
      </c>
      <c r="R141" s="206">
        <f>Q141*H141</f>
        <v>0</v>
      </c>
      <c r="S141" s="206">
        <v>0</v>
      </c>
      <c r="T141" s="20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137</v>
      </c>
      <c r="AT141" s="189" t="s">
        <v>133</v>
      </c>
      <c r="AU141" s="189" t="s">
        <v>138</v>
      </c>
      <c r="AY141" s="15" t="s">
        <v>131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138</v>
      </c>
      <c r="BK141" s="190">
        <f>ROUND(I141*H141,2)</f>
        <v>0</v>
      </c>
      <c r="BL141" s="15" t="s">
        <v>137</v>
      </c>
      <c r="BM141" s="189" t="s">
        <v>659</v>
      </c>
    </row>
    <row r="142" s="2" customFormat="1" ht="6.96" customHeight="1">
      <c r="A142" s="34"/>
      <c r="B142" s="61"/>
      <c r="C142" s="62"/>
      <c r="D142" s="62"/>
      <c r="E142" s="62"/>
      <c r="F142" s="62"/>
      <c r="G142" s="62"/>
      <c r="H142" s="62"/>
      <c r="I142" s="62"/>
      <c r="J142" s="62"/>
      <c r="K142" s="62"/>
      <c r="L142" s="35"/>
      <c r="M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</sheetData>
  <autoFilter ref="C119:K141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93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22" t="str">
        <f>'Rekapitulácia stavby'!K6</f>
        <v>Investicie do výstavby kapacít pozberovej úpravy v ovocnom sade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94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660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4. 8. 2023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34</v>
      </c>
      <c r="E30" s="34"/>
      <c r="F30" s="34"/>
      <c r="G30" s="34"/>
      <c r="H30" s="34"/>
      <c r="I30" s="34"/>
      <c r="J30" s="97">
        <f>ROUND(J121,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38</v>
      </c>
      <c r="E33" s="41" t="s">
        <v>39</v>
      </c>
      <c r="F33" s="128">
        <f>ROUND((SUM(BE121:BE144)),  2)</f>
        <v>0</v>
      </c>
      <c r="G33" s="129"/>
      <c r="H33" s="129"/>
      <c r="I33" s="130">
        <v>0.20000000000000001</v>
      </c>
      <c r="J33" s="128">
        <f>ROUND(((SUM(BE121:BE144))*I33),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40</v>
      </c>
      <c r="F34" s="128">
        <f>ROUND((SUM(BF121:BF144)),  2)</f>
        <v>0</v>
      </c>
      <c r="G34" s="129"/>
      <c r="H34" s="129"/>
      <c r="I34" s="130">
        <v>0.20000000000000001</v>
      </c>
      <c r="J34" s="128">
        <f>ROUND(((SUM(BF121:BF144))*I34),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31">
        <f>ROUND((SUM(BG121:BG144)),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31">
        <f>ROUND((SUM(BH121:BH144)),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43</v>
      </c>
      <c r="F37" s="128">
        <f>ROUND((SUM(BI121:BI144)),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44</v>
      </c>
      <c r="E39" s="82"/>
      <c r="F39" s="82"/>
      <c r="G39" s="135" t="s">
        <v>45</v>
      </c>
      <c r="H39" s="136" t="s">
        <v>46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39" t="s">
        <v>50</v>
      </c>
      <c r="G61" s="59" t="s">
        <v>49</v>
      </c>
      <c r="H61" s="37"/>
      <c r="I61" s="37"/>
      <c r="J61" s="140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39" t="s">
        <v>50</v>
      </c>
      <c r="G76" s="59" t="s">
        <v>49</v>
      </c>
      <c r="H76" s="37"/>
      <c r="I76" s="37"/>
      <c r="J76" s="140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96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>Investicie do výstavby kapacít pozberovej úpravy v ovocnom sade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03 - SO 03 Arealova kanalizácia a žumpy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Zemplínska Nová Ves</v>
      </c>
      <c r="G89" s="34"/>
      <c r="H89" s="34"/>
      <c r="I89" s="28" t="s">
        <v>21</v>
      </c>
      <c r="J89" s="70" t="str">
        <f>IF(J12="","",J12)</f>
        <v>4. 8. 2023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Dušan Leško - SHR, Trebišov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97</v>
      </c>
      <c r="D94" s="133"/>
      <c r="E94" s="133"/>
      <c r="F94" s="133"/>
      <c r="G94" s="133"/>
      <c r="H94" s="133"/>
      <c r="I94" s="133"/>
      <c r="J94" s="142" t="s">
        <v>98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99</v>
      </c>
      <c r="D96" s="34"/>
      <c r="E96" s="34"/>
      <c r="F96" s="34"/>
      <c r="G96" s="34"/>
      <c r="H96" s="34"/>
      <c r="I96" s="34"/>
      <c r="J96" s="97">
        <f>J121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100</v>
      </c>
    </row>
    <row r="97" hidden="1" s="9" customFormat="1" ht="24.96" customHeight="1">
      <c r="A97" s="9"/>
      <c r="B97" s="144"/>
      <c r="C97" s="9"/>
      <c r="D97" s="145" t="s">
        <v>101</v>
      </c>
      <c r="E97" s="146"/>
      <c r="F97" s="146"/>
      <c r="G97" s="146"/>
      <c r="H97" s="146"/>
      <c r="I97" s="146"/>
      <c r="J97" s="147">
        <f>J122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102</v>
      </c>
      <c r="E98" s="150"/>
      <c r="F98" s="150"/>
      <c r="G98" s="150"/>
      <c r="H98" s="150"/>
      <c r="I98" s="150"/>
      <c r="J98" s="151">
        <f>J123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8"/>
      <c r="C99" s="10"/>
      <c r="D99" s="149" t="s">
        <v>661</v>
      </c>
      <c r="E99" s="150"/>
      <c r="F99" s="150"/>
      <c r="G99" s="150"/>
      <c r="H99" s="150"/>
      <c r="I99" s="150"/>
      <c r="J99" s="151">
        <f>J132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8"/>
      <c r="C100" s="10"/>
      <c r="D100" s="149" t="s">
        <v>611</v>
      </c>
      <c r="E100" s="150"/>
      <c r="F100" s="150"/>
      <c r="G100" s="150"/>
      <c r="H100" s="150"/>
      <c r="I100" s="150"/>
      <c r="J100" s="151">
        <f>J134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8"/>
      <c r="C101" s="10"/>
      <c r="D101" s="149" t="s">
        <v>106</v>
      </c>
      <c r="E101" s="150"/>
      <c r="F101" s="150"/>
      <c r="G101" s="150"/>
      <c r="H101" s="150"/>
      <c r="I101" s="150"/>
      <c r="J101" s="151">
        <f>J143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hidden="1" s="2" customFormat="1" ht="6.96" customHeight="1">
      <c r="A103" s="34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hidden="1"/>
    <row r="105" hidden="1"/>
    <row r="106" hidden="1"/>
    <row r="107" s="2" customFormat="1" ht="6.96" customHeight="1">
      <c r="A107" s="34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117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15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6.5" customHeight="1">
      <c r="A111" s="34"/>
      <c r="B111" s="35"/>
      <c r="C111" s="34"/>
      <c r="D111" s="34"/>
      <c r="E111" s="122" t="str">
        <f>E7</f>
        <v>Investicie do výstavby kapacít pozberovej úpravy v ovocnom sade</v>
      </c>
      <c r="F111" s="28"/>
      <c r="G111" s="28"/>
      <c r="H111" s="28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94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68" t="str">
        <f>E9</f>
        <v>03 - SO 03 Arealova kanalizácia a žumpy</v>
      </c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19</v>
      </c>
      <c r="D115" s="34"/>
      <c r="E115" s="34"/>
      <c r="F115" s="23" t="str">
        <f>F12</f>
        <v>Zemplínska Nová Ves</v>
      </c>
      <c r="G115" s="34"/>
      <c r="H115" s="34"/>
      <c r="I115" s="28" t="s">
        <v>21</v>
      </c>
      <c r="J115" s="70" t="str">
        <f>IF(J12="","",J12)</f>
        <v>4. 8. 2023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23</v>
      </c>
      <c r="D117" s="34"/>
      <c r="E117" s="34"/>
      <c r="F117" s="23" t="str">
        <f>E15</f>
        <v>Dušan Leško - SHR, Trebišov</v>
      </c>
      <c r="G117" s="34"/>
      <c r="H117" s="34"/>
      <c r="I117" s="28" t="s">
        <v>29</v>
      </c>
      <c r="J117" s="32" t="str">
        <f>E21</f>
        <v xml:space="preserve"> 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27</v>
      </c>
      <c r="D118" s="34"/>
      <c r="E118" s="34"/>
      <c r="F118" s="23" t="str">
        <f>IF(E18="","",E18)</f>
        <v>Vyplň údaj</v>
      </c>
      <c r="G118" s="34"/>
      <c r="H118" s="34"/>
      <c r="I118" s="28" t="s">
        <v>32</v>
      </c>
      <c r="J118" s="32" t="str">
        <f>E24</f>
        <v xml:space="preserve"> 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0.32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1" customFormat="1" ht="29.28" customHeight="1">
      <c r="A120" s="152"/>
      <c r="B120" s="153"/>
      <c r="C120" s="154" t="s">
        <v>118</v>
      </c>
      <c r="D120" s="155" t="s">
        <v>59</v>
      </c>
      <c r="E120" s="155" t="s">
        <v>55</v>
      </c>
      <c r="F120" s="155" t="s">
        <v>56</v>
      </c>
      <c r="G120" s="155" t="s">
        <v>119</v>
      </c>
      <c r="H120" s="155" t="s">
        <v>120</v>
      </c>
      <c r="I120" s="155" t="s">
        <v>121</v>
      </c>
      <c r="J120" s="156" t="s">
        <v>98</v>
      </c>
      <c r="K120" s="157" t="s">
        <v>122</v>
      </c>
      <c r="L120" s="158"/>
      <c r="M120" s="87" t="s">
        <v>1</v>
      </c>
      <c r="N120" s="88" t="s">
        <v>38</v>
      </c>
      <c r="O120" s="88" t="s">
        <v>123</v>
      </c>
      <c r="P120" s="88" t="s">
        <v>124</v>
      </c>
      <c r="Q120" s="88" t="s">
        <v>125</v>
      </c>
      <c r="R120" s="88" t="s">
        <v>126</v>
      </c>
      <c r="S120" s="88" t="s">
        <v>127</v>
      </c>
      <c r="T120" s="89" t="s">
        <v>128</v>
      </c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</row>
    <row r="121" s="2" customFormat="1" ht="22.8" customHeight="1">
      <c r="A121" s="34"/>
      <c r="B121" s="35"/>
      <c r="C121" s="94" t="s">
        <v>99</v>
      </c>
      <c r="D121" s="34"/>
      <c r="E121" s="34"/>
      <c r="F121" s="34"/>
      <c r="G121" s="34"/>
      <c r="H121" s="34"/>
      <c r="I121" s="34"/>
      <c r="J121" s="159">
        <f>BK121</f>
        <v>0</v>
      </c>
      <c r="K121" s="34"/>
      <c r="L121" s="35"/>
      <c r="M121" s="90"/>
      <c r="N121" s="74"/>
      <c r="O121" s="91"/>
      <c r="P121" s="160">
        <f>P122</f>
        <v>0</v>
      </c>
      <c r="Q121" s="91"/>
      <c r="R121" s="160">
        <f>R122</f>
        <v>41.162089999999999</v>
      </c>
      <c r="S121" s="91"/>
      <c r="T121" s="161">
        <f>T122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5" t="s">
        <v>73</v>
      </c>
      <c r="AU121" s="15" t="s">
        <v>100</v>
      </c>
      <c r="BK121" s="162">
        <f>BK122</f>
        <v>0</v>
      </c>
    </row>
    <row r="122" s="12" customFormat="1" ht="25.92" customHeight="1">
      <c r="A122" s="12"/>
      <c r="B122" s="163"/>
      <c r="C122" s="12"/>
      <c r="D122" s="164" t="s">
        <v>73</v>
      </c>
      <c r="E122" s="165" t="s">
        <v>129</v>
      </c>
      <c r="F122" s="165" t="s">
        <v>130</v>
      </c>
      <c r="G122" s="12"/>
      <c r="H122" s="12"/>
      <c r="I122" s="166"/>
      <c r="J122" s="167">
        <f>BK122</f>
        <v>0</v>
      </c>
      <c r="K122" s="12"/>
      <c r="L122" s="163"/>
      <c r="M122" s="168"/>
      <c r="N122" s="169"/>
      <c r="O122" s="169"/>
      <c r="P122" s="170">
        <f>P123+P132+P134+P143</f>
        <v>0</v>
      </c>
      <c r="Q122" s="169"/>
      <c r="R122" s="170">
        <f>R123+R132+R134+R143</f>
        <v>41.162089999999999</v>
      </c>
      <c r="S122" s="169"/>
      <c r="T122" s="171">
        <f>T123+T132+T134+T143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4" t="s">
        <v>82</v>
      </c>
      <c r="AT122" s="172" t="s">
        <v>73</v>
      </c>
      <c r="AU122" s="172" t="s">
        <v>74</v>
      </c>
      <c r="AY122" s="164" t="s">
        <v>131</v>
      </c>
      <c r="BK122" s="173">
        <f>BK123+BK132+BK134+BK143</f>
        <v>0</v>
      </c>
    </row>
    <row r="123" s="12" customFormat="1" ht="22.8" customHeight="1">
      <c r="A123" s="12"/>
      <c r="B123" s="163"/>
      <c r="C123" s="12"/>
      <c r="D123" s="164" t="s">
        <v>73</v>
      </c>
      <c r="E123" s="174" t="s">
        <v>82</v>
      </c>
      <c r="F123" s="174" t="s">
        <v>132</v>
      </c>
      <c r="G123" s="12"/>
      <c r="H123" s="12"/>
      <c r="I123" s="166"/>
      <c r="J123" s="175">
        <f>BK123</f>
        <v>0</v>
      </c>
      <c r="K123" s="12"/>
      <c r="L123" s="163"/>
      <c r="M123" s="168"/>
      <c r="N123" s="169"/>
      <c r="O123" s="169"/>
      <c r="P123" s="170">
        <f>SUM(P124:P131)</f>
        <v>0</v>
      </c>
      <c r="Q123" s="169"/>
      <c r="R123" s="170">
        <f>SUM(R124:R131)</f>
        <v>14.799</v>
      </c>
      <c r="S123" s="169"/>
      <c r="T123" s="171">
        <f>SUM(T124:T131)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4" t="s">
        <v>82</v>
      </c>
      <c r="AT123" s="172" t="s">
        <v>73</v>
      </c>
      <c r="AU123" s="172" t="s">
        <v>82</v>
      </c>
      <c r="AY123" s="164" t="s">
        <v>131</v>
      </c>
      <c r="BK123" s="173">
        <f>SUM(BK124:BK131)</f>
        <v>0</v>
      </c>
    </row>
    <row r="124" s="2" customFormat="1" ht="21.75" customHeight="1">
      <c r="A124" s="34"/>
      <c r="B124" s="176"/>
      <c r="C124" s="177" t="s">
        <v>82</v>
      </c>
      <c r="D124" s="177" t="s">
        <v>133</v>
      </c>
      <c r="E124" s="178" t="s">
        <v>151</v>
      </c>
      <c r="F124" s="179" t="s">
        <v>152</v>
      </c>
      <c r="G124" s="180" t="s">
        <v>136</v>
      </c>
      <c r="H124" s="181">
        <v>15.66</v>
      </c>
      <c r="I124" s="182"/>
      <c r="J124" s="183">
        <f>ROUND(I124*H124,2)</f>
        <v>0</v>
      </c>
      <c r="K124" s="184"/>
      <c r="L124" s="35"/>
      <c r="M124" s="185" t="s">
        <v>1</v>
      </c>
      <c r="N124" s="186" t="s">
        <v>40</v>
      </c>
      <c r="O124" s="78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137</v>
      </c>
      <c r="AT124" s="189" t="s">
        <v>133</v>
      </c>
      <c r="AU124" s="189" t="s">
        <v>138</v>
      </c>
      <c r="AY124" s="15" t="s">
        <v>131</v>
      </c>
      <c r="BE124" s="190">
        <f>IF(N124="základná",J124,0)</f>
        <v>0</v>
      </c>
      <c r="BF124" s="190">
        <f>IF(N124="znížená",J124,0)</f>
        <v>0</v>
      </c>
      <c r="BG124" s="190">
        <f>IF(N124="zákl. prenesená",J124,0)</f>
        <v>0</v>
      </c>
      <c r="BH124" s="190">
        <f>IF(N124="zníž. prenesená",J124,0)</f>
        <v>0</v>
      </c>
      <c r="BI124" s="190">
        <f>IF(N124="nulová",J124,0)</f>
        <v>0</v>
      </c>
      <c r="BJ124" s="15" t="s">
        <v>138</v>
      </c>
      <c r="BK124" s="190">
        <f>ROUND(I124*H124,2)</f>
        <v>0</v>
      </c>
      <c r="BL124" s="15" t="s">
        <v>137</v>
      </c>
      <c r="BM124" s="189" t="s">
        <v>662</v>
      </c>
    </row>
    <row r="125" s="2" customFormat="1" ht="37.8" customHeight="1">
      <c r="A125" s="34"/>
      <c r="B125" s="176"/>
      <c r="C125" s="177" t="s">
        <v>138</v>
      </c>
      <c r="D125" s="177" t="s">
        <v>133</v>
      </c>
      <c r="E125" s="178" t="s">
        <v>155</v>
      </c>
      <c r="F125" s="179" t="s">
        <v>156</v>
      </c>
      <c r="G125" s="180" t="s">
        <v>136</v>
      </c>
      <c r="H125" s="181">
        <v>15.66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40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137</v>
      </c>
      <c r="AT125" s="189" t="s">
        <v>133</v>
      </c>
      <c r="AU125" s="189" t="s">
        <v>138</v>
      </c>
      <c r="AY125" s="15" t="s">
        <v>131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138</v>
      </c>
      <c r="BK125" s="190">
        <f>ROUND(I125*H125,2)</f>
        <v>0</v>
      </c>
      <c r="BL125" s="15" t="s">
        <v>137</v>
      </c>
      <c r="BM125" s="189" t="s">
        <v>663</v>
      </c>
    </row>
    <row r="126" s="2" customFormat="1" ht="16.5" customHeight="1">
      <c r="A126" s="34"/>
      <c r="B126" s="176"/>
      <c r="C126" s="177" t="s">
        <v>365</v>
      </c>
      <c r="D126" s="177" t="s">
        <v>133</v>
      </c>
      <c r="E126" s="178" t="s">
        <v>614</v>
      </c>
      <c r="F126" s="179" t="s">
        <v>615</v>
      </c>
      <c r="G126" s="180" t="s">
        <v>136</v>
      </c>
      <c r="H126" s="181">
        <v>48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40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137</v>
      </c>
      <c r="AT126" s="189" t="s">
        <v>133</v>
      </c>
      <c r="AU126" s="189" t="s">
        <v>138</v>
      </c>
      <c r="AY126" s="15" t="s">
        <v>131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138</v>
      </c>
      <c r="BK126" s="190">
        <f>ROUND(I126*H126,2)</f>
        <v>0</v>
      </c>
      <c r="BL126" s="15" t="s">
        <v>137</v>
      </c>
      <c r="BM126" s="189" t="s">
        <v>664</v>
      </c>
    </row>
    <row r="127" s="2" customFormat="1" ht="24.15" customHeight="1">
      <c r="A127" s="34"/>
      <c r="B127" s="176"/>
      <c r="C127" s="177" t="s">
        <v>137</v>
      </c>
      <c r="D127" s="177" t="s">
        <v>133</v>
      </c>
      <c r="E127" s="178" t="s">
        <v>617</v>
      </c>
      <c r="F127" s="179" t="s">
        <v>618</v>
      </c>
      <c r="G127" s="180" t="s">
        <v>136</v>
      </c>
      <c r="H127" s="181">
        <v>48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40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137</v>
      </c>
      <c r="AT127" s="189" t="s">
        <v>133</v>
      </c>
      <c r="AU127" s="189" t="s">
        <v>138</v>
      </c>
      <c r="AY127" s="15" t="s">
        <v>131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138</v>
      </c>
      <c r="BK127" s="190">
        <f>ROUND(I127*H127,2)</f>
        <v>0</v>
      </c>
      <c r="BL127" s="15" t="s">
        <v>137</v>
      </c>
      <c r="BM127" s="189" t="s">
        <v>665</v>
      </c>
    </row>
    <row r="128" s="2" customFormat="1" ht="33" customHeight="1">
      <c r="A128" s="34"/>
      <c r="B128" s="176"/>
      <c r="C128" s="177" t="s">
        <v>154</v>
      </c>
      <c r="D128" s="177" t="s">
        <v>133</v>
      </c>
      <c r="E128" s="178" t="s">
        <v>620</v>
      </c>
      <c r="F128" s="179" t="s">
        <v>621</v>
      </c>
      <c r="G128" s="180" t="s">
        <v>136</v>
      </c>
      <c r="H128" s="181">
        <v>27.960000000000001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40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137</v>
      </c>
      <c r="AT128" s="189" t="s">
        <v>133</v>
      </c>
      <c r="AU128" s="189" t="s">
        <v>138</v>
      </c>
      <c r="AY128" s="15" t="s">
        <v>131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138</v>
      </c>
      <c r="BK128" s="190">
        <f>ROUND(I128*H128,2)</f>
        <v>0</v>
      </c>
      <c r="BL128" s="15" t="s">
        <v>137</v>
      </c>
      <c r="BM128" s="189" t="s">
        <v>666</v>
      </c>
    </row>
    <row r="129" s="2" customFormat="1" ht="24.15" customHeight="1">
      <c r="A129" s="34"/>
      <c r="B129" s="176"/>
      <c r="C129" s="177" t="s">
        <v>158</v>
      </c>
      <c r="D129" s="177" t="s">
        <v>133</v>
      </c>
      <c r="E129" s="178" t="s">
        <v>623</v>
      </c>
      <c r="F129" s="179" t="s">
        <v>624</v>
      </c>
      <c r="G129" s="180" t="s">
        <v>136</v>
      </c>
      <c r="H129" s="181">
        <v>7.8300000000000001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40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137</v>
      </c>
      <c r="AT129" s="189" t="s">
        <v>133</v>
      </c>
      <c r="AU129" s="189" t="s">
        <v>138</v>
      </c>
      <c r="AY129" s="15" t="s">
        <v>131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138</v>
      </c>
      <c r="BK129" s="190">
        <f>ROUND(I129*H129,2)</f>
        <v>0</v>
      </c>
      <c r="BL129" s="15" t="s">
        <v>137</v>
      </c>
      <c r="BM129" s="189" t="s">
        <v>667</v>
      </c>
    </row>
    <row r="130" s="2" customFormat="1" ht="16.5" customHeight="1">
      <c r="A130" s="34"/>
      <c r="B130" s="176"/>
      <c r="C130" s="191" t="s">
        <v>162</v>
      </c>
      <c r="D130" s="191" t="s">
        <v>231</v>
      </c>
      <c r="E130" s="192" t="s">
        <v>626</v>
      </c>
      <c r="F130" s="193" t="s">
        <v>627</v>
      </c>
      <c r="G130" s="194" t="s">
        <v>186</v>
      </c>
      <c r="H130" s="195">
        <v>14.799</v>
      </c>
      <c r="I130" s="196"/>
      <c r="J130" s="197">
        <f>ROUND(I130*H130,2)</f>
        <v>0</v>
      </c>
      <c r="K130" s="198"/>
      <c r="L130" s="199"/>
      <c r="M130" s="200" t="s">
        <v>1</v>
      </c>
      <c r="N130" s="201" t="s">
        <v>40</v>
      </c>
      <c r="O130" s="78"/>
      <c r="P130" s="187">
        <f>O130*H130</f>
        <v>0</v>
      </c>
      <c r="Q130" s="187">
        <v>1</v>
      </c>
      <c r="R130" s="187">
        <f>Q130*H130</f>
        <v>14.799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166</v>
      </c>
      <c r="AT130" s="189" t="s">
        <v>231</v>
      </c>
      <c r="AU130" s="189" t="s">
        <v>138</v>
      </c>
      <c r="AY130" s="15" t="s">
        <v>131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138</v>
      </c>
      <c r="BK130" s="190">
        <f>ROUND(I130*H130,2)</f>
        <v>0</v>
      </c>
      <c r="BL130" s="15" t="s">
        <v>137</v>
      </c>
      <c r="BM130" s="189" t="s">
        <v>668</v>
      </c>
    </row>
    <row r="131" s="2" customFormat="1" ht="24.15" customHeight="1">
      <c r="A131" s="34"/>
      <c r="B131" s="176"/>
      <c r="C131" s="177" t="s">
        <v>166</v>
      </c>
      <c r="D131" s="177" t="s">
        <v>133</v>
      </c>
      <c r="E131" s="178" t="s">
        <v>629</v>
      </c>
      <c r="F131" s="179" t="s">
        <v>630</v>
      </c>
      <c r="G131" s="180" t="s">
        <v>136</v>
      </c>
      <c r="H131" s="181">
        <v>3.2400000000000002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40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137</v>
      </c>
      <c r="AT131" s="189" t="s">
        <v>133</v>
      </c>
      <c r="AU131" s="189" t="s">
        <v>138</v>
      </c>
      <c r="AY131" s="15" t="s">
        <v>131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138</v>
      </c>
      <c r="BK131" s="190">
        <f>ROUND(I131*H131,2)</f>
        <v>0</v>
      </c>
      <c r="BL131" s="15" t="s">
        <v>137</v>
      </c>
      <c r="BM131" s="189" t="s">
        <v>669</v>
      </c>
    </row>
    <row r="132" s="12" customFormat="1" ht="22.8" customHeight="1">
      <c r="A132" s="12"/>
      <c r="B132" s="163"/>
      <c r="C132" s="12"/>
      <c r="D132" s="164" t="s">
        <v>73</v>
      </c>
      <c r="E132" s="174" t="s">
        <v>137</v>
      </c>
      <c r="F132" s="174" t="s">
        <v>670</v>
      </c>
      <c r="G132" s="12"/>
      <c r="H132" s="12"/>
      <c r="I132" s="166"/>
      <c r="J132" s="175">
        <f>BK132</f>
        <v>0</v>
      </c>
      <c r="K132" s="12"/>
      <c r="L132" s="163"/>
      <c r="M132" s="168"/>
      <c r="N132" s="169"/>
      <c r="O132" s="169"/>
      <c r="P132" s="170">
        <f>P133</f>
        <v>0</v>
      </c>
      <c r="Q132" s="169"/>
      <c r="R132" s="170">
        <f>R133</f>
        <v>12.29007</v>
      </c>
      <c r="S132" s="169"/>
      <c r="T132" s="171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4" t="s">
        <v>82</v>
      </c>
      <c r="AT132" s="172" t="s">
        <v>73</v>
      </c>
      <c r="AU132" s="172" t="s">
        <v>82</v>
      </c>
      <c r="AY132" s="164" t="s">
        <v>131</v>
      </c>
      <c r="BK132" s="173">
        <f>BK133</f>
        <v>0</v>
      </c>
    </row>
    <row r="133" s="2" customFormat="1" ht="33" customHeight="1">
      <c r="A133" s="34"/>
      <c r="B133" s="176"/>
      <c r="C133" s="177" t="s">
        <v>171</v>
      </c>
      <c r="D133" s="177" t="s">
        <v>133</v>
      </c>
      <c r="E133" s="178" t="s">
        <v>671</v>
      </c>
      <c r="F133" s="179" t="s">
        <v>672</v>
      </c>
      <c r="G133" s="180" t="s">
        <v>136</v>
      </c>
      <c r="H133" s="181">
        <v>6.5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40</v>
      </c>
      <c r="O133" s="78"/>
      <c r="P133" s="187">
        <f>O133*H133</f>
        <v>0</v>
      </c>
      <c r="Q133" s="187">
        <v>1.8907799999999999</v>
      </c>
      <c r="R133" s="187">
        <f>Q133*H133</f>
        <v>12.29007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137</v>
      </c>
      <c r="AT133" s="189" t="s">
        <v>133</v>
      </c>
      <c r="AU133" s="189" t="s">
        <v>138</v>
      </c>
      <c r="AY133" s="15" t="s">
        <v>131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138</v>
      </c>
      <c r="BK133" s="190">
        <f>ROUND(I133*H133,2)</f>
        <v>0</v>
      </c>
      <c r="BL133" s="15" t="s">
        <v>137</v>
      </c>
      <c r="BM133" s="189" t="s">
        <v>673</v>
      </c>
    </row>
    <row r="134" s="12" customFormat="1" ht="22.8" customHeight="1">
      <c r="A134" s="12"/>
      <c r="B134" s="163"/>
      <c r="C134" s="12"/>
      <c r="D134" s="164" t="s">
        <v>73</v>
      </c>
      <c r="E134" s="174" t="s">
        <v>166</v>
      </c>
      <c r="F134" s="174" t="s">
        <v>632</v>
      </c>
      <c r="G134" s="12"/>
      <c r="H134" s="12"/>
      <c r="I134" s="166"/>
      <c r="J134" s="175">
        <f>BK134</f>
        <v>0</v>
      </c>
      <c r="K134" s="12"/>
      <c r="L134" s="163"/>
      <c r="M134" s="168"/>
      <c r="N134" s="169"/>
      <c r="O134" s="169"/>
      <c r="P134" s="170">
        <f>SUM(P135:P142)</f>
        <v>0</v>
      </c>
      <c r="Q134" s="169"/>
      <c r="R134" s="170">
        <f>SUM(R135:R142)</f>
        <v>14.07302</v>
      </c>
      <c r="S134" s="169"/>
      <c r="T134" s="171">
        <f>SUM(T135:T142)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4" t="s">
        <v>82</v>
      </c>
      <c r="AT134" s="172" t="s">
        <v>73</v>
      </c>
      <c r="AU134" s="172" t="s">
        <v>82</v>
      </c>
      <c r="AY134" s="164" t="s">
        <v>131</v>
      </c>
      <c r="BK134" s="173">
        <f>SUM(BK135:BK142)</f>
        <v>0</v>
      </c>
    </row>
    <row r="135" s="2" customFormat="1" ht="24.15" customHeight="1">
      <c r="A135" s="34"/>
      <c r="B135" s="176"/>
      <c r="C135" s="177" t="s">
        <v>175</v>
      </c>
      <c r="D135" s="177" t="s">
        <v>133</v>
      </c>
      <c r="E135" s="178" t="s">
        <v>674</v>
      </c>
      <c r="F135" s="179" t="s">
        <v>675</v>
      </c>
      <c r="G135" s="180" t="s">
        <v>228</v>
      </c>
      <c r="H135" s="181">
        <v>20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40</v>
      </c>
      <c r="O135" s="78"/>
      <c r="P135" s="187">
        <f>O135*H135</f>
        <v>0</v>
      </c>
      <c r="Q135" s="187">
        <v>1.0000000000000001E-05</v>
      </c>
      <c r="R135" s="187">
        <f>Q135*H135</f>
        <v>0.00020000000000000001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137</v>
      </c>
      <c r="AT135" s="189" t="s">
        <v>133</v>
      </c>
      <c r="AU135" s="189" t="s">
        <v>138</v>
      </c>
      <c r="AY135" s="15" t="s">
        <v>131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138</v>
      </c>
      <c r="BK135" s="190">
        <f>ROUND(I135*H135,2)</f>
        <v>0</v>
      </c>
      <c r="BL135" s="15" t="s">
        <v>137</v>
      </c>
      <c r="BM135" s="189" t="s">
        <v>676</v>
      </c>
    </row>
    <row r="136" s="2" customFormat="1" ht="24.15" customHeight="1">
      <c r="A136" s="34"/>
      <c r="B136" s="176"/>
      <c r="C136" s="191" t="s">
        <v>179</v>
      </c>
      <c r="D136" s="191" t="s">
        <v>231</v>
      </c>
      <c r="E136" s="192" t="s">
        <v>677</v>
      </c>
      <c r="F136" s="193" t="s">
        <v>678</v>
      </c>
      <c r="G136" s="194" t="s">
        <v>214</v>
      </c>
      <c r="H136" s="195">
        <v>4</v>
      </c>
      <c r="I136" s="196"/>
      <c r="J136" s="197">
        <f>ROUND(I136*H136,2)</f>
        <v>0</v>
      </c>
      <c r="K136" s="198"/>
      <c r="L136" s="199"/>
      <c r="M136" s="200" t="s">
        <v>1</v>
      </c>
      <c r="N136" s="201" t="s">
        <v>40</v>
      </c>
      <c r="O136" s="78"/>
      <c r="P136" s="187">
        <f>O136*H136</f>
        <v>0</v>
      </c>
      <c r="Q136" s="187">
        <v>0.016670000000000001</v>
      </c>
      <c r="R136" s="187">
        <f>Q136*H136</f>
        <v>0.066680000000000003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166</v>
      </c>
      <c r="AT136" s="189" t="s">
        <v>231</v>
      </c>
      <c r="AU136" s="189" t="s">
        <v>138</v>
      </c>
      <c r="AY136" s="15" t="s">
        <v>131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138</v>
      </c>
      <c r="BK136" s="190">
        <f>ROUND(I136*H136,2)</f>
        <v>0</v>
      </c>
      <c r="BL136" s="15" t="s">
        <v>137</v>
      </c>
      <c r="BM136" s="189" t="s">
        <v>679</v>
      </c>
    </row>
    <row r="137" s="2" customFormat="1" ht="16.5" customHeight="1">
      <c r="A137" s="34"/>
      <c r="B137" s="176"/>
      <c r="C137" s="177" t="s">
        <v>183</v>
      </c>
      <c r="D137" s="177" t="s">
        <v>133</v>
      </c>
      <c r="E137" s="178" t="s">
        <v>680</v>
      </c>
      <c r="F137" s="179" t="s">
        <v>681</v>
      </c>
      <c r="G137" s="180" t="s">
        <v>214</v>
      </c>
      <c r="H137" s="181">
        <v>2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40</v>
      </c>
      <c r="O137" s="78"/>
      <c r="P137" s="187">
        <f>O137*H137</f>
        <v>0</v>
      </c>
      <c r="Q137" s="187">
        <v>5.0000000000000002E-05</v>
      </c>
      <c r="R137" s="187">
        <f>Q137*H137</f>
        <v>0.00010000000000000001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137</v>
      </c>
      <c r="AT137" s="189" t="s">
        <v>133</v>
      </c>
      <c r="AU137" s="189" t="s">
        <v>138</v>
      </c>
      <c r="AY137" s="15" t="s">
        <v>131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138</v>
      </c>
      <c r="BK137" s="190">
        <f>ROUND(I137*H137,2)</f>
        <v>0</v>
      </c>
      <c r="BL137" s="15" t="s">
        <v>137</v>
      </c>
      <c r="BM137" s="189" t="s">
        <v>682</v>
      </c>
    </row>
    <row r="138" s="2" customFormat="1" ht="24.15" customHeight="1">
      <c r="A138" s="34"/>
      <c r="B138" s="176"/>
      <c r="C138" s="191" t="s">
        <v>188</v>
      </c>
      <c r="D138" s="191" t="s">
        <v>231</v>
      </c>
      <c r="E138" s="192" t="s">
        <v>683</v>
      </c>
      <c r="F138" s="193" t="s">
        <v>684</v>
      </c>
      <c r="G138" s="194" t="s">
        <v>214</v>
      </c>
      <c r="H138" s="195">
        <v>2</v>
      </c>
      <c r="I138" s="196"/>
      <c r="J138" s="197">
        <f>ROUND(I138*H138,2)</f>
        <v>0</v>
      </c>
      <c r="K138" s="198"/>
      <c r="L138" s="199"/>
      <c r="M138" s="200" t="s">
        <v>1</v>
      </c>
      <c r="N138" s="201" t="s">
        <v>40</v>
      </c>
      <c r="O138" s="78"/>
      <c r="P138" s="187">
        <f>O138*H138</f>
        <v>0</v>
      </c>
      <c r="Q138" s="187">
        <v>0.00084000000000000003</v>
      </c>
      <c r="R138" s="187">
        <f>Q138*H138</f>
        <v>0.0016800000000000001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166</v>
      </c>
      <c r="AT138" s="189" t="s">
        <v>231</v>
      </c>
      <c r="AU138" s="189" t="s">
        <v>138</v>
      </c>
      <c r="AY138" s="15" t="s">
        <v>131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138</v>
      </c>
      <c r="BK138" s="190">
        <f>ROUND(I138*H138,2)</f>
        <v>0</v>
      </c>
      <c r="BL138" s="15" t="s">
        <v>137</v>
      </c>
      <c r="BM138" s="189" t="s">
        <v>685</v>
      </c>
    </row>
    <row r="139" s="2" customFormat="1" ht="16.5" customHeight="1">
      <c r="A139" s="34"/>
      <c r="B139" s="176"/>
      <c r="C139" s="177" t="s">
        <v>192</v>
      </c>
      <c r="D139" s="177" t="s">
        <v>133</v>
      </c>
      <c r="E139" s="178" t="s">
        <v>686</v>
      </c>
      <c r="F139" s="179" t="s">
        <v>687</v>
      </c>
      <c r="G139" s="180" t="s">
        <v>214</v>
      </c>
      <c r="H139" s="181">
        <v>2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40</v>
      </c>
      <c r="O139" s="78"/>
      <c r="P139" s="187">
        <f>O139*H139</f>
        <v>0</v>
      </c>
      <c r="Q139" s="187">
        <v>5.0000000000000002E-05</v>
      </c>
      <c r="R139" s="187">
        <f>Q139*H139</f>
        <v>0.00010000000000000001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137</v>
      </c>
      <c r="AT139" s="189" t="s">
        <v>133</v>
      </c>
      <c r="AU139" s="189" t="s">
        <v>138</v>
      </c>
      <c r="AY139" s="15" t="s">
        <v>131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138</v>
      </c>
      <c r="BK139" s="190">
        <f>ROUND(I139*H139,2)</f>
        <v>0</v>
      </c>
      <c r="BL139" s="15" t="s">
        <v>137</v>
      </c>
      <c r="BM139" s="189" t="s">
        <v>688</v>
      </c>
    </row>
    <row r="140" s="2" customFormat="1" ht="24.15" customHeight="1">
      <c r="A140" s="34"/>
      <c r="B140" s="176"/>
      <c r="C140" s="191" t="s">
        <v>197</v>
      </c>
      <c r="D140" s="191" t="s">
        <v>231</v>
      </c>
      <c r="E140" s="192" t="s">
        <v>689</v>
      </c>
      <c r="F140" s="193" t="s">
        <v>690</v>
      </c>
      <c r="G140" s="194" t="s">
        <v>214</v>
      </c>
      <c r="H140" s="195">
        <v>2</v>
      </c>
      <c r="I140" s="196"/>
      <c r="J140" s="197">
        <f>ROUND(I140*H140,2)</f>
        <v>0</v>
      </c>
      <c r="K140" s="198"/>
      <c r="L140" s="199"/>
      <c r="M140" s="200" t="s">
        <v>1</v>
      </c>
      <c r="N140" s="201" t="s">
        <v>40</v>
      </c>
      <c r="O140" s="78"/>
      <c r="P140" s="187">
        <f>O140*H140</f>
        <v>0</v>
      </c>
      <c r="Q140" s="187">
        <v>0.0021299999999999999</v>
      </c>
      <c r="R140" s="187">
        <f>Q140*H140</f>
        <v>0.0042599999999999999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166</v>
      </c>
      <c r="AT140" s="189" t="s">
        <v>231</v>
      </c>
      <c r="AU140" s="189" t="s">
        <v>138</v>
      </c>
      <c r="AY140" s="15" t="s">
        <v>131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138</v>
      </c>
      <c r="BK140" s="190">
        <f>ROUND(I140*H140,2)</f>
        <v>0</v>
      </c>
      <c r="BL140" s="15" t="s">
        <v>137</v>
      </c>
      <c r="BM140" s="189" t="s">
        <v>691</v>
      </c>
    </row>
    <row r="141" s="2" customFormat="1" ht="24.15" customHeight="1">
      <c r="A141" s="34"/>
      <c r="B141" s="176"/>
      <c r="C141" s="177" t="s">
        <v>202</v>
      </c>
      <c r="D141" s="177" t="s">
        <v>133</v>
      </c>
      <c r="E141" s="178" t="s">
        <v>692</v>
      </c>
      <c r="F141" s="179" t="s">
        <v>693</v>
      </c>
      <c r="G141" s="180" t="s">
        <v>214</v>
      </c>
      <c r="H141" s="181">
        <v>2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40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137</v>
      </c>
      <c r="AT141" s="189" t="s">
        <v>133</v>
      </c>
      <c r="AU141" s="189" t="s">
        <v>138</v>
      </c>
      <c r="AY141" s="15" t="s">
        <v>131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138</v>
      </c>
      <c r="BK141" s="190">
        <f>ROUND(I141*H141,2)</f>
        <v>0</v>
      </c>
      <c r="BL141" s="15" t="s">
        <v>137</v>
      </c>
      <c r="BM141" s="189" t="s">
        <v>694</v>
      </c>
    </row>
    <row r="142" s="2" customFormat="1" ht="24.15" customHeight="1">
      <c r="A142" s="34"/>
      <c r="B142" s="176"/>
      <c r="C142" s="191" t="s">
        <v>206</v>
      </c>
      <c r="D142" s="191" t="s">
        <v>231</v>
      </c>
      <c r="E142" s="192" t="s">
        <v>695</v>
      </c>
      <c r="F142" s="193" t="s">
        <v>696</v>
      </c>
      <c r="G142" s="194" t="s">
        <v>214</v>
      </c>
      <c r="H142" s="195">
        <v>2</v>
      </c>
      <c r="I142" s="196"/>
      <c r="J142" s="197">
        <f>ROUND(I142*H142,2)</f>
        <v>0</v>
      </c>
      <c r="K142" s="198"/>
      <c r="L142" s="199"/>
      <c r="M142" s="200" t="s">
        <v>1</v>
      </c>
      <c r="N142" s="201" t="s">
        <v>40</v>
      </c>
      <c r="O142" s="78"/>
      <c r="P142" s="187">
        <f>O142*H142</f>
        <v>0</v>
      </c>
      <c r="Q142" s="187">
        <v>7</v>
      </c>
      <c r="R142" s="187">
        <f>Q142*H142</f>
        <v>14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166</v>
      </c>
      <c r="AT142" s="189" t="s">
        <v>231</v>
      </c>
      <c r="AU142" s="189" t="s">
        <v>138</v>
      </c>
      <c r="AY142" s="15" t="s">
        <v>131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138</v>
      </c>
      <c r="BK142" s="190">
        <f>ROUND(I142*H142,2)</f>
        <v>0</v>
      </c>
      <c r="BL142" s="15" t="s">
        <v>137</v>
      </c>
      <c r="BM142" s="189" t="s">
        <v>697</v>
      </c>
    </row>
    <row r="143" s="12" customFormat="1" ht="22.8" customHeight="1">
      <c r="A143" s="12"/>
      <c r="B143" s="163"/>
      <c r="C143" s="12"/>
      <c r="D143" s="164" t="s">
        <v>73</v>
      </c>
      <c r="E143" s="174" t="s">
        <v>216</v>
      </c>
      <c r="F143" s="174" t="s">
        <v>217</v>
      </c>
      <c r="G143" s="12"/>
      <c r="H143" s="12"/>
      <c r="I143" s="166"/>
      <c r="J143" s="175">
        <f>BK143</f>
        <v>0</v>
      </c>
      <c r="K143" s="12"/>
      <c r="L143" s="163"/>
      <c r="M143" s="168"/>
      <c r="N143" s="169"/>
      <c r="O143" s="169"/>
      <c r="P143" s="170">
        <f>P144</f>
        <v>0</v>
      </c>
      <c r="Q143" s="169"/>
      <c r="R143" s="170">
        <f>R144</f>
        <v>0</v>
      </c>
      <c r="S143" s="169"/>
      <c r="T143" s="171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4" t="s">
        <v>82</v>
      </c>
      <c r="AT143" s="172" t="s">
        <v>73</v>
      </c>
      <c r="AU143" s="172" t="s">
        <v>82</v>
      </c>
      <c r="AY143" s="164" t="s">
        <v>131</v>
      </c>
      <c r="BK143" s="173">
        <f>BK144</f>
        <v>0</v>
      </c>
    </row>
    <row r="144" s="2" customFormat="1" ht="33" customHeight="1">
      <c r="A144" s="34"/>
      <c r="B144" s="176"/>
      <c r="C144" s="177" t="s">
        <v>211</v>
      </c>
      <c r="D144" s="177" t="s">
        <v>133</v>
      </c>
      <c r="E144" s="178" t="s">
        <v>657</v>
      </c>
      <c r="F144" s="179" t="s">
        <v>658</v>
      </c>
      <c r="G144" s="180" t="s">
        <v>186</v>
      </c>
      <c r="H144" s="181">
        <v>41.161999999999999</v>
      </c>
      <c r="I144" s="182"/>
      <c r="J144" s="183">
        <f>ROUND(I144*H144,2)</f>
        <v>0</v>
      </c>
      <c r="K144" s="184"/>
      <c r="L144" s="35"/>
      <c r="M144" s="203" t="s">
        <v>1</v>
      </c>
      <c r="N144" s="204" t="s">
        <v>40</v>
      </c>
      <c r="O144" s="205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137</v>
      </c>
      <c r="AT144" s="189" t="s">
        <v>133</v>
      </c>
      <c r="AU144" s="189" t="s">
        <v>138</v>
      </c>
      <c r="AY144" s="15" t="s">
        <v>131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138</v>
      </c>
      <c r="BK144" s="190">
        <f>ROUND(I144*H144,2)</f>
        <v>0</v>
      </c>
      <c r="BL144" s="15" t="s">
        <v>137</v>
      </c>
      <c r="BM144" s="189" t="s">
        <v>698</v>
      </c>
    </row>
    <row r="145" s="2" customFormat="1" ht="6.96" customHeight="1">
      <c r="A145" s="34"/>
      <c r="B145" s="61"/>
      <c r="C145" s="62"/>
      <c r="D145" s="62"/>
      <c r="E145" s="62"/>
      <c r="F145" s="62"/>
      <c r="G145" s="62"/>
      <c r="H145" s="62"/>
      <c r="I145" s="62"/>
      <c r="J145" s="62"/>
      <c r="K145" s="62"/>
      <c r="L145" s="35"/>
      <c r="M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</sheetData>
  <autoFilter ref="C120:K144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93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22" t="str">
        <f>'Rekapitulácia stavby'!K6</f>
        <v>Investicie do výstavby kapacít pozberovej úpravy v ovocnom sade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94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699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4. 8. 2023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34</v>
      </c>
      <c r="E30" s="34"/>
      <c r="F30" s="34"/>
      <c r="G30" s="34"/>
      <c r="H30" s="34"/>
      <c r="I30" s="34"/>
      <c r="J30" s="97">
        <f>ROUND(J120,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38</v>
      </c>
      <c r="E33" s="41" t="s">
        <v>39</v>
      </c>
      <c r="F33" s="128">
        <f>ROUND((SUM(BE120:BE149)),  2)</f>
        <v>0</v>
      </c>
      <c r="G33" s="129"/>
      <c r="H33" s="129"/>
      <c r="I33" s="130">
        <v>0.20000000000000001</v>
      </c>
      <c r="J33" s="128">
        <f>ROUND(((SUM(BE120:BE149))*I33),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40</v>
      </c>
      <c r="F34" s="128">
        <f>ROUND((SUM(BF120:BF149)),  2)</f>
        <v>0</v>
      </c>
      <c r="G34" s="129"/>
      <c r="H34" s="129"/>
      <c r="I34" s="130">
        <v>0.20000000000000001</v>
      </c>
      <c r="J34" s="128">
        <f>ROUND(((SUM(BF120:BF149))*I34),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31">
        <f>ROUND((SUM(BG120:BG149)),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31">
        <f>ROUND((SUM(BH120:BH149)),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43</v>
      </c>
      <c r="F37" s="128">
        <f>ROUND((SUM(BI120:BI149)),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44</v>
      </c>
      <c r="E39" s="82"/>
      <c r="F39" s="82"/>
      <c r="G39" s="135" t="s">
        <v>45</v>
      </c>
      <c r="H39" s="136" t="s">
        <v>46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39" t="s">
        <v>50</v>
      </c>
      <c r="G61" s="59" t="s">
        <v>49</v>
      </c>
      <c r="H61" s="37"/>
      <c r="I61" s="37"/>
      <c r="J61" s="140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39" t="s">
        <v>50</v>
      </c>
      <c r="G76" s="59" t="s">
        <v>49</v>
      </c>
      <c r="H76" s="37"/>
      <c r="I76" s="37"/>
      <c r="J76" s="140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96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>Investicie do výstavby kapacít pozberovej úpravy v ovocnom sade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94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 xml:space="preserve">04 - SO 04 Prípojka NN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Zemplínska Nová Ves</v>
      </c>
      <c r="G89" s="34"/>
      <c r="H89" s="34"/>
      <c r="I89" s="28" t="s">
        <v>21</v>
      </c>
      <c r="J89" s="70" t="str">
        <f>IF(J12="","",J12)</f>
        <v>4. 8. 2023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Dušan Leško - SHR, Trebišov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97</v>
      </c>
      <c r="D94" s="133"/>
      <c r="E94" s="133"/>
      <c r="F94" s="133"/>
      <c r="G94" s="133"/>
      <c r="H94" s="133"/>
      <c r="I94" s="133"/>
      <c r="J94" s="142" t="s">
        <v>98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99</v>
      </c>
      <c r="D96" s="34"/>
      <c r="E96" s="34"/>
      <c r="F96" s="34"/>
      <c r="G96" s="34"/>
      <c r="H96" s="34"/>
      <c r="I96" s="34"/>
      <c r="J96" s="97">
        <f>J120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100</v>
      </c>
    </row>
    <row r="97" hidden="1" s="9" customFormat="1" ht="24.96" customHeight="1">
      <c r="A97" s="9"/>
      <c r="B97" s="144"/>
      <c r="C97" s="9"/>
      <c r="D97" s="145" t="s">
        <v>700</v>
      </c>
      <c r="E97" s="146"/>
      <c r="F97" s="146"/>
      <c r="G97" s="146"/>
      <c r="H97" s="146"/>
      <c r="I97" s="146"/>
      <c r="J97" s="147">
        <f>J121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701</v>
      </c>
      <c r="E98" s="150"/>
      <c r="F98" s="150"/>
      <c r="G98" s="150"/>
      <c r="H98" s="150"/>
      <c r="I98" s="150"/>
      <c r="J98" s="151">
        <f>J122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8"/>
      <c r="C99" s="10"/>
      <c r="D99" s="149" t="s">
        <v>702</v>
      </c>
      <c r="E99" s="150"/>
      <c r="F99" s="150"/>
      <c r="G99" s="150"/>
      <c r="H99" s="150"/>
      <c r="I99" s="150"/>
      <c r="J99" s="151">
        <f>J137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8"/>
      <c r="C100" s="10"/>
      <c r="D100" s="149" t="s">
        <v>703</v>
      </c>
      <c r="E100" s="150"/>
      <c r="F100" s="150"/>
      <c r="G100" s="150"/>
      <c r="H100" s="150"/>
      <c r="I100" s="150"/>
      <c r="J100" s="151">
        <f>J140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hidden="1" s="2" customFormat="1" ht="6.96" customHeight="1">
      <c r="A102" s="34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hidden="1"/>
    <row r="104" hidden="1"/>
    <row r="105" hidden="1"/>
    <row r="106" s="2" customFormat="1" ht="6.96" customHeight="1">
      <c r="A106" s="34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24.96" customHeight="1">
      <c r="A107" s="34"/>
      <c r="B107" s="35"/>
      <c r="C107" s="19" t="s">
        <v>117</v>
      </c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15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6.5" customHeight="1">
      <c r="A110" s="34"/>
      <c r="B110" s="35"/>
      <c r="C110" s="34"/>
      <c r="D110" s="34"/>
      <c r="E110" s="122" t="str">
        <f>E7</f>
        <v>Investicie do výstavby kapacít pozberovej úpravy v ovocnom sade</v>
      </c>
      <c r="F110" s="28"/>
      <c r="G110" s="28"/>
      <c r="H110" s="28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94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4"/>
      <c r="D112" s="34"/>
      <c r="E112" s="68" t="str">
        <f>E9</f>
        <v xml:space="preserve">04 - SO 04 Prípojka NN </v>
      </c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19</v>
      </c>
      <c r="D114" s="34"/>
      <c r="E114" s="34"/>
      <c r="F114" s="23" t="str">
        <f>F12</f>
        <v>Zemplínska Nová Ves</v>
      </c>
      <c r="G114" s="34"/>
      <c r="H114" s="34"/>
      <c r="I114" s="28" t="s">
        <v>21</v>
      </c>
      <c r="J114" s="70" t="str">
        <f>IF(J12="","",J12)</f>
        <v>4. 8. 2023</v>
      </c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23</v>
      </c>
      <c r="D116" s="34"/>
      <c r="E116" s="34"/>
      <c r="F116" s="23" t="str">
        <f>E15</f>
        <v>Dušan Leško - SHR, Trebišov</v>
      </c>
      <c r="G116" s="34"/>
      <c r="H116" s="34"/>
      <c r="I116" s="28" t="s">
        <v>29</v>
      </c>
      <c r="J116" s="32" t="str">
        <f>E21</f>
        <v xml:space="preserve"> 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27</v>
      </c>
      <c r="D117" s="34"/>
      <c r="E117" s="34"/>
      <c r="F117" s="23" t="str">
        <f>IF(E18="","",E18)</f>
        <v>Vyplň údaj</v>
      </c>
      <c r="G117" s="34"/>
      <c r="H117" s="34"/>
      <c r="I117" s="28" t="s">
        <v>32</v>
      </c>
      <c r="J117" s="32" t="str">
        <f>E24</f>
        <v xml:space="preserve"> 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0.32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1" customFormat="1" ht="29.28" customHeight="1">
      <c r="A119" s="152"/>
      <c r="B119" s="153"/>
      <c r="C119" s="154" t="s">
        <v>118</v>
      </c>
      <c r="D119" s="155" t="s">
        <v>59</v>
      </c>
      <c r="E119" s="155" t="s">
        <v>55</v>
      </c>
      <c r="F119" s="155" t="s">
        <v>56</v>
      </c>
      <c r="G119" s="155" t="s">
        <v>119</v>
      </c>
      <c r="H119" s="155" t="s">
        <v>120</v>
      </c>
      <c r="I119" s="155" t="s">
        <v>121</v>
      </c>
      <c r="J119" s="156" t="s">
        <v>98</v>
      </c>
      <c r="K119" s="157" t="s">
        <v>122</v>
      </c>
      <c r="L119" s="158"/>
      <c r="M119" s="87" t="s">
        <v>1</v>
      </c>
      <c r="N119" s="88" t="s">
        <v>38</v>
      </c>
      <c r="O119" s="88" t="s">
        <v>123</v>
      </c>
      <c r="P119" s="88" t="s">
        <v>124</v>
      </c>
      <c r="Q119" s="88" t="s">
        <v>125</v>
      </c>
      <c r="R119" s="88" t="s">
        <v>126</v>
      </c>
      <c r="S119" s="88" t="s">
        <v>127</v>
      </c>
      <c r="T119" s="89" t="s">
        <v>128</v>
      </c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</row>
    <row r="120" s="2" customFormat="1" ht="22.8" customHeight="1">
      <c r="A120" s="34"/>
      <c r="B120" s="35"/>
      <c r="C120" s="94" t="s">
        <v>99</v>
      </c>
      <c r="D120" s="34"/>
      <c r="E120" s="34"/>
      <c r="F120" s="34"/>
      <c r="G120" s="34"/>
      <c r="H120" s="34"/>
      <c r="I120" s="34"/>
      <c r="J120" s="159">
        <f>BK120</f>
        <v>0</v>
      </c>
      <c r="K120" s="34"/>
      <c r="L120" s="35"/>
      <c r="M120" s="90"/>
      <c r="N120" s="74"/>
      <c r="O120" s="91"/>
      <c r="P120" s="160">
        <f>P121</f>
        <v>0</v>
      </c>
      <c r="Q120" s="91"/>
      <c r="R120" s="160">
        <f>R121</f>
        <v>0</v>
      </c>
      <c r="S120" s="91"/>
      <c r="T120" s="161">
        <f>T121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5" t="s">
        <v>73</v>
      </c>
      <c r="AU120" s="15" t="s">
        <v>100</v>
      </c>
      <c r="BK120" s="162">
        <f>BK121</f>
        <v>0</v>
      </c>
    </row>
    <row r="121" s="12" customFormat="1" ht="25.92" customHeight="1">
      <c r="A121" s="12"/>
      <c r="B121" s="163"/>
      <c r="C121" s="12"/>
      <c r="D121" s="164" t="s">
        <v>73</v>
      </c>
      <c r="E121" s="165" t="s">
        <v>231</v>
      </c>
      <c r="F121" s="165" t="s">
        <v>704</v>
      </c>
      <c r="G121" s="12"/>
      <c r="H121" s="12"/>
      <c r="I121" s="166"/>
      <c r="J121" s="167">
        <f>BK121</f>
        <v>0</v>
      </c>
      <c r="K121" s="12"/>
      <c r="L121" s="163"/>
      <c r="M121" s="168"/>
      <c r="N121" s="169"/>
      <c r="O121" s="169"/>
      <c r="P121" s="170">
        <f>P122+P137+P140</f>
        <v>0</v>
      </c>
      <c r="Q121" s="169"/>
      <c r="R121" s="170">
        <f>R122+R137+R140</f>
        <v>0</v>
      </c>
      <c r="S121" s="169"/>
      <c r="T121" s="171">
        <f>T122+T137+T140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4" t="s">
        <v>365</v>
      </c>
      <c r="AT121" s="172" t="s">
        <v>73</v>
      </c>
      <c r="AU121" s="172" t="s">
        <v>74</v>
      </c>
      <c r="AY121" s="164" t="s">
        <v>131</v>
      </c>
      <c r="BK121" s="173">
        <f>BK122+BK137+BK140</f>
        <v>0</v>
      </c>
    </row>
    <row r="122" s="12" customFormat="1" ht="22.8" customHeight="1">
      <c r="A122" s="12"/>
      <c r="B122" s="163"/>
      <c r="C122" s="12"/>
      <c r="D122" s="164" t="s">
        <v>73</v>
      </c>
      <c r="E122" s="174" t="s">
        <v>366</v>
      </c>
      <c r="F122" s="174" t="s">
        <v>705</v>
      </c>
      <c r="G122" s="12"/>
      <c r="H122" s="12"/>
      <c r="I122" s="166"/>
      <c r="J122" s="175">
        <f>BK122</f>
        <v>0</v>
      </c>
      <c r="K122" s="12"/>
      <c r="L122" s="163"/>
      <c r="M122" s="168"/>
      <c r="N122" s="169"/>
      <c r="O122" s="169"/>
      <c r="P122" s="170">
        <f>SUM(P123:P136)</f>
        <v>0</v>
      </c>
      <c r="Q122" s="169"/>
      <c r="R122" s="170">
        <f>SUM(R123:R136)</f>
        <v>0</v>
      </c>
      <c r="S122" s="169"/>
      <c r="T122" s="171">
        <f>SUM(T123:T136)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4" t="s">
        <v>365</v>
      </c>
      <c r="AT122" s="172" t="s">
        <v>73</v>
      </c>
      <c r="AU122" s="172" t="s">
        <v>82</v>
      </c>
      <c r="AY122" s="164" t="s">
        <v>131</v>
      </c>
      <c r="BK122" s="173">
        <f>SUM(BK123:BK136)</f>
        <v>0</v>
      </c>
    </row>
    <row r="123" s="2" customFormat="1" ht="24.15" customHeight="1">
      <c r="A123" s="34"/>
      <c r="B123" s="176"/>
      <c r="C123" s="177" t="s">
        <v>82</v>
      </c>
      <c r="D123" s="177" t="s">
        <v>133</v>
      </c>
      <c r="E123" s="178" t="s">
        <v>706</v>
      </c>
      <c r="F123" s="179" t="s">
        <v>707</v>
      </c>
      <c r="G123" s="180" t="s">
        <v>214</v>
      </c>
      <c r="H123" s="181">
        <v>1</v>
      </c>
      <c r="I123" s="182"/>
      <c r="J123" s="183">
        <f>ROUND(I123*H123,2)</f>
        <v>0</v>
      </c>
      <c r="K123" s="184"/>
      <c r="L123" s="35"/>
      <c r="M123" s="185" t="s">
        <v>1</v>
      </c>
      <c r="N123" s="186" t="s">
        <v>40</v>
      </c>
      <c r="O123" s="78"/>
      <c r="P123" s="187">
        <f>O123*H123</f>
        <v>0</v>
      </c>
      <c r="Q123" s="187">
        <v>0</v>
      </c>
      <c r="R123" s="187">
        <f>Q123*H123</f>
        <v>0</v>
      </c>
      <c r="S123" s="187">
        <v>0</v>
      </c>
      <c r="T123" s="18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9" t="s">
        <v>371</v>
      </c>
      <c r="AT123" s="189" t="s">
        <v>133</v>
      </c>
      <c r="AU123" s="189" t="s">
        <v>138</v>
      </c>
      <c r="AY123" s="15" t="s">
        <v>131</v>
      </c>
      <c r="BE123" s="190">
        <f>IF(N123="základná",J123,0)</f>
        <v>0</v>
      </c>
      <c r="BF123" s="190">
        <f>IF(N123="znížená",J123,0)</f>
        <v>0</v>
      </c>
      <c r="BG123" s="190">
        <f>IF(N123="zákl. prenesená",J123,0)</f>
        <v>0</v>
      </c>
      <c r="BH123" s="190">
        <f>IF(N123="zníž. prenesená",J123,0)</f>
        <v>0</v>
      </c>
      <c r="BI123" s="190">
        <f>IF(N123="nulová",J123,0)</f>
        <v>0</v>
      </c>
      <c r="BJ123" s="15" t="s">
        <v>138</v>
      </c>
      <c r="BK123" s="190">
        <f>ROUND(I123*H123,2)</f>
        <v>0</v>
      </c>
      <c r="BL123" s="15" t="s">
        <v>371</v>
      </c>
      <c r="BM123" s="189" t="s">
        <v>708</v>
      </c>
    </row>
    <row r="124" s="2" customFormat="1" ht="33" customHeight="1">
      <c r="A124" s="34"/>
      <c r="B124" s="176"/>
      <c r="C124" s="177" t="s">
        <v>138</v>
      </c>
      <c r="D124" s="177" t="s">
        <v>133</v>
      </c>
      <c r="E124" s="178" t="s">
        <v>709</v>
      </c>
      <c r="F124" s="179" t="s">
        <v>710</v>
      </c>
      <c r="G124" s="180" t="s">
        <v>228</v>
      </c>
      <c r="H124" s="181">
        <v>46</v>
      </c>
      <c r="I124" s="182"/>
      <c r="J124" s="183">
        <f>ROUND(I124*H124,2)</f>
        <v>0</v>
      </c>
      <c r="K124" s="184"/>
      <c r="L124" s="35"/>
      <c r="M124" s="185" t="s">
        <v>1</v>
      </c>
      <c r="N124" s="186" t="s">
        <v>40</v>
      </c>
      <c r="O124" s="78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371</v>
      </c>
      <c r="AT124" s="189" t="s">
        <v>133</v>
      </c>
      <c r="AU124" s="189" t="s">
        <v>138</v>
      </c>
      <c r="AY124" s="15" t="s">
        <v>131</v>
      </c>
      <c r="BE124" s="190">
        <f>IF(N124="základná",J124,0)</f>
        <v>0</v>
      </c>
      <c r="BF124" s="190">
        <f>IF(N124="znížená",J124,0)</f>
        <v>0</v>
      </c>
      <c r="BG124" s="190">
        <f>IF(N124="zákl. prenesená",J124,0)</f>
        <v>0</v>
      </c>
      <c r="BH124" s="190">
        <f>IF(N124="zníž. prenesená",J124,0)</f>
        <v>0</v>
      </c>
      <c r="BI124" s="190">
        <f>IF(N124="nulová",J124,0)</f>
        <v>0</v>
      </c>
      <c r="BJ124" s="15" t="s">
        <v>138</v>
      </c>
      <c r="BK124" s="190">
        <f>ROUND(I124*H124,2)</f>
        <v>0</v>
      </c>
      <c r="BL124" s="15" t="s">
        <v>371</v>
      </c>
      <c r="BM124" s="189" t="s">
        <v>711</v>
      </c>
    </row>
    <row r="125" s="2" customFormat="1" ht="16.5" customHeight="1">
      <c r="A125" s="34"/>
      <c r="B125" s="176"/>
      <c r="C125" s="191" t="s">
        <v>365</v>
      </c>
      <c r="D125" s="191" t="s">
        <v>231</v>
      </c>
      <c r="E125" s="192" t="s">
        <v>712</v>
      </c>
      <c r="F125" s="193" t="s">
        <v>713</v>
      </c>
      <c r="G125" s="194" t="s">
        <v>448</v>
      </c>
      <c r="H125" s="195">
        <v>24.728000000000002</v>
      </c>
      <c r="I125" s="196"/>
      <c r="J125" s="197">
        <f>ROUND(I125*H125,2)</f>
        <v>0</v>
      </c>
      <c r="K125" s="198"/>
      <c r="L125" s="199"/>
      <c r="M125" s="200" t="s">
        <v>1</v>
      </c>
      <c r="N125" s="201" t="s">
        <v>40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576</v>
      </c>
      <c r="AT125" s="189" t="s">
        <v>231</v>
      </c>
      <c r="AU125" s="189" t="s">
        <v>138</v>
      </c>
      <c r="AY125" s="15" t="s">
        <v>131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138</v>
      </c>
      <c r="BK125" s="190">
        <f>ROUND(I125*H125,2)</f>
        <v>0</v>
      </c>
      <c r="BL125" s="15" t="s">
        <v>371</v>
      </c>
      <c r="BM125" s="189" t="s">
        <v>714</v>
      </c>
    </row>
    <row r="126" s="2" customFormat="1" ht="24.15" customHeight="1">
      <c r="A126" s="34"/>
      <c r="B126" s="176"/>
      <c r="C126" s="177" t="s">
        <v>137</v>
      </c>
      <c r="D126" s="177" t="s">
        <v>133</v>
      </c>
      <c r="E126" s="178" t="s">
        <v>715</v>
      </c>
      <c r="F126" s="179" t="s">
        <v>716</v>
      </c>
      <c r="G126" s="180" t="s">
        <v>228</v>
      </c>
      <c r="H126" s="181">
        <v>46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40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371</v>
      </c>
      <c r="AT126" s="189" t="s">
        <v>133</v>
      </c>
      <c r="AU126" s="189" t="s">
        <v>138</v>
      </c>
      <c r="AY126" s="15" t="s">
        <v>131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138</v>
      </c>
      <c r="BK126" s="190">
        <f>ROUND(I126*H126,2)</f>
        <v>0</v>
      </c>
      <c r="BL126" s="15" t="s">
        <v>371</v>
      </c>
      <c r="BM126" s="189" t="s">
        <v>717</v>
      </c>
    </row>
    <row r="127" s="2" customFormat="1" ht="16.5" customHeight="1">
      <c r="A127" s="34"/>
      <c r="B127" s="176"/>
      <c r="C127" s="191" t="s">
        <v>154</v>
      </c>
      <c r="D127" s="191" t="s">
        <v>231</v>
      </c>
      <c r="E127" s="192" t="s">
        <v>718</v>
      </c>
      <c r="F127" s="193" t="s">
        <v>719</v>
      </c>
      <c r="G127" s="194" t="s">
        <v>228</v>
      </c>
      <c r="H127" s="195">
        <v>46</v>
      </c>
      <c r="I127" s="196"/>
      <c r="J127" s="197">
        <f>ROUND(I127*H127,2)</f>
        <v>0</v>
      </c>
      <c r="K127" s="198"/>
      <c r="L127" s="199"/>
      <c r="M127" s="200" t="s">
        <v>1</v>
      </c>
      <c r="N127" s="201" t="s">
        <v>40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576</v>
      </c>
      <c r="AT127" s="189" t="s">
        <v>231</v>
      </c>
      <c r="AU127" s="189" t="s">
        <v>138</v>
      </c>
      <c r="AY127" s="15" t="s">
        <v>131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138</v>
      </c>
      <c r="BK127" s="190">
        <f>ROUND(I127*H127,2)</f>
        <v>0</v>
      </c>
      <c r="BL127" s="15" t="s">
        <v>371</v>
      </c>
      <c r="BM127" s="189" t="s">
        <v>720</v>
      </c>
    </row>
    <row r="128" s="2" customFormat="1" ht="16.5" customHeight="1">
      <c r="A128" s="34"/>
      <c r="B128" s="176"/>
      <c r="C128" s="191" t="s">
        <v>158</v>
      </c>
      <c r="D128" s="191" t="s">
        <v>231</v>
      </c>
      <c r="E128" s="192" t="s">
        <v>721</v>
      </c>
      <c r="F128" s="193" t="s">
        <v>722</v>
      </c>
      <c r="G128" s="194" t="s">
        <v>214</v>
      </c>
      <c r="H128" s="195">
        <v>1</v>
      </c>
      <c r="I128" s="196"/>
      <c r="J128" s="197">
        <f>ROUND(I128*H128,2)</f>
        <v>0</v>
      </c>
      <c r="K128" s="198"/>
      <c r="L128" s="199"/>
      <c r="M128" s="200" t="s">
        <v>1</v>
      </c>
      <c r="N128" s="201" t="s">
        <v>40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576</v>
      </c>
      <c r="AT128" s="189" t="s">
        <v>231</v>
      </c>
      <c r="AU128" s="189" t="s">
        <v>138</v>
      </c>
      <c r="AY128" s="15" t="s">
        <v>131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138</v>
      </c>
      <c r="BK128" s="190">
        <f>ROUND(I128*H128,2)</f>
        <v>0</v>
      </c>
      <c r="BL128" s="15" t="s">
        <v>371</v>
      </c>
      <c r="BM128" s="189" t="s">
        <v>723</v>
      </c>
    </row>
    <row r="129" s="2" customFormat="1" ht="16.5" customHeight="1">
      <c r="A129" s="34"/>
      <c r="B129" s="176"/>
      <c r="C129" s="191" t="s">
        <v>162</v>
      </c>
      <c r="D129" s="191" t="s">
        <v>231</v>
      </c>
      <c r="E129" s="192" t="s">
        <v>724</v>
      </c>
      <c r="F129" s="193" t="s">
        <v>725</v>
      </c>
      <c r="G129" s="194" t="s">
        <v>214</v>
      </c>
      <c r="H129" s="195">
        <v>3</v>
      </c>
      <c r="I129" s="196"/>
      <c r="J129" s="197">
        <f>ROUND(I129*H129,2)</f>
        <v>0</v>
      </c>
      <c r="K129" s="198"/>
      <c r="L129" s="199"/>
      <c r="M129" s="200" t="s">
        <v>1</v>
      </c>
      <c r="N129" s="201" t="s">
        <v>40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576</v>
      </c>
      <c r="AT129" s="189" t="s">
        <v>231</v>
      </c>
      <c r="AU129" s="189" t="s">
        <v>138</v>
      </c>
      <c r="AY129" s="15" t="s">
        <v>131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138</v>
      </c>
      <c r="BK129" s="190">
        <f>ROUND(I129*H129,2)</f>
        <v>0</v>
      </c>
      <c r="BL129" s="15" t="s">
        <v>371</v>
      </c>
      <c r="BM129" s="189" t="s">
        <v>726</v>
      </c>
    </row>
    <row r="130" s="2" customFormat="1" ht="16.5" customHeight="1">
      <c r="A130" s="34"/>
      <c r="B130" s="176"/>
      <c r="C130" s="191" t="s">
        <v>166</v>
      </c>
      <c r="D130" s="191" t="s">
        <v>231</v>
      </c>
      <c r="E130" s="192" t="s">
        <v>727</v>
      </c>
      <c r="F130" s="193" t="s">
        <v>728</v>
      </c>
      <c r="G130" s="194" t="s">
        <v>214</v>
      </c>
      <c r="H130" s="195">
        <v>9</v>
      </c>
      <c r="I130" s="196"/>
      <c r="J130" s="197">
        <f>ROUND(I130*H130,2)</f>
        <v>0</v>
      </c>
      <c r="K130" s="198"/>
      <c r="L130" s="199"/>
      <c r="M130" s="200" t="s">
        <v>1</v>
      </c>
      <c r="N130" s="201" t="s">
        <v>40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576</v>
      </c>
      <c r="AT130" s="189" t="s">
        <v>231</v>
      </c>
      <c r="AU130" s="189" t="s">
        <v>138</v>
      </c>
      <c r="AY130" s="15" t="s">
        <v>131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138</v>
      </c>
      <c r="BK130" s="190">
        <f>ROUND(I130*H130,2)</f>
        <v>0</v>
      </c>
      <c r="BL130" s="15" t="s">
        <v>371</v>
      </c>
      <c r="BM130" s="189" t="s">
        <v>729</v>
      </c>
    </row>
    <row r="131" s="2" customFormat="1" ht="16.5" customHeight="1">
      <c r="A131" s="34"/>
      <c r="B131" s="176"/>
      <c r="C131" s="191" t="s">
        <v>171</v>
      </c>
      <c r="D131" s="191" t="s">
        <v>231</v>
      </c>
      <c r="E131" s="192" t="s">
        <v>730</v>
      </c>
      <c r="F131" s="193" t="s">
        <v>731</v>
      </c>
      <c r="G131" s="194" t="s">
        <v>214</v>
      </c>
      <c r="H131" s="195">
        <v>1</v>
      </c>
      <c r="I131" s="196"/>
      <c r="J131" s="197">
        <f>ROUND(I131*H131,2)</f>
        <v>0</v>
      </c>
      <c r="K131" s="198"/>
      <c r="L131" s="199"/>
      <c r="M131" s="200" t="s">
        <v>1</v>
      </c>
      <c r="N131" s="201" t="s">
        <v>40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576</v>
      </c>
      <c r="AT131" s="189" t="s">
        <v>231</v>
      </c>
      <c r="AU131" s="189" t="s">
        <v>138</v>
      </c>
      <c r="AY131" s="15" t="s">
        <v>131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138</v>
      </c>
      <c r="BK131" s="190">
        <f>ROUND(I131*H131,2)</f>
        <v>0</v>
      </c>
      <c r="BL131" s="15" t="s">
        <v>371</v>
      </c>
      <c r="BM131" s="189" t="s">
        <v>732</v>
      </c>
    </row>
    <row r="132" s="2" customFormat="1" ht="16.5" customHeight="1">
      <c r="A132" s="34"/>
      <c r="B132" s="176"/>
      <c r="C132" s="191" t="s">
        <v>175</v>
      </c>
      <c r="D132" s="191" t="s">
        <v>231</v>
      </c>
      <c r="E132" s="192" t="s">
        <v>733</v>
      </c>
      <c r="F132" s="193" t="s">
        <v>734</v>
      </c>
      <c r="G132" s="194" t="s">
        <v>214</v>
      </c>
      <c r="H132" s="195">
        <v>4</v>
      </c>
      <c r="I132" s="196"/>
      <c r="J132" s="197">
        <f>ROUND(I132*H132,2)</f>
        <v>0</v>
      </c>
      <c r="K132" s="198"/>
      <c r="L132" s="199"/>
      <c r="M132" s="200" t="s">
        <v>1</v>
      </c>
      <c r="N132" s="201" t="s">
        <v>40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576</v>
      </c>
      <c r="AT132" s="189" t="s">
        <v>231</v>
      </c>
      <c r="AU132" s="189" t="s">
        <v>138</v>
      </c>
      <c r="AY132" s="15" t="s">
        <v>131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138</v>
      </c>
      <c r="BK132" s="190">
        <f>ROUND(I132*H132,2)</f>
        <v>0</v>
      </c>
      <c r="BL132" s="15" t="s">
        <v>371</v>
      </c>
      <c r="BM132" s="189" t="s">
        <v>735</v>
      </c>
    </row>
    <row r="133" s="2" customFormat="1" ht="16.5" customHeight="1">
      <c r="A133" s="34"/>
      <c r="B133" s="176"/>
      <c r="C133" s="177" t="s">
        <v>179</v>
      </c>
      <c r="D133" s="177" t="s">
        <v>133</v>
      </c>
      <c r="E133" s="178" t="s">
        <v>597</v>
      </c>
      <c r="F133" s="179" t="s">
        <v>598</v>
      </c>
      <c r="G133" s="180" t="s">
        <v>239</v>
      </c>
      <c r="H133" s="202"/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40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371</v>
      </c>
      <c r="AT133" s="189" t="s">
        <v>133</v>
      </c>
      <c r="AU133" s="189" t="s">
        <v>138</v>
      </c>
      <c r="AY133" s="15" t="s">
        <v>131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138</v>
      </c>
      <c r="BK133" s="190">
        <f>ROUND(I133*H133,2)</f>
        <v>0</v>
      </c>
      <c r="BL133" s="15" t="s">
        <v>371</v>
      </c>
      <c r="BM133" s="189" t="s">
        <v>736</v>
      </c>
    </row>
    <row r="134" s="2" customFormat="1" ht="16.5" customHeight="1">
      <c r="A134" s="34"/>
      <c r="B134" s="176"/>
      <c r="C134" s="177" t="s">
        <v>183</v>
      </c>
      <c r="D134" s="177" t="s">
        <v>133</v>
      </c>
      <c r="E134" s="178" t="s">
        <v>556</v>
      </c>
      <c r="F134" s="179" t="s">
        <v>557</v>
      </c>
      <c r="G134" s="180" t="s">
        <v>239</v>
      </c>
      <c r="H134" s="202"/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40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371</v>
      </c>
      <c r="AT134" s="189" t="s">
        <v>133</v>
      </c>
      <c r="AU134" s="189" t="s">
        <v>138</v>
      </c>
      <c r="AY134" s="15" t="s">
        <v>131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138</v>
      </c>
      <c r="BK134" s="190">
        <f>ROUND(I134*H134,2)</f>
        <v>0</v>
      </c>
      <c r="BL134" s="15" t="s">
        <v>371</v>
      </c>
      <c r="BM134" s="189" t="s">
        <v>737</v>
      </c>
    </row>
    <row r="135" s="2" customFormat="1" ht="16.5" customHeight="1">
      <c r="A135" s="34"/>
      <c r="B135" s="176"/>
      <c r="C135" s="177" t="s">
        <v>188</v>
      </c>
      <c r="D135" s="177" t="s">
        <v>133</v>
      </c>
      <c r="E135" s="178" t="s">
        <v>603</v>
      </c>
      <c r="F135" s="179" t="s">
        <v>604</v>
      </c>
      <c r="G135" s="180" t="s">
        <v>239</v>
      </c>
      <c r="H135" s="202"/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40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371</v>
      </c>
      <c r="AT135" s="189" t="s">
        <v>133</v>
      </c>
      <c r="AU135" s="189" t="s">
        <v>138</v>
      </c>
      <c r="AY135" s="15" t="s">
        <v>131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138</v>
      </c>
      <c r="BK135" s="190">
        <f>ROUND(I135*H135,2)</f>
        <v>0</v>
      </c>
      <c r="BL135" s="15" t="s">
        <v>371</v>
      </c>
      <c r="BM135" s="189" t="s">
        <v>738</v>
      </c>
    </row>
    <row r="136" s="2" customFormat="1" ht="16.5" customHeight="1">
      <c r="A136" s="34"/>
      <c r="B136" s="176"/>
      <c r="C136" s="177" t="s">
        <v>192</v>
      </c>
      <c r="D136" s="177" t="s">
        <v>133</v>
      </c>
      <c r="E136" s="178" t="s">
        <v>564</v>
      </c>
      <c r="F136" s="179" t="s">
        <v>565</v>
      </c>
      <c r="G136" s="180" t="s">
        <v>239</v>
      </c>
      <c r="H136" s="202"/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40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371</v>
      </c>
      <c r="AT136" s="189" t="s">
        <v>133</v>
      </c>
      <c r="AU136" s="189" t="s">
        <v>138</v>
      </c>
      <c r="AY136" s="15" t="s">
        <v>131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138</v>
      </c>
      <c r="BK136" s="190">
        <f>ROUND(I136*H136,2)</f>
        <v>0</v>
      </c>
      <c r="BL136" s="15" t="s">
        <v>371</v>
      </c>
      <c r="BM136" s="189" t="s">
        <v>739</v>
      </c>
    </row>
    <row r="137" s="12" customFormat="1" ht="22.8" customHeight="1">
      <c r="A137" s="12"/>
      <c r="B137" s="163"/>
      <c r="C137" s="12"/>
      <c r="D137" s="164" t="s">
        <v>73</v>
      </c>
      <c r="E137" s="174" t="s">
        <v>740</v>
      </c>
      <c r="F137" s="174" t="s">
        <v>741</v>
      </c>
      <c r="G137" s="12"/>
      <c r="H137" s="12"/>
      <c r="I137" s="166"/>
      <c r="J137" s="175">
        <f>BK137</f>
        <v>0</v>
      </c>
      <c r="K137" s="12"/>
      <c r="L137" s="163"/>
      <c r="M137" s="168"/>
      <c r="N137" s="169"/>
      <c r="O137" s="169"/>
      <c r="P137" s="170">
        <f>SUM(P138:P139)</f>
        <v>0</v>
      </c>
      <c r="Q137" s="169"/>
      <c r="R137" s="170">
        <f>SUM(R138:R139)</f>
        <v>0</v>
      </c>
      <c r="S137" s="169"/>
      <c r="T137" s="171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4" t="s">
        <v>365</v>
      </c>
      <c r="AT137" s="172" t="s">
        <v>73</v>
      </c>
      <c r="AU137" s="172" t="s">
        <v>82</v>
      </c>
      <c r="AY137" s="164" t="s">
        <v>131</v>
      </c>
      <c r="BK137" s="173">
        <f>SUM(BK138:BK139)</f>
        <v>0</v>
      </c>
    </row>
    <row r="138" s="2" customFormat="1" ht="24.15" customHeight="1">
      <c r="A138" s="34"/>
      <c r="B138" s="176"/>
      <c r="C138" s="177" t="s">
        <v>197</v>
      </c>
      <c r="D138" s="177" t="s">
        <v>133</v>
      </c>
      <c r="E138" s="178" t="s">
        <v>742</v>
      </c>
      <c r="F138" s="179" t="s">
        <v>743</v>
      </c>
      <c r="G138" s="180" t="s">
        <v>228</v>
      </c>
      <c r="H138" s="181">
        <v>34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40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371</v>
      </c>
      <c r="AT138" s="189" t="s">
        <v>133</v>
      </c>
      <c r="AU138" s="189" t="s">
        <v>138</v>
      </c>
      <c r="AY138" s="15" t="s">
        <v>131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138</v>
      </c>
      <c r="BK138" s="190">
        <f>ROUND(I138*H138,2)</f>
        <v>0</v>
      </c>
      <c r="BL138" s="15" t="s">
        <v>371</v>
      </c>
      <c r="BM138" s="189" t="s">
        <v>744</v>
      </c>
    </row>
    <row r="139" s="2" customFormat="1" ht="16.5" customHeight="1">
      <c r="A139" s="34"/>
      <c r="B139" s="176"/>
      <c r="C139" s="191" t="s">
        <v>202</v>
      </c>
      <c r="D139" s="191" t="s">
        <v>231</v>
      </c>
      <c r="E139" s="192" t="s">
        <v>745</v>
      </c>
      <c r="F139" s="193" t="s">
        <v>746</v>
      </c>
      <c r="G139" s="194" t="s">
        <v>228</v>
      </c>
      <c r="H139" s="195">
        <v>34</v>
      </c>
      <c r="I139" s="196"/>
      <c r="J139" s="197">
        <f>ROUND(I139*H139,2)</f>
        <v>0</v>
      </c>
      <c r="K139" s="198"/>
      <c r="L139" s="199"/>
      <c r="M139" s="200" t="s">
        <v>1</v>
      </c>
      <c r="N139" s="201" t="s">
        <v>40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576</v>
      </c>
      <c r="AT139" s="189" t="s">
        <v>231</v>
      </c>
      <c r="AU139" s="189" t="s">
        <v>138</v>
      </c>
      <c r="AY139" s="15" t="s">
        <v>131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138</v>
      </c>
      <c r="BK139" s="190">
        <f>ROUND(I139*H139,2)</f>
        <v>0</v>
      </c>
      <c r="BL139" s="15" t="s">
        <v>371</v>
      </c>
      <c r="BM139" s="189" t="s">
        <v>747</v>
      </c>
    </row>
    <row r="140" s="12" customFormat="1" ht="22.8" customHeight="1">
      <c r="A140" s="12"/>
      <c r="B140" s="163"/>
      <c r="C140" s="12"/>
      <c r="D140" s="164" t="s">
        <v>73</v>
      </c>
      <c r="E140" s="174" t="s">
        <v>748</v>
      </c>
      <c r="F140" s="174" t="s">
        <v>749</v>
      </c>
      <c r="G140" s="12"/>
      <c r="H140" s="12"/>
      <c r="I140" s="166"/>
      <c r="J140" s="175">
        <f>BK140</f>
        <v>0</v>
      </c>
      <c r="K140" s="12"/>
      <c r="L140" s="163"/>
      <c r="M140" s="168"/>
      <c r="N140" s="169"/>
      <c r="O140" s="169"/>
      <c r="P140" s="170">
        <f>SUM(P141:P149)</f>
        <v>0</v>
      </c>
      <c r="Q140" s="169"/>
      <c r="R140" s="170">
        <f>SUM(R141:R149)</f>
        <v>0</v>
      </c>
      <c r="S140" s="169"/>
      <c r="T140" s="171">
        <f>SUM(T141:T149)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4" t="s">
        <v>365</v>
      </c>
      <c r="AT140" s="172" t="s">
        <v>73</v>
      </c>
      <c r="AU140" s="172" t="s">
        <v>82</v>
      </c>
      <c r="AY140" s="164" t="s">
        <v>131</v>
      </c>
      <c r="BK140" s="173">
        <f>SUM(BK141:BK149)</f>
        <v>0</v>
      </c>
    </row>
    <row r="141" s="2" customFormat="1" ht="24.15" customHeight="1">
      <c r="A141" s="34"/>
      <c r="B141" s="176"/>
      <c r="C141" s="177" t="s">
        <v>206</v>
      </c>
      <c r="D141" s="177" t="s">
        <v>133</v>
      </c>
      <c r="E141" s="178" t="s">
        <v>750</v>
      </c>
      <c r="F141" s="179" t="s">
        <v>751</v>
      </c>
      <c r="G141" s="180" t="s">
        <v>228</v>
      </c>
      <c r="H141" s="181">
        <v>46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40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371</v>
      </c>
      <c r="AT141" s="189" t="s">
        <v>133</v>
      </c>
      <c r="AU141" s="189" t="s">
        <v>138</v>
      </c>
      <c r="AY141" s="15" t="s">
        <v>131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138</v>
      </c>
      <c r="BK141" s="190">
        <f>ROUND(I141*H141,2)</f>
        <v>0</v>
      </c>
      <c r="BL141" s="15" t="s">
        <v>371</v>
      </c>
      <c r="BM141" s="189" t="s">
        <v>752</v>
      </c>
    </row>
    <row r="142" s="2" customFormat="1" ht="33" customHeight="1">
      <c r="A142" s="34"/>
      <c r="B142" s="176"/>
      <c r="C142" s="177" t="s">
        <v>211</v>
      </c>
      <c r="D142" s="177" t="s">
        <v>133</v>
      </c>
      <c r="E142" s="178" t="s">
        <v>753</v>
      </c>
      <c r="F142" s="179" t="s">
        <v>754</v>
      </c>
      <c r="G142" s="180" t="s">
        <v>228</v>
      </c>
      <c r="H142" s="181">
        <v>46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40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371</v>
      </c>
      <c r="AT142" s="189" t="s">
        <v>133</v>
      </c>
      <c r="AU142" s="189" t="s">
        <v>138</v>
      </c>
      <c r="AY142" s="15" t="s">
        <v>131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138</v>
      </c>
      <c r="BK142" s="190">
        <f>ROUND(I142*H142,2)</f>
        <v>0</v>
      </c>
      <c r="BL142" s="15" t="s">
        <v>371</v>
      </c>
      <c r="BM142" s="189" t="s">
        <v>755</v>
      </c>
    </row>
    <row r="143" s="2" customFormat="1" ht="24.15" customHeight="1">
      <c r="A143" s="34"/>
      <c r="B143" s="176"/>
      <c r="C143" s="177" t="s">
        <v>218</v>
      </c>
      <c r="D143" s="177" t="s">
        <v>133</v>
      </c>
      <c r="E143" s="178" t="s">
        <v>756</v>
      </c>
      <c r="F143" s="179" t="s">
        <v>757</v>
      </c>
      <c r="G143" s="180" t="s">
        <v>228</v>
      </c>
      <c r="H143" s="181">
        <v>46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40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371</v>
      </c>
      <c r="AT143" s="189" t="s">
        <v>133</v>
      </c>
      <c r="AU143" s="189" t="s">
        <v>138</v>
      </c>
      <c r="AY143" s="15" t="s">
        <v>131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138</v>
      </c>
      <c r="BK143" s="190">
        <f>ROUND(I143*H143,2)</f>
        <v>0</v>
      </c>
      <c r="BL143" s="15" t="s">
        <v>371</v>
      </c>
      <c r="BM143" s="189" t="s">
        <v>758</v>
      </c>
    </row>
    <row r="144" s="2" customFormat="1" ht="16.5" customHeight="1">
      <c r="A144" s="34"/>
      <c r="B144" s="176"/>
      <c r="C144" s="191" t="s">
        <v>7</v>
      </c>
      <c r="D144" s="191" t="s">
        <v>231</v>
      </c>
      <c r="E144" s="192" t="s">
        <v>759</v>
      </c>
      <c r="F144" s="193" t="s">
        <v>760</v>
      </c>
      <c r="G144" s="194" t="s">
        <v>231</v>
      </c>
      <c r="H144" s="195">
        <v>46</v>
      </c>
      <c r="I144" s="196"/>
      <c r="J144" s="197">
        <f>ROUND(I144*H144,2)</f>
        <v>0</v>
      </c>
      <c r="K144" s="198"/>
      <c r="L144" s="199"/>
      <c r="M144" s="200" t="s">
        <v>1</v>
      </c>
      <c r="N144" s="201" t="s">
        <v>40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576</v>
      </c>
      <c r="AT144" s="189" t="s">
        <v>231</v>
      </c>
      <c r="AU144" s="189" t="s">
        <v>138</v>
      </c>
      <c r="AY144" s="15" t="s">
        <v>131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138</v>
      </c>
      <c r="BK144" s="190">
        <f>ROUND(I144*H144,2)</f>
        <v>0</v>
      </c>
      <c r="BL144" s="15" t="s">
        <v>371</v>
      </c>
      <c r="BM144" s="189" t="s">
        <v>761</v>
      </c>
    </row>
    <row r="145" s="2" customFormat="1" ht="33" customHeight="1">
      <c r="A145" s="34"/>
      <c r="B145" s="176"/>
      <c r="C145" s="177" t="s">
        <v>230</v>
      </c>
      <c r="D145" s="177" t="s">
        <v>133</v>
      </c>
      <c r="E145" s="178" t="s">
        <v>762</v>
      </c>
      <c r="F145" s="179" t="s">
        <v>763</v>
      </c>
      <c r="G145" s="180" t="s">
        <v>228</v>
      </c>
      <c r="H145" s="181">
        <v>46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40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371</v>
      </c>
      <c r="AT145" s="189" t="s">
        <v>133</v>
      </c>
      <c r="AU145" s="189" t="s">
        <v>138</v>
      </c>
      <c r="AY145" s="15" t="s">
        <v>131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138</v>
      </c>
      <c r="BK145" s="190">
        <f>ROUND(I145*H145,2)</f>
        <v>0</v>
      </c>
      <c r="BL145" s="15" t="s">
        <v>371</v>
      </c>
      <c r="BM145" s="189" t="s">
        <v>764</v>
      </c>
    </row>
    <row r="146" s="2" customFormat="1" ht="24.15" customHeight="1">
      <c r="A146" s="34"/>
      <c r="B146" s="176"/>
      <c r="C146" s="177" t="s">
        <v>236</v>
      </c>
      <c r="D146" s="177" t="s">
        <v>133</v>
      </c>
      <c r="E146" s="178" t="s">
        <v>765</v>
      </c>
      <c r="F146" s="179" t="s">
        <v>766</v>
      </c>
      <c r="G146" s="180" t="s">
        <v>136</v>
      </c>
      <c r="H146" s="181">
        <v>1.7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40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371</v>
      </c>
      <c r="AT146" s="189" t="s">
        <v>133</v>
      </c>
      <c r="AU146" s="189" t="s">
        <v>138</v>
      </c>
      <c r="AY146" s="15" t="s">
        <v>131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138</v>
      </c>
      <c r="BK146" s="190">
        <f>ROUND(I146*H146,2)</f>
        <v>0</v>
      </c>
      <c r="BL146" s="15" t="s">
        <v>371</v>
      </c>
      <c r="BM146" s="189" t="s">
        <v>767</v>
      </c>
    </row>
    <row r="147" s="2" customFormat="1" ht="16.5" customHeight="1">
      <c r="A147" s="34"/>
      <c r="B147" s="176"/>
      <c r="C147" s="177" t="s">
        <v>243</v>
      </c>
      <c r="D147" s="177" t="s">
        <v>133</v>
      </c>
      <c r="E147" s="178" t="s">
        <v>597</v>
      </c>
      <c r="F147" s="179" t="s">
        <v>598</v>
      </c>
      <c r="G147" s="180" t="s">
        <v>239</v>
      </c>
      <c r="H147" s="202"/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40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371</v>
      </c>
      <c r="AT147" s="189" t="s">
        <v>133</v>
      </c>
      <c r="AU147" s="189" t="s">
        <v>138</v>
      </c>
      <c r="AY147" s="15" t="s">
        <v>131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138</v>
      </c>
      <c r="BK147" s="190">
        <f>ROUND(I147*H147,2)</f>
        <v>0</v>
      </c>
      <c r="BL147" s="15" t="s">
        <v>371</v>
      </c>
      <c r="BM147" s="189" t="s">
        <v>768</v>
      </c>
    </row>
    <row r="148" s="2" customFormat="1" ht="16.5" customHeight="1">
      <c r="A148" s="34"/>
      <c r="B148" s="176"/>
      <c r="C148" s="177" t="s">
        <v>247</v>
      </c>
      <c r="D148" s="177" t="s">
        <v>133</v>
      </c>
      <c r="E148" s="178" t="s">
        <v>603</v>
      </c>
      <c r="F148" s="179" t="s">
        <v>604</v>
      </c>
      <c r="G148" s="180" t="s">
        <v>239</v>
      </c>
      <c r="H148" s="202"/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40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371</v>
      </c>
      <c r="AT148" s="189" t="s">
        <v>133</v>
      </c>
      <c r="AU148" s="189" t="s">
        <v>138</v>
      </c>
      <c r="AY148" s="15" t="s">
        <v>131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138</v>
      </c>
      <c r="BK148" s="190">
        <f>ROUND(I148*H148,2)</f>
        <v>0</v>
      </c>
      <c r="BL148" s="15" t="s">
        <v>371</v>
      </c>
      <c r="BM148" s="189" t="s">
        <v>769</v>
      </c>
    </row>
    <row r="149" s="2" customFormat="1" ht="16.5" customHeight="1">
      <c r="A149" s="34"/>
      <c r="B149" s="176"/>
      <c r="C149" s="177" t="s">
        <v>251</v>
      </c>
      <c r="D149" s="177" t="s">
        <v>133</v>
      </c>
      <c r="E149" s="178" t="s">
        <v>564</v>
      </c>
      <c r="F149" s="179" t="s">
        <v>565</v>
      </c>
      <c r="G149" s="180" t="s">
        <v>239</v>
      </c>
      <c r="H149" s="202"/>
      <c r="I149" s="182"/>
      <c r="J149" s="183">
        <f>ROUND(I149*H149,2)</f>
        <v>0</v>
      </c>
      <c r="K149" s="184"/>
      <c r="L149" s="35"/>
      <c r="M149" s="203" t="s">
        <v>1</v>
      </c>
      <c r="N149" s="204" t="s">
        <v>40</v>
      </c>
      <c r="O149" s="205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371</v>
      </c>
      <c r="AT149" s="189" t="s">
        <v>133</v>
      </c>
      <c r="AU149" s="189" t="s">
        <v>138</v>
      </c>
      <c r="AY149" s="15" t="s">
        <v>131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138</v>
      </c>
      <c r="BK149" s="190">
        <f>ROUND(I149*H149,2)</f>
        <v>0</v>
      </c>
      <c r="BL149" s="15" t="s">
        <v>371</v>
      </c>
      <c r="BM149" s="189" t="s">
        <v>770</v>
      </c>
    </row>
    <row r="150" s="2" customFormat="1" ht="6.96" customHeight="1">
      <c r="A150" s="34"/>
      <c r="B150" s="61"/>
      <c r="C150" s="62"/>
      <c r="D150" s="62"/>
      <c r="E150" s="62"/>
      <c r="F150" s="62"/>
      <c r="G150" s="62"/>
      <c r="H150" s="62"/>
      <c r="I150" s="62"/>
      <c r="J150" s="62"/>
      <c r="K150" s="62"/>
      <c r="L150" s="35"/>
      <c r="M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</sheetData>
  <autoFilter ref="C119:K149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DESKTOP-SD9UK27\HP</dc:creator>
  <cp:lastModifiedBy>DESKTOP-SD9UK27\HP</cp:lastModifiedBy>
  <dcterms:created xsi:type="dcterms:W3CDTF">2023-08-04T08:21:51Z</dcterms:created>
  <dcterms:modified xsi:type="dcterms:W3CDTF">2023-08-04T08:21:53Z</dcterms:modified>
</cp:coreProperties>
</file>