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Partneri\Michálek\DSS Lipa\bez so 03\"/>
    </mc:Choice>
  </mc:AlternateContent>
  <bookViews>
    <workbookView xWindow="0" yWindow="0" windowWidth="0" windowHeight="0"/>
  </bookViews>
  <sheets>
    <sheet name="Rekapitulácia stavby" sheetId="1" r:id="rId1"/>
    <sheet name="01 - Stavebná časť + statika" sheetId="2" r:id="rId2"/>
    <sheet name="02 - Zdravotechnika" sheetId="3" r:id="rId3"/>
    <sheet name="2.1 - Rozvody vody, kanál..." sheetId="4" r:id="rId4"/>
    <sheet name="3.1 - Zdroj tepla" sheetId="5" r:id="rId5"/>
    <sheet name="3.2 - Vykurovací systém" sheetId="6" r:id="rId6"/>
    <sheet name="04 - Vzduchotechnika" sheetId="7" r:id="rId7"/>
    <sheet name="05 - Elekotrinštalácia" sheetId="8" r:id="rId8"/>
    <sheet name="02.1 - Komunikácia" sheetId="9" r:id="rId9"/>
    <sheet name="02.2 - Parkovanie" sheetId="10" r:id="rId10"/>
    <sheet name="02.3.1 - Chodník dláždený" sheetId="11" r:id="rId11"/>
    <sheet name="02.4 - Sadové úpray" sheetId="12" r:id="rId12"/>
    <sheet name="SO 04 - NN prípojka" sheetId="13" r:id="rId13"/>
    <sheet name="SO 05 - Vodovodná prípojka" sheetId="14" r:id="rId14"/>
    <sheet name="SO 06 - Kanalizačná prípojka" sheetId="15" r:id="rId15"/>
    <sheet name="SO 07 - Dažďová kanalizač..." sheetId="16" r:id="rId16"/>
    <sheet name="SO 08 - Požiarna nádrž" sheetId="17" r:id="rId17"/>
    <sheet name="SO 09 - Oplotenie" sheetId="18" r:id="rId18"/>
    <sheet name="SO 10 - Odstránenie panel..." sheetId="19" r:id="rId19"/>
  </sheets>
  <definedNames>
    <definedName name="_xlnm.Print_Area" localSheetId="0">'Rekapitulácia stavby'!$D$4:$AO$76,'Rekapitulácia stavby'!$C$82:$AQ$118</definedName>
    <definedName name="_xlnm.Print_Titles" localSheetId="0">'Rekapitulácia stavby'!$92:$92</definedName>
    <definedName name="_xlnm._FilterDatabase" localSheetId="1" hidden="1">'01 - Stavebná časť + statika'!$C$146:$K$426</definedName>
    <definedName name="_xlnm.Print_Area" localSheetId="1">'01 - Stavebná časť + statika'!$C$4:$J$76,'01 - Stavebná časť + statika'!$C$82:$J$126,'01 - Stavebná časť + statika'!$C$132:$J$426</definedName>
    <definedName name="_xlnm.Print_Titles" localSheetId="1">'01 - Stavebná časť + statika'!$146:$146</definedName>
    <definedName name="_xlnm._FilterDatabase" localSheetId="2" hidden="1">'02 - Zdravotechnika'!$C$127:$K$279</definedName>
    <definedName name="_xlnm.Print_Area" localSheetId="2">'02 - Zdravotechnika'!$C$4:$J$76,'02 - Zdravotechnika'!$C$82:$J$107,'02 - Zdravotechnika'!$C$113:$J$279</definedName>
    <definedName name="_xlnm.Print_Titles" localSheetId="2">'02 - Zdravotechnika'!$127:$127</definedName>
    <definedName name="_xlnm._FilterDatabase" localSheetId="3" hidden="1">'2.1 - Rozvody vody, kanál...'!$C$133:$K$191</definedName>
    <definedName name="_xlnm.Print_Area" localSheetId="3">'2.1 - Rozvody vody, kanál...'!$C$4:$J$76,'2.1 - Rozvody vody, kanál...'!$C$82:$J$111,'2.1 - Rozvody vody, kanál...'!$C$117:$J$191</definedName>
    <definedName name="_xlnm.Print_Titles" localSheetId="3">'2.1 - Rozvody vody, kanál...'!$133:$133</definedName>
    <definedName name="_xlnm._FilterDatabase" localSheetId="4" hidden="1">'3.1 - Zdroj tepla'!$C$133:$K$229</definedName>
    <definedName name="_xlnm.Print_Area" localSheetId="4">'3.1 - Zdroj tepla'!$C$4:$J$76,'3.1 - Zdroj tepla'!$C$82:$J$111,'3.1 - Zdroj tepla'!$C$117:$J$229</definedName>
    <definedName name="_xlnm.Print_Titles" localSheetId="4">'3.1 - Zdroj tepla'!$133:$133</definedName>
    <definedName name="_xlnm._FilterDatabase" localSheetId="5" hidden="1">'3.2 - Vykurovací systém'!$C$131:$K$208</definedName>
    <definedName name="_xlnm.Print_Area" localSheetId="5">'3.2 - Vykurovací systém'!$C$4:$J$76,'3.2 - Vykurovací systém'!$C$82:$J$109,'3.2 - Vykurovací systém'!$C$115:$J$208</definedName>
    <definedName name="_xlnm.Print_Titles" localSheetId="5">'3.2 - Vykurovací systém'!$131:$131</definedName>
    <definedName name="_xlnm._FilterDatabase" localSheetId="6" hidden="1">'04 - Vzduchotechnika'!$C$125:$K$174</definedName>
    <definedName name="_xlnm.Print_Area" localSheetId="6">'04 - Vzduchotechnika'!$C$4:$J$76,'04 - Vzduchotechnika'!$C$82:$J$105,'04 - Vzduchotechnika'!$C$111:$J$174</definedName>
    <definedName name="_xlnm.Print_Titles" localSheetId="6">'04 - Vzduchotechnika'!$125:$125</definedName>
    <definedName name="_xlnm._FilterDatabase" localSheetId="7" hidden="1">'05 - Elekotrinštalácia'!$C$127:$K$254</definedName>
    <definedName name="_xlnm.Print_Area" localSheetId="7">'05 - Elekotrinštalácia'!$C$4:$J$76,'05 - Elekotrinštalácia'!$C$82:$J$107,'05 - Elekotrinštalácia'!$C$113:$J$254</definedName>
    <definedName name="_xlnm.Print_Titles" localSheetId="7">'05 - Elekotrinštalácia'!$127:$127</definedName>
    <definedName name="_xlnm._FilterDatabase" localSheetId="8" hidden="1">'02.1 - Komunikácia'!$C$125:$K$208</definedName>
    <definedName name="_xlnm.Print_Area" localSheetId="8">'02.1 - Komunikácia'!$C$4:$J$76,'02.1 - Komunikácia'!$C$82:$J$105,'02.1 - Komunikácia'!$C$111:$J$208</definedName>
    <definedName name="_xlnm.Print_Titles" localSheetId="8">'02.1 - Komunikácia'!$125:$125</definedName>
    <definedName name="_xlnm._FilterDatabase" localSheetId="9" hidden="1">'02.2 - Parkovanie'!$C$125:$K$169</definedName>
    <definedName name="_xlnm.Print_Area" localSheetId="9">'02.2 - Parkovanie'!$C$4:$J$76,'02.2 - Parkovanie'!$C$82:$J$105,'02.2 - Parkovanie'!$C$111:$J$169</definedName>
    <definedName name="_xlnm.Print_Titles" localSheetId="9">'02.2 - Parkovanie'!$125:$125</definedName>
    <definedName name="_xlnm._FilterDatabase" localSheetId="10" hidden="1">'02.3.1 - Chodník dláždený'!$C$128:$K$153</definedName>
    <definedName name="_xlnm.Print_Area" localSheetId="10">'02.3.1 - Chodník dláždený'!$C$4:$J$76,'02.3.1 - Chodník dláždený'!$C$82:$J$106,'02.3.1 - Chodník dláždený'!$C$112:$J$153</definedName>
    <definedName name="_xlnm.Print_Titles" localSheetId="10">'02.3.1 - Chodník dláždený'!$128:$128</definedName>
    <definedName name="_xlnm._FilterDatabase" localSheetId="11" hidden="1">'02.4 - Sadové úpray'!$C$128:$K$170</definedName>
    <definedName name="_xlnm.Print_Area" localSheetId="11">'02.4 - Sadové úpray'!$C$4:$J$76,'02.4 - Sadové úpray'!$C$82:$J$108,'02.4 - Sadové úpray'!$C$114:$J$170</definedName>
    <definedName name="_xlnm.Print_Titles" localSheetId="11">'02.4 - Sadové úpray'!$128:$128</definedName>
    <definedName name="_xlnm._FilterDatabase" localSheetId="12" hidden="1">'SO 04 - NN prípojka'!$C$121:$K$156</definedName>
    <definedName name="_xlnm.Print_Area" localSheetId="12">'SO 04 - NN prípojka'!$C$4:$J$76,'SO 04 - NN prípojka'!$C$82:$J$103,'SO 04 - NN prípojka'!$C$109:$J$156</definedName>
    <definedName name="_xlnm.Print_Titles" localSheetId="12">'SO 04 - NN prípojka'!$121:$121</definedName>
    <definedName name="_xlnm._FilterDatabase" localSheetId="13" hidden="1">'SO 05 - Vodovodná prípojka'!$C$125:$K$184</definedName>
    <definedName name="_xlnm.Print_Area" localSheetId="13">'SO 05 - Vodovodná prípojka'!$C$4:$J$76,'SO 05 - Vodovodná prípojka'!$C$82:$J$107,'SO 05 - Vodovodná prípojka'!$C$113:$J$184</definedName>
    <definedName name="_xlnm.Print_Titles" localSheetId="13">'SO 05 - Vodovodná prípojka'!$125:$125</definedName>
    <definedName name="_xlnm._FilterDatabase" localSheetId="14" hidden="1">'SO 06 - Kanalizačná prípojka'!$C$124:$K$177</definedName>
    <definedName name="_xlnm.Print_Area" localSheetId="14">'SO 06 - Kanalizačná prípojka'!$C$4:$J$76,'SO 06 - Kanalizačná prípojka'!$C$82:$J$106,'SO 06 - Kanalizačná prípojka'!$C$112:$J$177</definedName>
    <definedName name="_xlnm.Print_Titles" localSheetId="14">'SO 06 - Kanalizačná prípojka'!$124:$124</definedName>
    <definedName name="_xlnm._FilterDatabase" localSheetId="15" hidden="1">'SO 07 - Dažďová kanalizač...'!$C$122:$K$177</definedName>
    <definedName name="_xlnm.Print_Area" localSheetId="15">'SO 07 - Dažďová kanalizač...'!$C$4:$J$76,'SO 07 - Dažďová kanalizač...'!$C$82:$J$104,'SO 07 - Dažďová kanalizač...'!$C$110:$J$177</definedName>
    <definedName name="_xlnm.Print_Titles" localSheetId="15">'SO 07 - Dažďová kanalizač...'!$122:$122</definedName>
    <definedName name="_xlnm._FilterDatabase" localSheetId="16" hidden="1">'SO 08 - Požiarna nádrž'!$C$122:$K$172</definedName>
    <definedName name="_xlnm.Print_Area" localSheetId="16">'SO 08 - Požiarna nádrž'!$C$4:$J$76,'SO 08 - Požiarna nádrž'!$C$82:$J$104,'SO 08 - Požiarna nádrž'!$C$110:$J$172</definedName>
    <definedName name="_xlnm.Print_Titles" localSheetId="16">'SO 08 - Požiarna nádrž'!$122:$122</definedName>
    <definedName name="_xlnm._FilterDatabase" localSheetId="17" hidden="1">'SO 09 - Oplotenie'!$C$124:$K$163</definedName>
    <definedName name="_xlnm.Print_Area" localSheetId="17">'SO 09 - Oplotenie'!$C$4:$J$76,'SO 09 - Oplotenie'!$C$82:$J$106,'SO 09 - Oplotenie'!$C$112:$J$163</definedName>
    <definedName name="_xlnm.Print_Titles" localSheetId="17">'SO 09 - Oplotenie'!$124:$124</definedName>
    <definedName name="_xlnm._FilterDatabase" localSheetId="18" hidden="1">'SO 10 - Odstránenie panel...'!$C$118:$K$124</definedName>
    <definedName name="_xlnm.Print_Area" localSheetId="18">'SO 10 - Odstránenie panel...'!$C$4:$J$76,'SO 10 - Odstránenie panel...'!$C$82:$J$100,'SO 10 - Odstránenie panel...'!$C$106:$J$124</definedName>
    <definedName name="_xlnm.Print_Titles" localSheetId="18">'SO 10 - Odstránenie panel...'!$118:$118</definedName>
  </definedNames>
  <calcPr/>
</workbook>
</file>

<file path=xl/calcChain.xml><?xml version="1.0" encoding="utf-8"?>
<calcChain xmlns="http://schemas.openxmlformats.org/spreadsheetml/2006/main">
  <c i="19" l="1" r="J37"/>
  <c r="J36"/>
  <c i="1" r="AY117"/>
  <c i="19" r="J35"/>
  <c i="1" r="AX117"/>
  <c i="19" r="BI124"/>
  <c r="BH124"/>
  <c r="BG124"/>
  <c r="BE124"/>
  <c r="T124"/>
  <c r="T123"/>
  <c r="R124"/>
  <c r="R123"/>
  <c r="P124"/>
  <c r="P123"/>
  <c r="BI122"/>
  <c r="BH122"/>
  <c r="BG122"/>
  <c r="BE122"/>
  <c r="T122"/>
  <c r="T121"/>
  <c r="T120"/>
  <c r="T119"/>
  <c r="R122"/>
  <c r="R121"/>
  <c r="R120"/>
  <c r="R119"/>
  <c r="P122"/>
  <c r="P121"/>
  <c r="P120"/>
  <c r="P119"/>
  <c i="1" r="AU117"/>
  <c i="19" r="J116"/>
  <c r="J115"/>
  <c r="F115"/>
  <c r="F113"/>
  <c r="E111"/>
  <c r="J92"/>
  <c r="J91"/>
  <c r="F91"/>
  <c r="F89"/>
  <c r="E87"/>
  <c r="J18"/>
  <c r="E18"/>
  <c r="F116"/>
  <c r="J17"/>
  <c r="J12"/>
  <c r="J89"/>
  <c r="E7"/>
  <c r="E109"/>
  <c i="18" r="J37"/>
  <c r="J36"/>
  <c i="1" r="AY116"/>
  <c i="18" r="J35"/>
  <c i="1" r="AX116"/>
  <c i="18"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6"/>
  <c r="BH146"/>
  <c r="BG146"/>
  <c r="BE146"/>
  <c r="T146"/>
  <c r="T145"/>
  <c r="R146"/>
  <c r="R145"/>
  <c r="P146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T133"/>
  <c r="R134"/>
  <c r="R133"/>
  <c r="P134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17" r="J37"/>
  <c r="J36"/>
  <c i="1" r="AY115"/>
  <c i="17" r="J35"/>
  <c i="1" r="AX115"/>
  <c i="17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117"/>
  <c r="E7"/>
  <c r="E85"/>
  <c i="16" r="J37"/>
  <c r="J36"/>
  <c i="1" r="AY114"/>
  <c i="16" r="J35"/>
  <c i="1" r="AX114"/>
  <c i="16"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117"/>
  <c r="E7"/>
  <c r="E113"/>
  <c i="15" r="J37"/>
  <c r="J36"/>
  <c i="1" r="AY113"/>
  <c i="15" r="J35"/>
  <c i="1" r="AX113"/>
  <c i="15"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T165"/>
  <c r="R166"/>
  <c r="R165"/>
  <c r="P166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R128"/>
  <c r="R127"/>
  <c r="P128"/>
  <c r="P127"/>
  <c r="J122"/>
  <c r="J121"/>
  <c r="F121"/>
  <c r="F119"/>
  <c r="E117"/>
  <c r="J92"/>
  <c r="J91"/>
  <c r="F91"/>
  <c r="F89"/>
  <c r="E87"/>
  <c r="J18"/>
  <c r="E18"/>
  <c r="F122"/>
  <c r="J17"/>
  <c r="J12"/>
  <c r="J89"/>
  <c r="E7"/>
  <c r="E115"/>
  <c i="14" r="J37"/>
  <c r="J36"/>
  <c i="1" r="AY112"/>
  <c i="14" r="J35"/>
  <c i="1" r="AX112"/>
  <c i="14" r="BI184"/>
  <c r="BH184"/>
  <c r="BG184"/>
  <c r="BE184"/>
  <c r="T184"/>
  <c r="R184"/>
  <c r="P184"/>
  <c r="BI183"/>
  <c r="BH183"/>
  <c r="BG183"/>
  <c r="BE183"/>
  <c r="T183"/>
  <c r="R183"/>
  <c r="P183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2"/>
  <c r="J91"/>
  <c r="F91"/>
  <c r="F89"/>
  <c r="E87"/>
  <c r="J18"/>
  <c r="E18"/>
  <c r="F92"/>
  <c r="J17"/>
  <c r="J12"/>
  <c r="J89"/>
  <c r="E7"/>
  <c r="E85"/>
  <c i="13" r="J37"/>
  <c r="J36"/>
  <c i="1" r="AY111"/>
  <c i="13" r="J35"/>
  <c i="1" r="AX111"/>
  <c i="13" r="BI156"/>
  <c r="BH156"/>
  <c r="BG156"/>
  <c r="BE156"/>
  <c r="T156"/>
  <c r="T155"/>
  <c r="R156"/>
  <c r="R155"/>
  <c r="P156"/>
  <c r="P155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T143"/>
  <c r="R144"/>
  <c r="R143"/>
  <c r="P144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116"/>
  <c r="E7"/>
  <c r="E112"/>
  <c i="12" r="J39"/>
  <c r="J38"/>
  <c i="1" r="AY110"/>
  <c i="12" r="J37"/>
  <c i="1" r="AX110"/>
  <c i="12"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2"/>
  <c r="BH152"/>
  <c r="BG152"/>
  <c r="BE152"/>
  <c r="T152"/>
  <c r="T151"/>
  <c r="R152"/>
  <c r="R151"/>
  <c r="P152"/>
  <c r="P151"/>
  <c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6"/>
  <c r="J125"/>
  <c r="F125"/>
  <c r="F123"/>
  <c r="E121"/>
  <c r="J94"/>
  <c r="J93"/>
  <c r="F93"/>
  <c r="F91"/>
  <c r="E89"/>
  <c r="J20"/>
  <c r="E20"/>
  <c r="F126"/>
  <c r="J19"/>
  <c r="J14"/>
  <c r="J91"/>
  <c r="E7"/>
  <c r="E117"/>
  <c i="11" r="J41"/>
  <c r="J40"/>
  <c i="1" r="AY109"/>
  <c i="11" r="J39"/>
  <c i="1" r="AX109"/>
  <c i="11" r="BI153"/>
  <c r="BH153"/>
  <c r="BG153"/>
  <c r="BE153"/>
  <c r="T153"/>
  <c r="T152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123"/>
  <c r="E7"/>
  <c r="E115"/>
  <c i="10" r="J39"/>
  <c r="J38"/>
  <c i="1" r="AY107"/>
  <c i="10" r="J37"/>
  <c i="1" r="AX107"/>
  <c i="10"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94"/>
  <c r="J19"/>
  <c r="J14"/>
  <c r="J91"/>
  <c r="E7"/>
  <c r="E85"/>
  <c i="9" r="J39"/>
  <c r="J38"/>
  <c i="1" r="AY106"/>
  <c i="9" r="J37"/>
  <c i="1" r="AX106"/>
  <c i="9" r="BI208"/>
  <c r="BH208"/>
  <c r="BG208"/>
  <c r="BE208"/>
  <c r="T208"/>
  <c r="T207"/>
  <c r="R208"/>
  <c r="R207"/>
  <c r="P208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94"/>
  <c r="J19"/>
  <c r="J14"/>
  <c r="J120"/>
  <c r="E7"/>
  <c r="E114"/>
  <c i="8" r="J39"/>
  <c r="J38"/>
  <c i="1" r="AY104"/>
  <c i="8" r="J37"/>
  <c i="1" r="AX104"/>
  <c i="8" r="BI254"/>
  <c r="BH254"/>
  <c r="BG254"/>
  <c r="BE254"/>
  <c r="T254"/>
  <c r="T253"/>
  <c r="R254"/>
  <c r="R253"/>
  <c r="P254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T130"/>
  <c r="R131"/>
  <c r="R130"/>
  <c r="P131"/>
  <c r="P130"/>
  <c r="J125"/>
  <c r="J124"/>
  <c r="F124"/>
  <c r="F122"/>
  <c r="E120"/>
  <c r="J94"/>
  <c r="J93"/>
  <c r="F93"/>
  <c r="F91"/>
  <c r="E89"/>
  <c r="J20"/>
  <c r="E20"/>
  <c r="F125"/>
  <c r="J19"/>
  <c r="J14"/>
  <c r="J122"/>
  <c r="E7"/>
  <c r="E85"/>
  <c i="7" r="J39"/>
  <c r="J38"/>
  <c i="1" r="AY103"/>
  <c i="7" r="J37"/>
  <c i="1" r="AX103"/>
  <c i="7"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123"/>
  <c r="J19"/>
  <c r="J14"/>
  <c r="J120"/>
  <c r="E7"/>
  <c r="E114"/>
  <c i="6" r="J41"/>
  <c r="J40"/>
  <c i="1" r="AY102"/>
  <c i="6" r="J39"/>
  <c i="1" r="AX102"/>
  <c i="6"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129"/>
  <c r="J21"/>
  <c r="J16"/>
  <c r="J126"/>
  <c r="E7"/>
  <c r="E118"/>
  <c i="5" r="J41"/>
  <c r="J40"/>
  <c i="1" r="AY101"/>
  <c i="5" r="J39"/>
  <c i="1" r="AX101"/>
  <c i="5"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T136"/>
  <c r="T135"/>
  <c r="R137"/>
  <c r="R136"/>
  <c r="R135"/>
  <c r="P137"/>
  <c r="P136"/>
  <c r="P135"/>
  <c r="J131"/>
  <c r="J130"/>
  <c r="F130"/>
  <c r="F128"/>
  <c r="E126"/>
  <c r="J96"/>
  <c r="J95"/>
  <c r="F95"/>
  <c r="F93"/>
  <c r="E91"/>
  <c r="J22"/>
  <c r="E22"/>
  <c r="F131"/>
  <c r="J21"/>
  <c r="J16"/>
  <c r="J128"/>
  <c r="E7"/>
  <c r="E120"/>
  <c i="4" r="J41"/>
  <c r="J40"/>
  <c i="1" r="AY99"/>
  <c i="4" r="J39"/>
  <c i="1" r="AX99"/>
  <c i="4"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7"/>
  <c r="BH137"/>
  <c r="BG137"/>
  <c r="BE137"/>
  <c r="T137"/>
  <c r="R137"/>
  <c r="P137"/>
  <c r="BI136"/>
  <c r="BH136"/>
  <c r="BG136"/>
  <c r="BE136"/>
  <c r="T136"/>
  <c r="R136"/>
  <c r="P136"/>
  <c r="J131"/>
  <c r="J130"/>
  <c r="F130"/>
  <c r="F128"/>
  <c r="E126"/>
  <c r="J96"/>
  <c r="J95"/>
  <c r="F95"/>
  <c r="F93"/>
  <c r="E91"/>
  <c r="J22"/>
  <c r="E22"/>
  <c r="F131"/>
  <c r="J21"/>
  <c r="J16"/>
  <c r="J93"/>
  <c r="E7"/>
  <c r="E85"/>
  <c i="3" r="J39"/>
  <c r="J38"/>
  <c i="1" r="AY98"/>
  <c i="3" r="J37"/>
  <c i="1" r="AX98"/>
  <c i="3"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125"/>
  <c r="J19"/>
  <c r="J14"/>
  <c r="J122"/>
  <c r="E7"/>
  <c r="E116"/>
  <c i="2" r="J39"/>
  <c r="J38"/>
  <c i="1" r="AY96"/>
  <c i="2" r="J37"/>
  <c i="1" r="AX96"/>
  <c i="2" r="BI426"/>
  <c r="BH426"/>
  <c r="BG426"/>
  <c r="BE426"/>
  <c r="T426"/>
  <c r="T425"/>
  <c r="R426"/>
  <c r="R425"/>
  <c r="P426"/>
  <c r="P425"/>
  <c r="BI424"/>
  <c r="BH424"/>
  <c r="BG424"/>
  <c r="BE424"/>
  <c r="T424"/>
  <c r="R424"/>
  <c r="P424"/>
  <c r="BI423"/>
  <c r="BH423"/>
  <c r="BG423"/>
  <c r="BE423"/>
  <c r="T423"/>
  <c r="R423"/>
  <c r="P423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5"/>
  <c r="BH415"/>
  <c r="BG415"/>
  <c r="BE415"/>
  <c r="T415"/>
  <c r="T414"/>
  <c r="R415"/>
  <c r="R414"/>
  <c r="P415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5"/>
  <c r="BH245"/>
  <c r="BG245"/>
  <c r="BE245"/>
  <c r="T245"/>
  <c r="T244"/>
  <c r="R245"/>
  <c r="R244"/>
  <c r="P245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J144"/>
  <c r="J143"/>
  <c r="F143"/>
  <c r="F141"/>
  <c r="E139"/>
  <c r="J94"/>
  <c r="J93"/>
  <c r="F93"/>
  <c r="F91"/>
  <c r="E89"/>
  <c r="J20"/>
  <c r="E20"/>
  <c r="F144"/>
  <c r="J19"/>
  <c r="J14"/>
  <c r="J141"/>
  <c r="E7"/>
  <c r="E135"/>
  <c i="1" r="L90"/>
  <c r="AM90"/>
  <c r="AM89"/>
  <c r="L89"/>
  <c r="AM87"/>
  <c r="L87"/>
  <c r="L85"/>
  <c r="L84"/>
  <c i="2" r="BK415"/>
  <c r="J413"/>
  <c r="J411"/>
  <c r="J407"/>
  <c r="J404"/>
  <c r="J402"/>
  <c r="J398"/>
  <c r="BK393"/>
  <c r="BK391"/>
  <c r="BK389"/>
  <c r="BK387"/>
  <c r="J386"/>
  <c r="BK384"/>
  <c r="BK381"/>
  <c r="J379"/>
  <c r="BK376"/>
  <c r="J373"/>
  <c r="BK372"/>
  <c r="J370"/>
  <c r="BK367"/>
  <c r="BK363"/>
  <c r="BK360"/>
  <c r="BK356"/>
  <c r="BK353"/>
  <c r="BK349"/>
  <c r="J346"/>
  <c r="J339"/>
  <c r="J335"/>
  <c r="BK331"/>
  <c r="J328"/>
  <c r="J322"/>
  <c r="BK317"/>
  <c r="J312"/>
  <c r="BK309"/>
  <c r="BK305"/>
  <c r="BK301"/>
  <c r="J293"/>
  <c r="BK286"/>
  <c r="J281"/>
  <c r="BK274"/>
  <c r="J270"/>
  <c r="J264"/>
  <c r="J258"/>
  <c r="J253"/>
  <c r="J242"/>
  <c r="BK238"/>
  <c r="BK221"/>
  <c r="BK220"/>
  <c r="BK212"/>
  <c r="J201"/>
  <c r="J188"/>
  <c r="J177"/>
  <c r="BK167"/>
  <c r="BK161"/>
  <c r="BK150"/>
  <c r="J424"/>
  <c r="BK421"/>
  <c r="J420"/>
  <c r="BK413"/>
  <c r="BK403"/>
  <c r="BK398"/>
  <c r="J393"/>
  <c r="BK386"/>
  <c r="BK383"/>
  <c r="BK162"/>
  <c r="J155"/>
  <c r="J151"/>
  <c i="1" r="AS97"/>
  <c i="2" r="J409"/>
  <c r="BK400"/>
  <c r="J394"/>
  <c r="J389"/>
  <c r="J381"/>
  <c r="BK374"/>
  <c r="J368"/>
  <c r="BK361"/>
  <c r="J358"/>
  <c r="J354"/>
  <c r="BK351"/>
  <c r="BK348"/>
  <c r="J343"/>
  <c r="BK335"/>
  <c r="J326"/>
  <c r="J321"/>
  <c r="J314"/>
  <c r="BK303"/>
  <c r="BK300"/>
  <c r="J294"/>
  <c r="BK289"/>
  <c r="BK283"/>
  <c r="J280"/>
  <c r="J272"/>
  <c r="BK267"/>
  <c r="J263"/>
  <c r="J257"/>
  <c r="BK250"/>
  <c r="J243"/>
  <c r="J235"/>
  <c r="BK231"/>
  <c r="BK227"/>
  <c r="J222"/>
  <c r="BK215"/>
  <c r="J209"/>
  <c r="J205"/>
  <c r="J199"/>
  <c r="J193"/>
  <c r="BK189"/>
  <c r="J184"/>
  <c r="BK181"/>
  <c r="BK176"/>
  <c r="BK170"/>
  <c r="J166"/>
  <c r="J161"/>
  <c r="J157"/>
  <c r="BK417"/>
  <c r="BK297"/>
  <c r="BK293"/>
  <c r="J282"/>
  <c r="BK275"/>
  <c r="BK270"/>
  <c r="J260"/>
  <c r="BK255"/>
  <c r="BK242"/>
  <c r="BK228"/>
  <c r="J224"/>
  <c r="J217"/>
  <c r="BK210"/>
  <c r="J206"/>
  <c r="BK199"/>
  <c r="BK193"/>
  <c r="BK186"/>
  <c r="J179"/>
  <c r="J174"/>
  <c r="J164"/>
  <c r="J153"/>
  <c i="3" r="J277"/>
  <c r="J271"/>
  <c r="BK269"/>
  <c r="BK264"/>
  <c r="BK260"/>
  <c r="J257"/>
  <c r="BK251"/>
  <c r="J246"/>
  <c r="J242"/>
  <c r="BK238"/>
  <c r="J235"/>
  <c r="BK227"/>
  <c r="J221"/>
  <c r="J216"/>
  <c r="J202"/>
  <c r="BK195"/>
  <c r="BK190"/>
  <c r="J184"/>
  <c r="J179"/>
  <c r="J170"/>
  <c r="BK166"/>
  <c r="J161"/>
  <c r="J145"/>
  <c r="J135"/>
  <c r="BK271"/>
  <c r="J262"/>
  <c r="BK253"/>
  <c r="BK249"/>
  <c r="J241"/>
  <c r="J236"/>
  <c r="BK226"/>
  <c r="J223"/>
  <c r="BK214"/>
  <c r="BK210"/>
  <c r="BK206"/>
  <c r="BK194"/>
  <c r="BK181"/>
  <c r="J175"/>
  <c r="J172"/>
  <c r="J165"/>
  <c r="J156"/>
  <c r="BK153"/>
  <c r="BK151"/>
  <c r="BK136"/>
  <c r="J132"/>
  <c r="BK275"/>
  <c r="BK266"/>
  <c r="J256"/>
  <c r="J251"/>
  <c r="J248"/>
  <c r="BK242"/>
  <c r="J238"/>
  <c r="BK231"/>
  <c r="BK228"/>
  <c r="BK217"/>
  <c r="J211"/>
  <c r="BK208"/>
  <c r="J201"/>
  <c r="BK198"/>
  <c r="J188"/>
  <c r="J185"/>
  <c r="J181"/>
  <c r="BK174"/>
  <c r="J162"/>
  <c r="BK148"/>
  <c r="BK142"/>
  <c r="J134"/>
  <c r="J278"/>
  <c r="BK273"/>
  <c r="J268"/>
  <c r="BK262"/>
  <c r="BK257"/>
  <c r="BK243"/>
  <c r="J230"/>
  <c r="J224"/>
  <c r="BK218"/>
  <c r="BK207"/>
  <c r="BK203"/>
  <c r="J199"/>
  <c r="J196"/>
  <c r="BK193"/>
  <c r="BK191"/>
  <c r="BK188"/>
  <c r="J177"/>
  <c r="BK168"/>
  <c r="BK164"/>
  <c r="J159"/>
  <c r="BK155"/>
  <c r="J151"/>
  <c r="BK141"/>
  <c r="J138"/>
  <c r="BK135"/>
  <c i="4" r="J178"/>
  <c r="BK172"/>
  <c r="BK165"/>
  <c r="J160"/>
  <c r="J156"/>
  <c r="BK150"/>
  <c r="J137"/>
  <c r="J190"/>
  <c r="J185"/>
  <c r="BK177"/>
  <c r="J172"/>
  <c r="BK169"/>
  <c r="J164"/>
  <c r="J161"/>
  <c r="J151"/>
  <c r="BK145"/>
  <c r="J136"/>
  <c r="BK189"/>
  <c r="BK184"/>
  <c r="J179"/>
  <c r="J176"/>
  <c r="BK171"/>
  <c r="J169"/>
  <c r="J162"/>
  <c r="BK157"/>
  <c r="BK152"/>
  <c r="J149"/>
  <c r="BK147"/>
  <c r="BK142"/>
  <c i="5" r="J222"/>
  <c r="J218"/>
  <c r="J215"/>
  <c r="BK210"/>
  <c r="BK206"/>
  <c r="J201"/>
  <c r="BK196"/>
  <c r="J192"/>
  <c r="BK187"/>
  <c r="BK184"/>
  <c r="J179"/>
  <c r="J174"/>
  <c r="J172"/>
  <c r="J164"/>
  <c r="BK160"/>
  <c r="J157"/>
  <c r="J150"/>
  <c r="J145"/>
  <c r="BK227"/>
  <c r="BK222"/>
  <c r="J213"/>
  <c r="J209"/>
  <c r="J206"/>
  <c r="J203"/>
  <c r="BK199"/>
  <c r="J195"/>
  <c r="J190"/>
  <c r="BK186"/>
  <c r="J182"/>
  <c r="J177"/>
  <c r="J173"/>
  <c r="J166"/>
  <c r="J163"/>
  <c r="BK156"/>
  <c r="BK145"/>
  <c r="BK143"/>
  <c r="J142"/>
  <c r="J139"/>
  <c r="J227"/>
  <c r="J223"/>
  <c r="BK215"/>
  <c r="BK213"/>
  <c r="J210"/>
  <c r="BK205"/>
  <c r="J194"/>
  <c r="BK193"/>
  <c r="J191"/>
  <c r="BK183"/>
  <c r="BK181"/>
  <c r="J176"/>
  <c r="J167"/>
  <c r="BK165"/>
  <c r="BK161"/>
  <c r="J159"/>
  <c r="BK157"/>
  <c r="J155"/>
  <c r="BK154"/>
  <c r="BK152"/>
  <c r="BK150"/>
  <c r="J144"/>
  <c r="BK140"/>
  <c r="BK137"/>
  <c i="6" r="BK208"/>
  <c r="J208"/>
  <c r="BK207"/>
  <c r="J207"/>
  <c r="BK206"/>
  <c r="J206"/>
  <c r="BK205"/>
  <c r="BK204"/>
  <c r="J204"/>
  <c r="J203"/>
  <c r="BK200"/>
  <c r="BK199"/>
  <c r="BK198"/>
  <c r="BK197"/>
  <c r="BK196"/>
  <c r="BK195"/>
  <c r="BK194"/>
  <c r="J193"/>
  <c r="J192"/>
  <c r="J191"/>
  <c r="BK190"/>
  <c r="BK189"/>
  <c r="J188"/>
  <c r="J187"/>
  <c r="J186"/>
  <c r="J185"/>
  <c r="J184"/>
  <c r="J183"/>
  <c r="J182"/>
  <c r="J181"/>
  <c r="J179"/>
  <c r="J178"/>
  <c r="J177"/>
  <c r="J176"/>
  <c r="J175"/>
  <c r="J174"/>
  <c r="J173"/>
  <c r="J172"/>
  <c r="J171"/>
  <c r="J170"/>
  <c r="BK168"/>
  <c r="J168"/>
  <c r="BK167"/>
  <c r="J167"/>
  <c r="BK166"/>
  <c r="BK142"/>
  <c i="2" r="J417"/>
  <c r="BK412"/>
  <c r="BK409"/>
  <c r="BK405"/>
  <c r="J403"/>
  <c r="J399"/>
  <c r="BK396"/>
  <c r="BK392"/>
  <c r="BK390"/>
  <c r="J388"/>
  <c r="J385"/>
  <c r="BK382"/>
  <c r="J380"/>
  <c r="BK378"/>
  <c r="BK377"/>
  <c r="J374"/>
  <c r="BK371"/>
  <c r="BK369"/>
  <c r="J366"/>
  <c r="BK362"/>
  <c r="BK358"/>
  <c r="BK354"/>
  <c r="J351"/>
  <c r="BK347"/>
  <c r="J341"/>
  <c r="J338"/>
  <c r="BK334"/>
  <c r="BK330"/>
  <c r="BK326"/>
  <c r="J319"/>
  <c r="J315"/>
  <c r="BK311"/>
  <c r="BK308"/>
  <c r="J304"/>
  <c r="J300"/>
  <c r="J290"/>
  <c r="J283"/>
  <c r="BK279"/>
  <c r="BK271"/>
  <c r="BK266"/>
  <c r="J261"/>
  <c r="J255"/>
  <c r="J250"/>
  <c r="BK240"/>
  <c r="BK224"/>
  <c r="J216"/>
  <c r="J204"/>
  <c r="BK190"/>
  <c r="J178"/>
  <c r="J173"/>
  <c r="J162"/>
  <c r="J426"/>
  <c r="BK423"/>
  <c r="J421"/>
  <c r="BK419"/>
  <c r="BK410"/>
  <c r="J405"/>
  <c r="BK399"/>
  <c r="BK394"/>
  <c r="J387"/>
  <c r="J382"/>
  <c r="J356"/>
  <c r="J350"/>
  <c r="J347"/>
  <c r="BK345"/>
  <c r="J344"/>
  <c r="J342"/>
  <c r="J337"/>
  <c r="J333"/>
  <c r="J331"/>
  <c r="BK329"/>
  <c r="J327"/>
  <c r="BK322"/>
  <c r="BK320"/>
  <c r="BK319"/>
  <c r="BK314"/>
  <c r="J311"/>
  <c r="J309"/>
  <c r="J305"/>
  <c r="J297"/>
  <c r="BK294"/>
  <c r="BK292"/>
  <c r="J284"/>
  <c r="J275"/>
  <c r="J269"/>
  <c r="BK259"/>
  <c r="BK254"/>
  <c r="BK252"/>
  <c r="BK248"/>
  <c r="BK243"/>
  <c r="J240"/>
  <c r="J236"/>
  <c r="J233"/>
  <c r="J231"/>
  <c r="J229"/>
  <c r="BK226"/>
  <c r="BK222"/>
  <c r="J220"/>
  <c r="BK218"/>
  <c r="BK213"/>
  <c r="J212"/>
  <c r="BK206"/>
  <c r="J200"/>
  <c r="BK196"/>
  <c r="J194"/>
  <c r="J190"/>
  <c r="BK184"/>
  <c r="BK183"/>
  <c r="J180"/>
  <c r="BK172"/>
  <c r="BK169"/>
  <c r="J167"/>
  <c r="BK164"/>
  <c r="J158"/>
  <c r="BK154"/>
  <c i="1" r="AS100"/>
  <c i="2" r="BK406"/>
  <c r="BK402"/>
  <c r="J396"/>
  <c r="BK388"/>
  <c r="J383"/>
  <c r="J378"/>
  <c r="J372"/>
  <c r="J362"/>
  <c r="BK359"/>
  <c r="BK357"/>
  <c r="BK352"/>
  <c r="J345"/>
  <c r="BK339"/>
  <c r="BK327"/>
  <c r="J325"/>
  <c r="J320"/>
  <c r="BK315"/>
  <c r="BK306"/>
  <c r="BK299"/>
  <c r="J292"/>
  <c r="BK288"/>
  <c r="BK282"/>
  <c r="J279"/>
  <c r="BK269"/>
  <c r="J266"/>
  <c r="BK260"/>
  <c r="J252"/>
  <c r="J248"/>
  <c r="J239"/>
  <c r="BK236"/>
  <c r="BK232"/>
  <c r="J225"/>
  <c r="J219"/>
  <c r="BK216"/>
  <c r="J210"/>
  <c r="BK204"/>
  <c r="BK197"/>
  <c r="J195"/>
  <c r="BK191"/>
  <c r="J187"/>
  <c r="J183"/>
  <c r="BK179"/>
  <c r="J171"/>
  <c r="BK168"/>
  <c r="BK163"/>
  <c r="BK156"/>
  <c r="J152"/>
  <c r="J301"/>
  <c r="BK295"/>
  <c r="J285"/>
  <c r="J276"/>
  <c r="BK272"/>
  <c r="BK263"/>
  <c r="BK258"/>
  <c r="J254"/>
  <c r="BK239"/>
  <c r="J227"/>
  <c r="BK219"/>
  <c r="J214"/>
  <c r="BK211"/>
  <c r="J207"/>
  <c r="BK200"/>
  <c r="J191"/>
  <c r="BK182"/>
  <c r="BK177"/>
  <c r="BK171"/>
  <c r="J154"/>
  <c i="3" r="BK278"/>
  <c r="J273"/>
  <c r="BK268"/>
  <c r="BK261"/>
  <c r="BK258"/>
  <c r="J252"/>
  <c r="BK248"/>
  <c r="J243"/>
  <c r="BK241"/>
  <c r="BK237"/>
  <c r="J233"/>
  <c r="J222"/>
  <c r="J219"/>
  <c r="J214"/>
  <c r="BK197"/>
  <c r="BK189"/>
  <c r="BK183"/>
  <c r="BK176"/>
  <c r="BK172"/>
  <c r="BK167"/>
  <c r="BK159"/>
  <c r="J157"/>
  <c r="BK156"/>
  <c r="J153"/>
  <c r="BK147"/>
  <c r="J146"/>
  <c r="J137"/>
  <c r="BK132"/>
  <c r="J267"/>
  <c r="J255"/>
  <c r="BK252"/>
  <c r="J247"/>
  <c r="BK239"/>
  <c r="BK234"/>
  <c r="J228"/>
  <c r="BK224"/>
  <c r="J218"/>
  <c r="BK211"/>
  <c r="J208"/>
  <c r="J203"/>
  <c r="J182"/>
  <c r="BK177"/>
  <c r="J174"/>
  <c r="J168"/>
  <c r="BK163"/>
  <c r="J155"/>
  <c r="J152"/>
  <c r="J141"/>
  <c r="J133"/>
  <c r="BK277"/>
  <c r="BK267"/>
  <c r="J260"/>
  <c r="J253"/>
  <c r="J245"/>
  <c r="BK240"/>
  <c r="BK236"/>
  <c r="BK232"/>
  <c r="J229"/>
  <c r="BK223"/>
  <c r="J215"/>
  <c r="J207"/>
  <c r="BK202"/>
  <c r="BK199"/>
  <c r="J191"/>
  <c r="J186"/>
  <c r="BK182"/>
  <c r="BK173"/>
  <c r="BK170"/>
  <c r="J150"/>
  <c r="BK146"/>
  <c r="BK140"/>
  <c r="J131"/>
  <c r="BK276"/>
  <c r="BK270"/>
  <c r="BK265"/>
  <c r="J261"/>
  <c r="BK254"/>
  <c r="BK235"/>
  <c r="BK229"/>
  <c r="BK222"/>
  <c r="BK219"/>
  <c r="J212"/>
  <c r="BK204"/>
  <c r="J200"/>
  <c r="J197"/>
  <c r="J194"/>
  <c r="J192"/>
  <c r="J187"/>
  <c r="J183"/>
  <c r="BK171"/>
  <c r="BK165"/>
  <c r="J160"/>
  <c r="BK154"/>
  <c r="BK150"/>
  <c r="J142"/>
  <c r="BK139"/>
  <c r="J136"/>
  <c r="BK131"/>
  <c i="4" r="BK188"/>
  <c r="J181"/>
  <c r="BK175"/>
  <c r="BK166"/>
  <c r="J163"/>
  <c r="J157"/>
  <c r="J152"/>
  <c r="J141"/>
  <c r="BK136"/>
  <c r="J186"/>
  <c r="BK179"/>
  <c r="BK174"/>
  <c r="J170"/>
  <c r="BK167"/>
  <c r="BK159"/>
  <c r="BK149"/>
  <c r="BK143"/>
  <c r="BK141"/>
  <c r="BK190"/>
  <c r="BK185"/>
  <c r="BK178"/>
  <c r="J175"/>
  <c r="BK173"/>
  <c r="J168"/>
  <c r="J165"/>
  <c r="J159"/>
  <c r="BK155"/>
  <c r="J150"/>
  <c r="J143"/>
  <c i="5" r="BK228"/>
  <c r="BK220"/>
  <c r="J217"/>
  <c r="J214"/>
  <c r="BK208"/>
  <c r="BK202"/>
  <c r="J199"/>
  <c r="BK195"/>
  <c r="BK190"/>
  <c r="J186"/>
  <c r="BK180"/>
  <c r="BK176"/>
  <c r="BK173"/>
  <c r="BK170"/>
  <c r="J162"/>
  <c r="BK158"/>
  <c r="BK151"/>
  <c r="BK229"/>
  <c r="BK225"/>
  <c r="J220"/>
  <c r="BK212"/>
  <c r="J208"/>
  <c r="J205"/>
  <c r="BK200"/>
  <c r="J196"/>
  <c r="J193"/>
  <c r="BK188"/>
  <c r="BK185"/>
  <c r="BK179"/>
  <c r="BK175"/>
  <c r="BK172"/>
  <c r="BK169"/>
  <c r="J165"/>
  <c r="BK162"/>
  <c r="J154"/>
  <c r="BK149"/>
  <c r="J143"/>
  <c r="J141"/>
  <c r="J137"/>
  <c r="J225"/>
  <c r="BK218"/>
  <c r="BK214"/>
  <c r="J212"/>
  <c r="J207"/>
  <c r="BK203"/>
  <c r="J202"/>
  <c r="BK192"/>
  <c r="J184"/>
  <c r="BK182"/>
  <c r="BK178"/>
  <c r="J171"/>
  <c r="BK166"/>
  <c r="BK163"/>
  <c r="J160"/>
  <c r="J156"/>
  <c r="J153"/>
  <c r="J151"/>
  <c r="J149"/>
  <c r="BK146"/>
  <c r="BK141"/>
  <c r="BK139"/>
  <c i="6" r="J205"/>
  <c r="BK203"/>
  <c r="BK202"/>
  <c r="J202"/>
  <c r="J200"/>
  <c r="J199"/>
  <c r="J198"/>
  <c r="J197"/>
  <c r="J196"/>
  <c r="J195"/>
  <c r="J194"/>
  <c r="BK193"/>
  <c r="BK192"/>
  <c r="BK191"/>
  <c r="J190"/>
  <c r="J189"/>
  <c r="BK188"/>
  <c r="BK187"/>
  <c r="BK186"/>
  <c r="BK185"/>
  <c r="BK184"/>
  <c r="BK183"/>
  <c r="BK182"/>
  <c r="BK181"/>
  <c r="BK179"/>
  <c r="BK178"/>
  <c r="BK177"/>
  <c r="BK176"/>
  <c r="BK175"/>
  <c r="BK174"/>
  <c r="BK173"/>
  <c r="BK172"/>
  <c r="BK171"/>
  <c r="BK170"/>
  <c r="J166"/>
  <c r="BK165"/>
  <c r="J165"/>
  <c r="BK164"/>
  <c r="J164"/>
  <c r="BK163"/>
  <c r="J163"/>
  <c r="BK162"/>
  <c r="J162"/>
  <c r="BK161"/>
  <c r="J161"/>
  <c r="BK160"/>
  <c r="J160"/>
  <c r="BK159"/>
  <c r="J159"/>
  <c r="BK158"/>
  <c r="J158"/>
  <c r="BK157"/>
  <c r="J157"/>
  <c r="BK155"/>
  <c r="J155"/>
  <c r="BK154"/>
  <c r="J154"/>
  <c r="BK153"/>
  <c r="J153"/>
  <c r="BK152"/>
  <c r="J152"/>
  <c r="BK151"/>
  <c r="J151"/>
  <c r="BK150"/>
  <c r="J150"/>
  <c r="BK149"/>
  <c r="J149"/>
  <c r="BK148"/>
  <c r="J148"/>
  <c r="BK147"/>
  <c r="J147"/>
  <c r="BK144"/>
  <c r="J144"/>
  <c r="BK143"/>
  <c r="J143"/>
  <c r="BK141"/>
  <c r="J141"/>
  <c r="J140"/>
  <c r="BK139"/>
  <c r="J138"/>
  <c r="BK137"/>
  <c r="J137"/>
  <c r="BK135"/>
  <c i="7" r="BK174"/>
  <c r="J174"/>
  <c r="J173"/>
  <c r="J172"/>
  <c r="J171"/>
  <c r="J169"/>
  <c r="J168"/>
  <c r="J166"/>
  <c r="J165"/>
  <c r="BK163"/>
  <c r="BK162"/>
  <c r="BK161"/>
  <c r="BK160"/>
  <c r="BK159"/>
  <c r="J158"/>
  <c r="BK156"/>
  <c r="J155"/>
  <c r="J154"/>
  <c r="J153"/>
  <c r="BK151"/>
  <c r="BK150"/>
  <c r="J149"/>
  <c r="BK147"/>
  <c r="BK146"/>
  <c r="J145"/>
  <c r="J144"/>
  <c r="J143"/>
  <c r="BK142"/>
  <c r="BK141"/>
  <c r="BK140"/>
  <c r="J136"/>
  <c r="BK134"/>
  <c r="J140"/>
  <c r="BK136"/>
  <c r="J134"/>
  <c r="J131"/>
  <c r="J132"/>
  <c r="BK130"/>
  <c i="8" r="J234"/>
  <c r="BK227"/>
  <c r="BK225"/>
  <c r="BK223"/>
  <c r="BK220"/>
  <c r="J218"/>
  <c r="BK216"/>
  <c r="J213"/>
  <c r="J211"/>
  <c r="J209"/>
  <c r="BK205"/>
  <c r="BK203"/>
  <c r="BK199"/>
  <c r="J195"/>
  <c r="J193"/>
  <c r="J190"/>
  <c r="BK188"/>
  <c r="BK185"/>
  <c r="J181"/>
  <c r="J179"/>
  <c r="BK176"/>
  <c r="J172"/>
  <c r="J169"/>
  <c r="J166"/>
  <c r="BK161"/>
  <c r="J158"/>
  <c r="BK154"/>
  <c r="BK151"/>
  <c r="J149"/>
  <c r="J147"/>
  <c r="BK145"/>
  <c r="BK143"/>
  <c r="BK137"/>
  <c r="J134"/>
  <c r="BK131"/>
  <c r="BK251"/>
  <c r="J249"/>
  <c r="BK247"/>
  <c r="BK244"/>
  <c r="BK239"/>
  <c r="BK237"/>
  <c r="BK236"/>
  <c r="BK232"/>
  <c r="BK230"/>
  <c r="J227"/>
  <c r="BK224"/>
  <c r="J219"/>
  <c r="J214"/>
  <c r="BK210"/>
  <c r="BK207"/>
  <c r="J203"/>
  <c r="BK198"/>
  <c r="BK195"/>
  <c r="J194"/>
  <c r="J192"/>
  <c r="J186"/>
  <c r="J184"/>
  <c r="J180"/>
  <c r="BK175"/>
  <c r="J171"/>
  <c r="BK166"/>
  <c r="BK164"/>
  <c r="J161"/>
  <c r="BK158"/>
  <c r="J156"/>
  <c r="BK152"/>
  <c r="J146"/>
  <c r="J140"/>
  <c r="BK134"/>
  <c r="BK254"/>
  <c r="BK252"/>
  <c r="BK249"/>
  <c r="J246"/>
  <c r="J244"/>
  <c r="BK241"/>
  <c r="J236"/>
  <c r="BK233"/>
  <c r="J230"/>
  <c r="J226"/>
  <c r="J220"/>
  <c r="BK218"/>
  <c r="J216"/>
  <c r="BK214"/>
  <c r="BK209"/>
  <c r="J206"/>
  <c r="BK202"/>
  <c r="J199"/>
  <c r="BK196"/>
  <c r="BK191"/>
  <c r="J189"/>
  <c r="BK186"/>
  <c r="BK182"/>
  <c r="BK179"/>
  <c r="J175"/>
  <c r="BK173"/>
  <c r="BK169"/>
  <c r="J167"/>
  <c r="J164"/>
  <c r="BK156"/>
  <c r="BK150"/>
  <c r="BK148"/>
  <c r="J143"/>
  <c r="J138"/>
  <c r="BK136"/>
  <c r="BK133"/>
  <c i="9" r="BK201"/>
  <c r="J198"/>
  <c r="BK196"/>
  <c r="J193"/>
  <c r="BK189"/>
  <c r="BK186"/>
  <c r="BK184"/>
  <c r="BK176"/>
  <c r="J174"/>
  <c r="J171"/>
  <c r="BK169"/>
  <c r="J163"/>
  <c r="J159"/>
  <c r="BK145"/>
  <c r="J140"/>
  <c r="J139"/>
  <c r="J135"/>
  <c r="BK203"/>
  <c r="BK200"/>
  <c r="BK193"/>
  <c r="J189"/>
  <c r="J183"/>
  <c r="BK180"/>
  <c r="BK177"/>
  <c r="BK168"/>
  <c r="BK163"/>
  <c r="BK155"/>
  <c r="BK150"/>
  <c r="J143"/>
  <c r="BK136"/>
  <c r="J131"/>
  <c r="BK208"/>
  <c r="BK205"/>
  <c r="J203"/>
  <c r="J200"/>
  <c r="J196"/>
  <c r="J192"/>
  <c r="BK188"/>
  <c r="J182"/>
  <c r="J180"/>
  <c r="BK175"/>
  <c r="J167"/>
  <c r="BK165"/>
  <c r="BK161"/>
  <c r="J156"/>
  <c r="BK149"/>
  <c r="BK142"/>
  <c r="J137"/>
  <c r="J134"/>
  <c r="J206"/>
  <c r="J197"/>
  <c r="BK192"/>
  <c r="J188"/>
  <c r="J181"/>
  <c r="J178"/>
  <c r="J176"/>
  <c r="BK174"/>
  <c r="J172"/>
  <c r="J169"/>
  <c r="J160"/>
  <c r="BK158"/>
  <c r="BK156"/>
  <c r="BK153"/>
  <c r="J151"/>
  <c r="BK146"/>
  <c r="J144"/>
  <c r="J142"/>
  <c r="BK140"/>
  <c r="J132"/>
  <c r="BK129"/>
  <c i="10" r="BK169"/>
  <c r="BK160"/>
  <c r="J157"/>
  <c r="J155"/>
  <c r="BK150"/>
  <c r="BK144"/>
  <c r="J139"/>
  <c r="J136"/>
  <c r="BK133"/>
  <c r="J131"/>
  <c r="BK129"/>
  <c r="J166"/>
  <c r="BK163"/>
  <c r="J160"/>
  <c r="J158"/>
  <c r="BK153"/>
  <c r="J147"/>
  <c r="BK142"/>
  <c r="BK138"/>
  <c r="J169"/>
  <c r="BK166"/>
  <c r="J164"/>
  <c r="J161"/>
  <c r="BK155"/>
  <c r="J153"/>
  <c r="J151"/>
  <c r="J149"/>
  <c r="J146"/>
  <c r="J144"/>
  <c r="BK137"/>
  <c r="BK135"/>
  <c r="BK131"/>
  <c r="J129"/>
  <c i="11" r="J153"/>
  <c r="J151"/>
  <c r="J150"/>
  <c r="J149"/>
  <c r="BK147"/>
  <c r="BK146"/>
  <c r="BK145"/>
  <c r="J145"/>
  <c r="BK142"/>
  <c r="BK141"/>
  <c r="J140"/>
  <c r="J139"/>
  <c r="J138"/>
  <c r="BK136"/>
  <c r="BK134"/>
  <c r="BK133"/>
  <c r="BK132"/>
  <c i="12" r="BK170"/>
  <c r="BK162"/>
  <c r="J158"/>
  <c r="BK147"/>
  <c r="J136"/>
  <c r="BK131"/>
  <c r="J163"/>
  <c r="BK160"/>
  <c r="J152"/>
  <c r="BK145"/>
  <c r="BK141"/>
  <c r="BK137"/>
  <c r="BK133"/>
  <c r="J168"/>
  <c r="BK165"/>
  <c r="BK163"/>
  <c r="J156"/>
  <c r="BK148"/>
  <c r="J145"/>
  <c r="BK142"/>
  <c r="BK135"/>
  <c r="BK159"/>
  <c r="BK146"/>
  <c r="J138"/>
  <c r="J133"/>
  <c i="13" r="J156"/>
  <c r="BK150"/>
  <c r="J148"/>
  <c r="BK142"/>
  <c r="BK133"/>
  <c r="BK156"/>
  <c r="BK151"/>
  <c r="J146"/>
  <c r="BK141"/>
  <c r="J139"/>
  <c r="BK135"/>
  <c r="J133"/>
  <c r="BK129"/>
  <c r="J127"/>
  <c r="J125"/>
  <c r="J151"/>
  <c r="J149"/>
  <c r="BK144"/>
  <c r="BK139"/>
  <c r="J135"/>
  <c r="J132"/>
  <c r="J129"/>
  <c r="BK127"/>
  <c r="BK125"/>
  <c i="14" r="BK183"/>
  <c r="BK179"/>
  <c r="BK177"/>
  <c r="J173"/>
  <c r="BK171"/>
  <c r="J168"/>
  <c r="J163"/>
  <c r="BK159"/>
  <c r="BK155"/>
  <c r="J151"/>
  <c r="BK149"/>
  <c r="J147"/>
  <c r="BK142"/>
  <c r="BK136"/>
  <c r="BK184"/>
  <c r="BK164"/>
  <c r="J155"/>
  <c r="BK151"/>
  <c r="J149"/>
  <c r="J143"/>
  <c r="J135"/>
  <c r="BK132"/>
  <c r="J130"/>
  <c r="BK180"/>
  <c r="J178"/>
  <c r="J175"/>
  <c r="BK173"/>
  <c r="J171"/>
  <c r="BK168"/>
  <c r="BK166"/>
  <c r="J164"/>
  <c r="BK157"/>
  <c r="J154"/>
  <c r="J152"/>
  <c r="BK146"/>
  <c r="BK143"/>
  <c r="BK139"/>
  <c r="J136"/>
  <c r="BK134"/>
  <c r="J131"/>
  <c i="15" r="BK172"/>
  <c r="J169"/>
  <c r="BK166"/>
  <c r="BK162"/>
  <c r="J159"/>
  <c r="BK155"/>
  <c r="BK153"/>
  <c r="BK150"/>
  <c r="J146"/>
  <c r="BK136"/>
  <c r="J133"/>
  <c r="BK129"/>
  <c r="J174"/>
  <c r="BK171"/>
  <c r="J163"/>
  <c r="BK157"/>
  <c r="J155"/>
  <c r="J151"/>
  <c r="J147"/>
  <c r="BK143"/>
  <c r="BK138"/>
  <c r="BK135"/>
  <c r="BK130"/>
  <c r="J128"/>
  <c r="BK176"/>
  <c r="J172"/>
  <c r="J168"/>
  <c r="J162"/>
  <c r="BK160"/>
  <c r="J157"/>
  <c r="J150"/>
  <c r="BK147"/>
  <c r="J145"/>
  <c r="BK141"/>
  <c r="BK134"/>
  <c r="J132"/>
  <c i="16" r="BK177"/>
  <c r="BK175"/>
  <c r="BK173"/>
  <c r="BK169"/>
  <c r="BK164"/>
  <c r="J159"/>
  <c r="J156"/>
  <c r="BK146"/>
  <c r="J143"/>
  <c r="BK140"/>
  <c r="J137"/>
  <c r="J133"/>
  <c r="BK130"/>
  <c r="J128"/>
  <c r="J177"/>
  <c r="J175"/>
  <c r="J173"/>
  <c r="BK170"/>
  <c r="J167"/>
  <c r="J164"/>
  <c r="J162"/>
  <c r="BK158"/>
  <c r="BK156"/>
  <c r="J153"/>
  <c r="BK151"/>
  <c r="J149"/>
  <c r="J146"/>
  <c r="J142"/>
  <c r="BK139"/>
  <c r="J135"/>
  <c r="BK133"/>
  <c r="BK126"/>
  <c r="BK162"/>
  <c r="BK159"/>
  <c r="BK154"/>
  <c r="J151"/>
  <c r="BK149"/>
  <c r="J147"/>
  <c r="BK143"/>
  <c r="BK141"/>
  <c r="J132"/>
  <c r="BK131"/>
  <c r="BK128"/>
  <c r="J126"/>
  <c i="17" r="BK171"/>
  <c r="J166"/>
  <c r="J161"/>
  <c r="BK159"/>
  <c r="BK154"/>
  <c r="J150"/>
  <c r="BK144"/>
  <c r="J141"/>
  <c r="BK135"/>
  <c r="BK131"/>
  <c r="BK126"/>
  <c r="J169"/>
  <c r="BK166"/>
  <c r="J163"/>
  <c r="BK157"/>
  <c r="J152"/>
  <c r="BK150"/>
  <c r="J148"/>
  <c r="BK145"/>
  <c r="J135"/>
  <c r="J133"/>
  <c r="BK172"/>
  <c r="BK167"/>
  <c r="BK162"/>
  <c r="BK147"/>
  <c r="J144"/>
  <c r="BK130"/>
  <c r="BK165"/>
  <c r="J159"/>
  <c r="BK152"/>
  <c r="J146"/>
  <c r="BK141"/>
  <c r="J136"/>
  <c r="J130"/>
  <c i="18" r="BK162"/>
  <c r="BK157"/>
  <c r="BK155"/>
  <c r="BK150"/>
  <c r="J146"/>
  <c r="J142"/>
  <c r="BK140"/>
  <c r="BK137"/>
  <c r="J129"/>
  <c r="J162"/>
  <c r="J157"/>
  <c r="J153"/>
  <c r="J150"/>
  <c r="BK146"/>
  <c r="J141"/>
  <c r="BK138"/>
  <c r="J136"/>
  <c r="BK131"/>
  <c r="J128"/>
  <c r="BK158"/>
  <c r="J155"/>
  <c r="BK153"/>
  <c r="J151"/>
  <c r="BK142"/>
  <c r="J138"/>
  <c r="J134"/>
  <c r="J131"/>
  <c i="19" r="BK122"/>
  <c r="J122"/>
  <c i="2" r="BK364"/>
  <c r="J352"/>
  <c r="J348"/>
  <c r="BK342"/>
  <c r="BK337"/>
  <c r="J332"/>
  <c r="J329"/>
  <c r="BK325"/>
  <c r="J318"/>
  <c r="BK316"/>
  <c r="J310"/>
  <c r="J307"/>
  <c r="J306"/>
  <c r="J302"/>
  <c r="J299"/>
  <c r="J288"/>
  <c r="BK284"/>
  <c r="BK277"/>
  <c r="BK273"/>
  <c r="BK268"/>
  <c r="J262"/>
  <c r="BK256"/>
  <c r="BK251"/>
  <c r="BK241"/>
  <c r="J226"/>
  <c r="BK214"/>
  <c r="J202"/>
  <c r="J189"/>
  <c r="J185"/>
  <c r="BK174"/>
  <c r="J163"/>
  <c r="J156"/>
  <c r="BK151"/>
  <c r="BK424"/>
  <c r="J423"/>
  <c r="BK420"/>
  <c r="J419"/>
  <c r="J412"/>
  <c r="J406"/>
  <c r="J400"/>
  <c r="BK397"/>
  <c r="J392"/>
  <c r="J384"/>
  <c r="BK380"/>
  <c r="J377"/>
  <c r="J376"/>
  <c r="J371"/>
  <c r="BK370"/>
  <c r="J369"/>
  <c r="BK368"/>
  <c r="J367"/>
  <c r="BK365"/>
  <c r="J364"/>
  <c r="J363"/>
  <c r="J361"/>
  <c r="J359"/>
  <c r="J357"/>
  <c r="J355"/>
  <c r="J349"/>
  <c r="BK346"/>
  <c r="BK343"/>
  <c r="BK341"/>
  <c r="J334"/>
  <c r="BK332"/>
  <c r="J330"/>
  <c r="BK328"/>
  <c r="BK323"/>
  <c r="BK321"/>
  <c r="J316"/>
  <c r="BK312"/>
  <c r="BK310"/>
  <c r="J308"/>
  <c r="J303"/>
  <c r="J295"/>
  <c r="J289"/>
  <c r="BK276"/>
  <c r="J271"/>
  <c r="BK262"/>
  <c r="BK257"/>
  <c r="BK253"/>
  <c r="J249"/>
  <c r="J245"/>
  <c r="J241"/>
  <c r="BK237"/>
  <c r="BK235"/>
  <c r="J232"/>
  <c r="J230"/>
  <c r="J228"/>
  <c r="BK223"/>
  <c r="J221"/>
  <c r="J215"/>
  <c r="BK208"/>
  <c r="BK205"/>
  <c r="J197"/>
  <c r="BK195"/>
  <c r="BK192"/>
  <c r="BK185"/>
  <c r="J181"/>
  <c r="BK173"/>
  <c r="J170"/>
  <c r="J168"/>
  <c r="J165"/>
  <c r="J159"/>
  <c r="BK157"/>
  <c r="BK152"/>
  <c r="J150"/>
  <c r="BK426"/>
  <c r="BK418"/>
  <c r="J418"/>
  <c r="J415"/>
  <c r="BK411"/>
  <c r="J410"/>
  <c r="BK407"/>
  <c r="BK404"/>
  <c r="J397"/>
  <c r="J391"/>
  <c r="J390"/>
  <c r="BK385"/>
  <c r="BK379"/>
  <c r="BK373"/>
  <c r="BK366"/>
  <c r="J365"/>
  <c r="J360"/>
  <c r="BK355"/>
  <c r="J353"/>
  <c r="BK350"/>
  <c r="BK344"/>
  <c r="BK338"/>
  <c r="BK333"/>
  <c r="J323"/>
  <c r="BK318"/>
  <c r="J317"/>
  <c r="BK307"/>
  <c r="BK302"/>
  <c r="J296"/>
  <c r="BK290"/>
  <c r="BK285"/>
  <c r="BK281"/>
  <c r="BK280"/>
  <c r="J274"/>
  <c r="J268"/>
  <c r="BK264"/>
  <c r="J259"/>
  <c r="J251"/>
  <c r="BK245"/>
  <c r="J238"/>
  <c r="J237"/>
  <c r="BK233"/>
  <c r="BK229"/>
  <c r="J223"/>
  <c r="BK217"/>
  <c r="J211"/>
  <c r="J208"/>
  <c r="BK207"/>
  <c r="BK201"/>
  <c r="J196"/>
  <c r="J192"/>
  <c r="BK188"/>
  <c r="J186"/>
  <c r="J182"/>
  <c r="BK178"/>
  <c r="J172"/>
  <c r="J169"/>
  <c r="BK165"/>
  <c r="BK159"/>
  <c r="BK155"/>
  <c r="BK153"/>
  <c r="BK304"/>
  <c r="BK296"/>
  <c r="J286"/>
  <c r="J277"/>
  <c r="J273"/>
  <c r="J267"/>
  <c r="BK261"/>
  <c r="J256"/>
  <c r="BK249"/>
  <c r="BK230"/>
  <c r="BK225"/>
  <c r="J218"/>
  <c r="J213"/>
  <c r="BK209"/>
  <c r="BK202"/>
  <c r="BK194"/>
  <c r="BK187"/>
  <c r="BK180"/>
  <c r="J176"/>
  <c r="BK166"/>
  <c r="BK158"/>
  <c i="1" r="AS108"/>
  <c i="3" r="J276"/>
  <c r="J270"/>
  <c r="J266"/>
  <c r="J263"/>
  <c r="BK259"/>
  <c r="BK256"/>
  <c r="J250"/>
  <c r="BK245"/>
  <c r="J240"/>
  <c r="J234"/>
  <c r="J226"/>
  <c r="J220"/>
  <c r="J217"/>
  <c r="J206"/>
  <c r="BK196"/>
  <c r="BK192"/>
  <c r="BK187"/>
  <c r="BK180"/>
  <c r="BK175"/>
  <c r="J169"/>
  <c r="J163"/>
  <c r="BK160"/>
  <c r="BK138"/>
  <c r="J272"/>
  <c r="J265"/>
  <c r="J258"/>
  <c r="J254"/>
  <c r="BK250"/>
  <c r="BK244"/>
  <c r="J237"/>
  <c r="J232"/>
  <c r="BK225"/>
  <c r="BK221"/>
  <c r="BK212"/>
  <c r="J209"/>
  <c r="J205"/>
  <c r="BK186"/>
  <c r="BK179"/>
  <c r="J176"/>
  <c r="BK169"/>
  <c r="J164"/>
  <c r="BK162"/>
  <c r="J154"/>
  <c r="J147"/>
  <c r="BK134"/>
  <c r="J279"/>
  <c r="BK272"/>
  <c r="J264"/>
  <c r="BK255"/>
  <c r="J249"/>
  <c r="BK246"/>
  <c r="J244"/>
  <c r="J239"/>
  <c r="BK233"/>
  <c r="BK230"/>
  <c r="J225"/>
  <c r="BK216"/>
  <c r="BK209"/>
  <c r="BK205"/>
  <c r="J204"/>
  <c r="BK200"/>
  <c r="J193"/>
  <c r="J190"/>
  <c r="BK184"/>
  <c r="J180"/>
  <c r="J171"/>
  <c r="J166"/>
  <c r="J149"/>
  <c r="BK145"/>
  <c r="J139"/>
  <c r="BK279"/>
  <c r="J275"/>
  <c r="J269"/>
  <c r="BK263"/>
  <c r="J259"/>
  <c r="BK247"/>
  <c r="J231"/>
  <c r="J227"/>
  <c r="BK220"/>
  <c r="BK215"/>
  <c r="J210"/>
  <c r="BK201"/>
  <c r="J198"/>
  <c r="J195"/>
  <c r="J189"/>
  <c r="BK185"/>
  <c r="J173"/>
  <c r="J167"/>
  <c r="BK161"/>
  <c r="BK157"/>
  <c r="BK152"/>
  <c r="BK149"/>
  <c r="J148"/>
  <c r="J140"/>
  <c r="BK137"/>
  <c r="BK133"/>
  <c i="4" r="J189"/>
  <c r="J184"/>
  <c r="BK180"/>
  <c r="J173"/>
  <c r="J167"/>
  <c r="BK164"/>
  <c r="J158"/>
  <c r="J155"/>
  <c r="J148"/>
  <c r="J140"/>
  <c r="J191"/>
  <c r="J188"/>
  <c r="BK181"/>
  <c r="BK176"/>
  <c r="J171"/>
  <c r="BK168"/>
  <c r="BK163"/>
  <c r="BK162"/>
  <c r="BK158"/>
  <c r="J147"/>
  <c r="J142"/>
  <c r="BK140"/>
  <c r="BK191"/>
  <c r="BK186"/>
  <c r="J180"/>
  <c r="J177"/>
  <c r="J174"/>
  <c r="BK170"/>
  <c r="J166"/>
  <c r="BK161"/>
  <c r="BK160"/>
  <c r="BK156"/>
  <c r="BK151"/>
  <c r="BK148"/>
  <c r="J145"/>
  <c r="BK137"/>
  <c i="5" r="BK223"/>
  <c r="BK219"/>
  <c r="BK216"/>
  <c r="J211"/>
  <c r="BK209"/>
  <c r="J204"/>
  <c r="J200"/>
  <c r="BK197"/>
  <c r="BK194"/>
  <c r="J188"/>
  <c r="J185"/>
  <c r="J181"/>
  <c r="BK177"/>
  <c r="J175"/>
  <c r="BK171"/>
  <c r="J169"/>
  <c r="J161"/>
  <c r="BK159"/>
  <c r="J152"/>
  <c r="J146"/>
  <c r="J228"/>
  <c r="J224"/>
  <c r="J219"/>
  <c r="BK217"/>
  <c r="BK211"/>
  <c r="BK207"/>
  <c r="BK204"/>
  <c r="BK201"/>
  <c r="J197"/>
  <c r="BK191"/>
  <c r="J187"/>
  <c r="J183"/>
  <c r="J180"/>
  <c r="J178"/>
  <c r="BK174"/>
  <c r="J170"/>
  <c r="BK167"/>
  <c r="BK164"/>
  <c r="J158"/>
  <c r="BK155"/>
  <c r="BK153"/>
  <c r="BK144"/>
  <c r="BK142"/>
  <c r="J140"/>
  <c r="J229"/>
  <c r="BK224"/>
  <c r="J216"/>
  <c i="6" r="J142"/>
  <c r="BK140"/>
  <c r="J139"/>
  <c r="BK138"/>
  <c r="BK136"/>
  <c r="J136"/>
  <c r="J135"/>
  <c i="7" r="BK173"/>
  <c r="BK172"/>
  <c r="BK171"/>
  <c r="BK169"/>
  <c r="BK168"/>
  <c r="BK166"/>
  <c r="BK165"/>
  <c r="BK164"/>
  <c r="J164"/>
  <c r="J163"/>
  <c r="J162"/>
  <c r="J161"/>
  <c r="J160"/>
  <c r="J159"/>
  <c r="BK158"/>
  <c r="BK157"/>
  <c r="J157"/>
  <c r="J156"/>
  <c r="BK155"/>
  <c r="BK154"/>
  <c r="BK153"/>
  <c r="BK152"/>
  <c r="J152"/>
  <c r="J151"/>
  <c r="J150"/>
  <c r="BK149"/>
  <c r="BK148"/>
  <c r="J148"/>
  <c r="J147"/>
  <c r="J146"/>
  <c r="BK145"/>
  <c r="BK144"/>
  <c r="BK143"/>
  <c r="J142"/>
  <c r="J141"/>
  <c r="J139"/>
  <c r="BK138"/>
  <c r="BK135"/>
  <c r="J130"/>
  <c r="BK139"/>
  <c r="J138"/>
  <c r="J135"/>
  <c r="BK132"/>
  <c r="BK129"/>
  <c r="BK131"/>
  <c r="J129"/>
  <c i="8" r="BK248"/>
  <c r="J245"/>
  <c r="J243"/>
  <c r="J241"/>
  <c r="J239"/>
  <c r="J237"/>
  <c r="J233"/>
  <c r="BK229"/>
  <c r="BK226"/>
  <c r="J224"/>
  <c r="BK222"/>
  <c r="J215"/>
  <c r="J212"/>
  <c r="J210"/>
  <c r="J204"/>
  <c r="J202"/>
  <c r="J201"/>
  <c r="J198"/>
  <c r="J196"/>
  <c r="BK194"/>
  <c r="J191"/>
  <c r="BK189"/>
  <c r="BK187"/>
  <c r="J182"/>
  <c r="BK180"/>
  <c r="BK178"/>
  <c r="J177"/>
  <c r="J173"/>
  <c r="BK171"/>
  <c r="BK170"/>
  <c r="J168"/>
  <c r="BK167"/>
  <c r="J163"/>
  <c r="BK162"/>
  <c r="J160"/>
  <c r="BK159"/>
  <c r="BK157"/>
  <c r="BK155"/>
  <c r="BK153"/>
  <c r="J152"/>
  <c r="J150"/>
  <c r="J148"/>
  <c r="BK146"/>
  <c r="BK144"/>
  <c r="BK138"/>
  <c r="BK135"/>
  <c r="J133"/>
  <c r="J252"/>
  <c r="J250"/>
  <c r="J248"/>
  <c r="BK246"/>
  <c r="BK243"/>
  <c r="J242"/>
  <c r="J238"/>
  <c r="BK235"/>
  <c r="J231"/>
  <c r="BK228"/>
  <c r="J225"/>
  <c r="BK221"/>
  <c r="BK217"/>
  <c r="BK212"/>
  <c r="BK208"/>
  <c r="BK206"/>
  <c r="J200"/>
  <c r="BK197"/>
  <c r="BK193"/>
  <c r="J187"/>
  <c r="J185"/>
  <c r="BK183"/>
  <c r="J178"/>
  <c r="BK177"/>
  <c r="BK174"/>
  <c r="J170"/>
  <c r="J165"/>
  <c r="J162"/>
  <c r="BK160"/>
  <c r="J159"/>
  <c r="J157"/>
  <c r="J155"/>
  <c r="J153"/>
  <c r="J151"/>
  <c r="BK147"/>
  <c r="J145"/>
  <c r="J136"/>
  <c r="J131"/>
  <c r="J254"/>
  <c r="J251"/>
  <c r="BK250"/>
  <c r="J247"/>
  <c r="BK245"/>
  <c r="BK242"/>
  <c r="BK238"/>
  <c r="J235"/>
  <c r="BK234"/>
  <c r="J232"/>
  <c r="BK231"/>
  <c r="J229"/>
  <c r="J228"/>
  <c r="J223"/>
  <c r="J222"/>
  <c r="J221"/>
  <c r="BK219"/>
  <c r="J217"/>
  <c r="BK215"/>
  <c r="BK213"/>
  <c r="BK211"/>
  <c r="J208"/>
  <c r="J207"/>
  <c r="J205"/>
  <c r="BK204"/>
  <c r="BK201"/>
  <c r="BK200"/>
  <c r="J197"/>
  <c r="BK192"/>
  <c r="BK190"/>
  <c r="J188"/>
  <c r="BK184"/>
  <c r="J183"/>
  <c r="BK181"/>
  <c r="J176"/>
  <c r="J174"/>
  <c r="BK172"/>
  <c r="BK168"/>
  <c r="BK165"/>
  <c r="BK163"/>
  <c r="J154"/>
  <c r="BK149"/>
  <c r="J144"/>
  <c r="BK140"/>
  <c r="J137"/>
  <c r="J135"/>
  <c i="9" r="J205"/>
  <c r="J199"/>
  <c r="BK197"/>
  <c r="J195"/>
  <c r="J190"/>
  <c r="J187"/>
  <c r="J185"/>
  <c r="BK183"/>
  <c r="J175"/>
  <c r="J173"/>
  <c r="BK170"/>
  <c r="J168"/>
  <c r="BK164"/>
  <c r="J161"/>
  <c r="BK151"/>
  <c r="J146"/>
  <c r="BK144"/>
  <c r="BK138"/>
  <c r="BK137"/>
  <c r="J204"/>
  <c r="J201"/>
  <c r="BK194"/>
  <c r="BK190"/>
  <c r="BK185"/>
  <c r="BK182"/>
  <c r="BK178"/>
  <c r="BK172"/>
  <c r="BK167"/>
  <c r="J165"/>
  <c r="BK160"/>
  <c r="BK157"/>
  <c r="BK152"/>
  <c r="J149"/>
  <c r="BK147"/>
  <c r="J141"/>
  <c r="BK139"/>
  <c r="BK133"/>
  <c r="BK132"/>
  <c r="BK130"/>
  <c r="J129"/>
  <c r="J208"/>
  <c r="BK206"/>
  <c r="BK204"/>
  <c r="BK202"/>
  <c r="BK198"/>
  <c r="J194"/>
  <c r="BK191"/>
  <c r="BK187"/>
  <c r="J186"/>
  <c r="BK181"/>
  <c r="BK179"/>
  <c r="J170"/>
  <c r="J166"/>
  <c r="J164"/>
  <c r="J158"/>
  <c r="J153"/>
  <c r="J147"/>
  <c r="J138"/>
  <c r="BK135"/>
  <c r="J133"/>
  <c r="J130"/>
  <c r="J202"/>
  <c r="BK199"/>
  <c r="BK195"/>
  <c r="J191"/>
  <c r="J184"/>
  <c r="J179"/>
  <c r="J177"/>
  <c r="BK173"/>
  <c r="BK171"/>
  <c r="BK166"/>
  <c r="BK159"/>
  <c r="J157"/>
  <c r="J155"/>
  <c r="J152"/>
  <c r="J150"/>
  <c r="J145"/>
  <c r="BK143"/>
  <c r="BK141"/>
  <c r="J136"/>
  <c r="BK134"/>
  <c r="BK131"/>
  <c i="10" r="BK164"/>
  <c r="BK162"/>
  <c r="BK159"/>
  <c r="BK158"/>
  <c r="J156"/>
  <c r="BK154"/>
  <c r="BK151"/>
  <c r="BK149"/>
  <c r="BK145"/>
  <c r="J142"/>
  <c r="BK141"/>
  <c r="J138"/>
  <c r="J137"/>
  <c r="J135"/>
  <c r="BK134"/>
  <c r="BK132"/>
  <c r="BK130"/>
  <c r="BK167"/>
  <c r="BK165"/>
  <c r="BK161"/>
  <c r="J159"/>
  <c r="BK156"/>
  <c r="J152"/>
  <c r="BK146"/>
  <c r="J141"/>
  <c r="J134"/>
  <c r="J167"/>
  <c r="J165"/>
  <c r="J163"/>
  <c r="J162"/>
  <c r="BK157"/>
  <c r="J154"/>
  <c r="BK152"/>
  <c r="J150"/>
  <c r="BK147"/>
  <c r="J145"/>
  <c r="BK139"/>
  <c r="BK136"/>
  <c r="J133"/>
  <c r="J132"/>
  <c r="J130"/>
  <c i="11" r="BK153"/>
  <c r="BK151"/>
  <c r="BK150"/>
  <c r="BK149"/>
  <c r="J147"/>
  <c r="J146"/>
  <c r="BK144"/>
  <c r="J144"/>
  <c r="J142"/>
  <c r="J141"/>
  <c r="BK140"/>
  <c r="BK139"/>
  <c r="BK138"/>
  <c r="BK137"/>
  <c r="J137"/>
  <c r="J136"/>
  <c r="BK135"/>
  <c r="J135"/>
  <c r="J134"/>
  <c r="J133"/>
  <c r="J132"/>
  <c i="12" r="J165"/>
  <c r="BK164"/>
  <c r="J159"/>
  <c r="J155"/>
  <c r="BK150"/>
  <c r="J137"/>
  <c r="J134"/>
  <c r="BK168"/>
  <c r="J162"/>
  <c r="BK157"/>
  <c r="BK156"/>
  <c r="J148"/>
  <c r="J142"/>
  <c r="BK140"/>
  <c r="J135"/>
  <c r="J170"/>
  <c r="BK167"/>
  <c r="J166"/>
  <c r="J164"/>
  <c r="J160"/>
  <c r="BK158"/>
  <c r="BK152"/>
  <c r="J150"/>
  <c r="J147"/>
  <c r="J146"/>
  <c r="BK144"/>
  <c r="J141"/>
  <c r="BK138"/>
  <c r="J132"/>
  <c r="J167"/>
  <c r="BK166"/>
  <c r="J157"/>
  <c r="BK155"/>
  <c r="J144"/>
  <c r="J140"/>
  <c r="BK136"/>
  <c r="BK134"/>
  <c r="BK132"/>
  <c r="J131"/>
  <c i="13" r="BK154"/>
  <c r="BK152"/>
  <c r="BK149"/>
  <c r="BK147"/>
  <c r="BK146"/>
  <c r="J140"/>
  <c r="J138"/>
  <c r="BK137"/>
  <c r="BK132"/>
  <c r="J131"/>
  <c r="J152"/>
  <c r="J147"/>
  <c r="J144"/>
  <c r="J142"/>
  <c r="BK140"/>
  <c r="J137"/>
  <c r="BK136"/>
  <c r="J134"/>
  <c r="BK130"/>
  <c r="J128"/>
  <c r="J126"/>
  <c r="J154"/>
  <c r="J150"/>
  <c r="BK148"/>
  <c r="J141"/>
  <c r="BK138"/>
  <c r="J136"/>
  <c r="BK134"/>
  <c r="BK131"/>
  <c r="J130"/>
  <c r="BK128"/>
  <c r="BK126"/>
  <c i="14" r="J184"/>
  <c r="J180"/>
  <c r="BK178"/>
  <c r="BK175"/>
  <c r="J174"/>
  <c r="J172"/>
  <c r="J170"/>
  <c r="J166"/>
  <c r="J165"/>
  <c r="J160"/>
  <c r="J157"/>
  <c r="BK153"/>
  <c r="BK150"/>
  <c r="J148"/>
  <c r="J146"/>
  <c r="BK145"/>
  <c r="BK141"/>
  <c r="BK137"/>
  <c r="BK130"/>
  <c r="BK129"/>
  <c r="BK169"/>
  <c r="BK167"/>
  <c r="BK160"/>
  <c r="J159"/>
  <c r="J156"/>
  <c r="BK154"/>
  <c r="BK152"/>
  <c r="J150"/>
  <c r="BK148"/>
  <c r="J145"/>
  <c r="BK144"/>
  <c r="J142"/>
  <c r="J139"/>
  <c r="J134"/>
  <c r="BK133"/>
  <c r="BK131"/>
  <c r="J129"/>
  <c r="J183"/>
  <c r="J179"/>
  <c r="J177"/>
  <c r="BK174"/>
  <c r="BK172"/>
  <c r="BK170"/>
  <c r="J169"/>
  <c r="J167"/>
  <c r="BK165"/>
  <c r="BK163"/>
  <c r="BK156"/>
  <c r="J153"/>
  <c r="BK147"/>
  <c r="J144"/>
  <c r="J141"/>
  <c r="J137"/>
  <c r="BK135"/>
  <c r="J133"/>
  <c r="J132"/>
  <c i="15" r="J177"/>
  <c r="J173"/>
  <c r="J171"/>
  <c r="BK168"/>
  <c r="J164"/>
  <c r="BK163"/>
  <c r="BK161"/>
  <c r="J160"/>
  <c r="BK158"/>
  <c r="BK156"/>
  <c r="J154"/>
  <c r="BK152"/>
  <c r="BK151"/>
  <c r="BK149"/>
  <c r="BK148"/>
  <c r="BK145"/>
  <c r="J140"/>
  <c r="J135"/>
  <c r="J134"/>
  <c r="J131"/>
  <c r="J130"/>
  <c r="BK128"/>
  <c r="J176"/>
  <c r="BK173"/>
  <c r="BK164"/>
  <c r="BK159"/>
  <c r="J158"/>
  <c r="J156"/>
  <c r="J152"/>
  <c r="J149"/>
  <c r="J144"/>
  <c r="J141"/>
  <c r="BK140"/>
  <c r="J136"/>
  <c r="BK132"/>
  <c r="J129"/>
  <c r="BK177"/>
  <c r="BK174"/>
  <c r="BK169"/>
  <c r="J166"/>
  <c r="J161"/>
  <c r="BK154"/>
  <c r="J153"/>
  <c r="J148"/>
  <c r="BK146"/>
  <c r="BK144"/>
  <c r="J143"/>
  <c r="J138"/>
  <c r="BK133"/>
  <c r="BK131"/>
  <c i="16" r="J176"/>
  <c r="J174"/>
  <c r="J172"/>
  <c r="J170"/>
  <c r="BK167"/>
  <c r="BK166"/>
  <c r="BK161"/>
  <c r="J158"/>
  <c r="J157"/>
  <c r="J154"/>
  <c r="J148"/>
  <c r="BK145"/>
  <c r="J144"/>
  <c r="BK142"/>
  <c r="J141"/>
  <c r="J139"/>
  <c r="BK135"/>
  <c r="J134"/>
  <c r="J131"/>
  <c r="BK129"/>
  <c r="BK127"/>
  <c r="BK176"/>
  <c r="BK174"/>
  <c r="BK172"/>
  <c r="J169"/>
  <c r="J166"/>
  <c r="BK163"/>
  <c r="J161"/>
  <c r="J160"/>
  <c r="BK157"/>
  <c r="J155"/>
  <c r="BK152"/>
  <c r="J150"/>
  <c r="BK147"/>
  <c r="J145"/>
  <c r="J140"/>
  <c r="BK137"/>
  <c r="BK134"/>
  <c r="BK132"/>
  <c r="J163"/>
  <c r="BK160"/>
  <c r="BK155"/>
  <c r="BK153"/>
  <c r="J152"/>
  <c r="BK150"/>
  <c r="BK148"/>
  <c r="BK144"/>
  <c r="J130"/>
  <c r="J129"/>
  <c r="J127"/>
  <c i="17" r="J170"/>
  <c r="BK163"/>
  <c r="J160"/>
  <c r="J156"/>
  <c r="BK153"/>
  <c r="BK151"/>
  <c r="J147"/>
  <c r="BK142"/>
  <c r="J139"/>
  <c r="BK137"/>
  <c r="BK134"/>
  <c r="BK129"/>
  <c r="J172"/>
  <c r="J171"/>
  <c r="J167"/>
  <c r="J165"/>
  <c r="BK164"/>
  <c r="BK160"/>
  <c r="BK156"/>
  <c r="J154"/>
  <c r="J151"/>
  <c r="J149"/>
  <c r="BK146"/>
  <c r="J143"/>
  <c r="BK136"/>
  <c r="J134"/>
  <c r="J131"/>
  <c r="BK128"/>
  <c r="BK170"/>
  <c r="J164"/>
  <c r="BK161"/>
  <c r="J153"/>
  <c r="BK149"/>
  <c r="J145"/>
  <c r="J132"/>
  <c r="J127"/>
  <c r="J126"/>
  <c r="BK169"/>
  <c r="J162"/>
  <c r="J157"/>
  <c r="BK148"/>
  <c r="BK143"/>
  <c r="J142"/>
  <c r="BK139"/>
  <c r="J137"/>
  <c r="BK133"/>
  <c r="BK132"/>
  <c r="J129"/>
  <c r="J128"/>
  <c r="BK127"/>
  <c i="18" r="J163"/>
  <c r="J161"/>
  <c r="J158"/>
  <c r="J156"/>
  <c r="J152"/>
  <c r="J149"/>
  <c r="BK143"/>
  <c r="BK141"/>
  <c r="J139"/>
  <c r="BK134"/>
  <c r="BK161"/>
  <c r="J154"/>
  <c r="BK151"/>
  <c r="BK149"/>
  <c r="J144"/>
  <c r="J143"/>
  <c r="J140"/>
  <c r="J137"/>
  <c r="J132"/>
  <c r="J130"/>
  <c r="BK129"/>
  <c r="BK163"/>
  <c r="BK156"/>
  <c r="BK154"/>
  <c r="BK152"/>
  <c r="BK144"/>
  <c r="BK139"/>
  <c r="BK136"/>
  <c r="BK132"/>
  <c r="BK130"/>
  <c r="BK128"/>
  <c i="19" r="J124"/>
  <c r="BK124"/>
  <c i="2" l="1" r="R149"/>
  <c r="T149"/>
  <c r="BK175"/>
  <c r="J175"/>
  <c r="J102"/>
  <c r="P175"/>
  <c r="BK203"/>
  <c r="J203"/>
  <c r="J104"/>
  <c r="T203"/>
  <c r="P234"/>
  <c r="BK247"/>
  <c r="J247"/>
  <c r="J108"/>
  <c r="T247"/>
  <c r="R265"/>
  <c r="BK278"/>
  <c r="J278"/>
  <c r="J110"/>
  <c r="T278"/>
  <c r="R287"/>
  <c r="P291"/>
  <c r="BK298"/>
  <c r="J298"/>
  <c r="J113"/>
  <c r="T298"/>
  <c r="T313"/>
  <c r="R324"/>
  <c r="BK340"/>
  <c r="J340"/>
  <c r="J117"/>
  <c r="T340"/>
  <c r="P375"/>
  <c r="BK395"/>
  <c r="J395"/>
  <c r="J119"/>
  <c r="BK401"/>
  <c r="J401"/>
  <c r="J120"/>
  <c r="T401"/>
  <c r="R408"/>
  <c r="P416"/>
  <c r="BK422"/>
  <c r="J422"/>
  <c r="J124"/>
  <c r="T422"/>
  <c i="3" r="P130"/>
  <c r="P129"/>
  <c r="BK144"/>
  <c r="J144"/>
  <c r="J102"/>
  <c r="T144"/>
  <c r="R158"/>
  <c r="P178"/>
  <c r="T178"/>
  <c r="T213"/>
  <c r="R274"/>
  <c i="4" r="BK135"/>
  <c r="J135"/>
  <c r="J101"/>
  <c r="R135"/>
  <c r="BK139"/>
  <c r="J139"/>
  <c r="J103"/>
  <c r="R139"/>
  <c r="P146"/>
  <c r="BK154"/>
  <c r="J154"/>
  <c r="J107"/>
  <c r="T154"/>
  <c r="T153"/>
  <c r="BK183"/>
  <c r="J183"/>
  <c r="J109"/>
  <c r="R183"/>
  <c r="R182"/>
  <c r="P187"/>
  <c r="R187"/>
  <c i="5" r="BK138"/>
  <c r="J138"/>
  <c r="J103"/>
  <c r="R138"/>
  <c r="BK148"/>
  <c r="J148"/>
  <c r="J105"/>
  <c r="R148"/>
  <c r="P168"/>
  <c r="T168"/>
  <c r="P189"/>
  <c r="BK198"/>
  <c r="J198"/>
  <c r="J108"/>
  <c r="T198"/>
  <c r="R221"/>
  <c r="BK226"/>
  <c r="J226"/>
  <c r="J110"/>
  <c r="T226"/>
  <c i="6" r="BK134"/>
  <c r="J134"/>
  <c r="J102"/>
  <c r="R134"/>
  <c r="R133"/>
  <c r="BK146"/>
  <c r="J146"/>
  <c r="J104"/>
  <c r="R146"/>
  <c r="BK156"/>
  <c r="J156"/>
  <c r="J105"/>
  <c r="R156"/>
  <c r="BK169"/>
  <c r="J169"/>
  <c r="J106"/>
  <c r="R169"/>
  <c r="BK180"/>
  <c r="J180"/>
  <c r="J107"/>
  <c r="R180"/>
  <c r="BK201"/>
  <c r="J201"/>
  <c r="J108"/>
  <c r="R201"/>
  <c i="7" r="R128"/>
  <c r="BK137"/>
  <c r="J137"/>
  <c r="J102"/>
  <c r="R137"/>
  <c r="BK167"/>
  <c r="J167"/>
  <c r="J103"/>
  <c r="R167"/>
  <c r="BK170"/>
  <c r="J170"/>
  <c r="J104"/>
  <c r="R170"/>
  <c i="8" r="P132"/>
  <c r="P129"/>
  <c r="T132"/>
  <c r="T129"/>
  <c r="T128"/>
  <c r="R142"/>
  <c r="T240"/>
  <c i="10" r="BK128"/>
  <c r="J128"/>
  <c r="J100"/>
  <c r="R128"/>
  <c r="P140"/>
  <c r="BK143"/>
  <c r="J143"/>
  <c r="J102"/>
  <c r="T143"/>
  <c r="T148"/>
  <c i="11" r="R131"/>
  <c r="P143"/>
  <c r="BK148"/>
  <c r="J148"/>
  <c r="J104"/>
  <c r="T148"/>
  <c i="12" r="P130"/>
  <c r="BK143"/>
  <c r="J143"/>
  <c r="J101"/>
  <c r="T143"/>
  <c r="T139"/>
  <c r="P154"/>
  <c r="T154"/>
  <c r="T161"/>
  <c i="13" r="BK124"/>
  <c r="J124"/>
  <c r="J98"/>
  <c r="T124"/>
  <c r="P145"/>
  <c i="14" r="BK128"/>
  <c r="T128"/>
  <c r="R140"/>
  <c r="P158"/>
  <c r="R158"/>
  <c r="P162"/>
  <c r="P161"/>
  <c r="BK176"/>
  <c r="J176"/>
  <c r="J104"/>
  <c r="T176"/>
  <c r="R182"/>
  <c r="R181"/>
  <c i="15" r="BK142"/>
  <c r="J142"/>
  <c r="J101"/>
  <c r="T142"/>
  <c r="P167"/>
  <c r="P175"/>
  <c r="P170"/>
  <c i="16" r="BK125"/>
  <c r="J125"/>
  <c r="J98"/>
  <c r="T125"/>
  <c r="T138"/>
  <c r="P165"/>
  <c r="BK168"/>
  <c r="J168"/>
  <c r="J102"/>
  <c r="R168"/>
  <c r="T171"/>
  <c i="17" r="T125"/>
  <c r="R140"/>
  <c r="P155"/>
  <c r="T155"/>
  <c r="R158"/>
  <c r="P168"/>
  <c i="18" r="P127"/>
  <c r="BK135"/>
  <c r="J135"/>
  <c r="J100"/>
  <c r="R135"/>
  <c r="BK148"/>
  <c r="J148"/>
  <c r="J103"/>
  <c r="P148"/>
  <c r="P147"/>
  <c r="R160"/>
  <c r="R159"/>
  <c i="2" r="P149"/>
  <c r="P160"/>
  <c r="T160"/>
  <c r="T175"/>
  <c r="P198"/>
  <c r="T198"/>
  <c r="R203"/>
  <c r="R234"/>
  <c r="P247"/>
  <c r="P265"/>
  <c r="P278"/>
  <c r="P287"/>
  <c r="BK291"/>
  <c r="J291"/>
  <c r="J112"/>
  <c r="R291"/>
  <c r="R298"/>
  <c r="P313"/>
  <c r="BK324"/>
  <c r="J324"/>
  <c r="J115"/>
  <c r="T324"/>
  <c r="P336"/>
  <c r="R336"/>
  <c r="T336"/>
  <c r="R340"/>
  <c r="R375"/>
  <c r="P395"/>
  <c r="T395"/>
  <c r="R401"/>
  <c r="P408"/>
  <c r="R416"/>
  <c r="P422"/>
  <c i="3" r="R130"/>
  <c r="R129"/>
  <c r="R144"/>
  <c r="P158"/>
  <c r="BK178"/>
  <c r="J178"/>
  <c r="J104"/>
  <c r="R178"/>
  <c r="R213"/>
  <c r="P274"/>
  <c i="4" r="P135"/>
  <c r="T135"/>
  <c r="P139"/>
  <c r="P138"/>
  <c r="T139"/>
  <c r="BK146"/>
  <c r="J146"/>
  <c r="J105"/>
  <c r="R146"/>
  <c r="T146"/>
  <c r="P154"/>
  <c r="P153"/>
  <c r="R154"/>
  <c r="R153"/>
  <c r="P183"/>
  <c r="P182"/>
  <c r="T183"/>
  <c r="T182"/>
  <c r="BK187"/>
  <c r="J187"/>
  <c r="J110"/>
  <c r="T187"/>
  <c i="5" r="P138"/>
  <c r="T138"/>
  <c r="P148"/>
  <c r="T148"/>
  <c r="BK168"/>
  <c r="J168"/>
  <c r="J106"/>
  <c r="R168"/>
  <c r="BK189"/>
  <c r="J189"/>
  <c r="J107"/>
  <c r="R189"/>
  <c r="T189"/>
  <c r="P198"/>
  <c r="R198"/>
  <c r="BK221"/>
  <c r="J221"/>
  <c r="J109"/>
  <c r="P221"/>
  <c r="T221"/>
  <c r="P226"/>
  <c r="R226"/>
  <c i="6" r="P134"/>
  <c r="P133"/>
  <c r="T134"/>
  <c r="T133"/>
  <c r="P146"/>
  <c r="T146"/>
  <c r="P156"/>
  <c r="T156"/>
  <c r="P169"/>
  <c r="T169"/>
  <c r="P180"/>
  <c r="T180"/>
  <c r="P201"/>
  <c r="T201"/>
  <c i="7" r="BK128"/>
  <c r="J128"/>
  <c r="J100"/>
  <c r="P128"/>
  <c r="T128"/>
  <c r="BK133"/>
  <c r="J133"/>
  <c r="J101"/>
  <c r="P133"/>
  <c r="R133"/>
  <c r="T133"/>
  <c r="P137"/>
  <c r="T137"/>
  <c r="P167"/>
  <c r="T167"/>
  <c r="P170"/>
  <c r="T170"/>
  <c i="8" r="BK142"/>
  <c r="J142"/>
  <c r="J104"/>
  <c r="P142"/>
  <c r="BK240"/>
  <c r="J240"/>
  <c r="J105"/>
  <c r="R240"/>
  <c i="9" r="BK128"/>
  <c r="T128"/>
  <c r="BK148"/>
  <c r="J148"/>
  <c r="J101"/>
  <c r="R148"/>
  <c r="BK154"/>
  <c r="J154"/>
  <c r="J102"/>
  <c r="P154"/>
  <c r="R154"/>
  <c r="T154"/>
  <c r="P162"/>
  <c r="T162"/>
  <c i="10" r="T128"/>
  <c r="R140"/>
  <c r="BK148"/>
  <c r="J148"/>
  <c r="J103"/>
  <c r="P148"/>
  <c i="11" r="BK131"/>
  <c r="J131"/>
  <c r="J102"/>
  <c r="T131"/>
  <c r="T130"/>
  <c r="T129"/>
  <c r="T143"/>
  <c r="R148"/>
  <c i="12" r="T130"/>
  <c r="R143"/>
  <c r="R139"/>
  <c r="BK154"/>
  <c r="J154"/>
  <c r="J105"/>
  <c r="R154"/>
  <c r="P161"/>
  <c i="13" r="P124"/>
  <c r="P123"/>
  <c r="P122"/>
  <c i="1" r="AU111"/>
  <c i="13" r="BK145"/>
  <c r="J145"/>
  <c r="J100"/>
  <c r="R145"/>
  <c i="14" r="R128"/>
  <c r="R127"/>
  <c r="P140"/>
  <c r="BK158"/>
  <c r="J158"/>
  <c r="J101"/>
  <c r="T158"/>
  <c r="T162"/>
  <c r="T161"/>
  <c r="R176"/>
  <c r="P182"/>
  <c r="P181"/>
  <c i="15" r="P139"/>
  <c r="P126"/>
  <c r="P125"/>
  <c i="1" r="AU113"/>
  <c i="15" r="T139"/>
  <c r="T126"/>
  <c r="P142"/>
  <c r="BK167"/>
  <c r="J167"/>
  <c r="J103"/>
  <c r="T167"/>
  <c r="BK175"/>
  <c r="J175"/>
  <c r="J105"/>
  <c r="R175"/>
  <c r="R170"/>
  <c i="16" r="P125"/>
  <c r="R125"/>
  <c r="R138"/>
  <c r="BK165"/>
  <c r="J165"/>
  <c r="J101"/>
  <c r="T165"/>
  <c r="BK171"/>
  <c r="J171"/>
  <c r="J103"/>
  <c r="P171"/>
  <c i="17" r="P125"/>
  <c r="BK140"/>
  <c r="J140"/>
  <c r="J100"/>
  <c r="T140"/>
  <c r="R155"/>
  <c r="P158"/>
  <c r="BK168"/>
  <c r="J168"/>
  <c r="J103"/>
  <c r="R168"/>
  <c i="18" r="BK127"/>
  <c r="J127"/>
  <c r="J98"/>
  <c r="R127"/>
  <c r="R126"/>
  <c r="T135"/>
  <c r="T148"/>
  <c r="T147"/>
  <c r="BK160"/>
  <c r="J160"/>
  <c r="J105"/>
  <c r="P160"/>
  <c r="P159"/>
  <c r="T160"/>
  <c r="T159"/>
  <c i="2" r="BK149"/>
  <c r="J149"/>
  <c r="J100"/>
  <c r="BK160"/>
  <c r="J160"/>
  <c r="J101"/>
  <c r="R160"/>
  <c r="R175"/>
  <c r="BK198"/>
  <c r="J198"/>
  <c r="J103"/>
  <c r="R198"/>
  <c r="P203"/>
  <c r="BK234"/>
  <c r="J234"/>
  <c r="J105"/>
  <c r="T234"/>
  <c r="R247"/>
  <c r="BK265"/>
  <c r="J265"/>
  <c r="J109"/>
  <c r="T265"/>
  <c r="R278"/>
  <c r="BK287"/>
  <c r="J287"/>
  <c r="J111"/>
  <c r="T287"/>
  <c r="T291"/>
  <c r="P298"/>
  <c r="BK313"/>
  <c r="J313"/>
  <c r="J114"/>
  <c r="R313"/>
  <c r="P324"/>
  <c r="BK336"/>
  <c r="J336"/>
  <c r="J116"/>
  <c r="P340"/>
  <c r="BK375"/>
  <c r="J375"/>
  <c r="J118"/>
  <c r="T375"/>
  <c r="R395"/>
  <c r="P401"/>
  <c r="BK408"/>
  <c r="J408"/>
  <c r="J121"/>
  <c r="T408"/>
  <c r="BK416"/>
  <c r="J416"/>
  <c r="J123"/>
  <c r="T416"/>
  <c r="R422"/>
  <c i="3" r="BK130"/>
  <c r="BK129"/>
  <c r="T130"/>
  <c r="T129"/>
  <c r="P144"/>
  <c r="BK158"/>
  <c r="J158"/>
  <c r="J103"/>
  <c r="T158"/>
  <c r="BK213"/>
  <c r="J213"/>
  <c r="J105"/>
  <c r="P213"/>
  <c r="BK274"/>
  <c r="J274"/>
  <c r="J106"/>
  <c r="T274"/>
  <c i="8" r="BK132"/>
  <c r="J132"/>
  <c r="J101"/>
  <c r="R132"/>
  <c r="R129"/>
  <c r="T142"/>
  <c r="T141"/>
  <c r="P240"/>
  <c i="9" r="P128"/>
  <c r="R128"/>
  <c r="P148"/>
  <c r="T148"/>
  <c r="BK162"/>
  <c r="J162"/>
  <c r="J103"/>
  <c r="R162"/>
  <c i="10" r="P128"/>
  <c r="BK140"/>
  <c r="J140"/>
  <c r="J101"/>
  <c r="T140"/>
  <c r="P143"/>
  <c r="R143"/>
  <c r="R148"/>
  <c i="11" r="P131"/>
  <c r="BK143"/>
  <c r="J143"/>
  <c r="J103"/>
  <c r="R143"/>
  <c r="P148"/>
  <c i="12" r="BK130"/>
  <c r="J130"/>
  <c r="J99"/>
  <c r="R130"/>
  <c r="P143"/>
  <c r="P139"/>
  <c r="BK161"/>
  <c r="J161"/>
  <c r="J106"/>
  <c r="R161"/>
  <c i="13" r="R124"/>
  <c r="R123"/>
  <c r="R122"/>
  <c r="T145"/>
  <c i="14" r="P128"/>
  <c r="P127"/>
  <c r="BK140"/>
  <c r="J140"/>
  <c r="J100"/>
  <c r="T140"/>
  <c r="BK162"/>
  <c r="J162"/>
  <c r="J103"/>
  <c r="R162"/>
  <c r="R161"/>
  <c r="P176"/>
  <c r="BK182"/>
  <c r="J182"/>
  <c r="J106"/>
  <c r="T182"/>
  <c r="T181"/>
  <c i="15" r="BK139"/>
  <c r="J139"/>
  <c r="J100"/>
  <c r="R139"/>
  <c r="R126"/>
  <c r="R125"/>
  <c r="R142"/>
  <c r="R167"/>
  <c r="T175"/>
  <c r="T170"/>
  <c i="16" r="BK138"/>
  <c r="J138"/>
  <c r="J100"/>
  <c r="P138"/>
  <c r="R165"/>
  <c r="P168"/>
  <c r="T168"/>
  <c r="R171"/>
  <c i="17" r="BK125"/>
  <c r="R125"/>
  <c r="R124"/>
  <c r="R123"/>
  <c r="P140"/>
  <c r="BK155"/>
  <c r="J155"/>
  <c r="J101"/>
  <c r="BK158"/>
  <c r="J158"/>
  <c r="J102"/>
  <c r="T158"/>
  <c r="T168"/>
  <c i="18" r="T127"/>
  <c r="T126"/>
  <c r="T125"/>
  <c r="P135"/>
  <c r="R148"/>
  <c r="R147"/>
  <c i="4" r="BK144"/>
  <c r="J144"/>
  <c r="J104"/>
  <c i="12" r="BK151"/>
  <c r="J151"/>
  <c r="J103"/>
  <c i="15" r="BK170"/>
  <c r="J170"/>
  <c r="J104"/>
  <c i="17" r="BK138"/>
  <c r="J138"/>
  <c r="J99"/>
  <c i="2" r="BK244"/>
  <c r="J244"/>
  <c r="J106"/>
  <c r="BK414"/>
  <c r="J414"/>
  <c r="J122"/>
  <c r="BK425"/>
  <c r="J425"/>
  <c r="J125"/>
  <c i="5" r="BK136"/>
  <c r="J136"/>
  <c r="J102"/>
  <c i="9" r="BK207"/>
  <c r="J207"/>
  <c r="J104"/>
  <c i="10" r="BK168"/>
  <c r="J168"/>
  <c r="J104"/>
  <c i="12" r="BK169"/>
  <c r="J169"/>
  <c r="J107"/>
  <c i="13" r="BK153"/>
  <c r="J153"/>
  <c r="J101"/>
  <c r="BK155"/>
  <c r="J155"/>
  <c r="J102"/>
  <c i="14" r="BK138"/>
  <c r="J138"/>
  <c r="J99"/>
  <c i="16" r="BK136"/>
  <c r="J136"/>
  <c r="J99"/>
  <c i="18" r="BK133"/>
  <c r="J133"/>
  <c r="J99"/>
  <c i="19" r="BK121"/>
  <c r="J121"/>
  <c r="J98"/>
  <c i="8" r="BK130"/>
  <c r="J130"/>
  <c r="J100"/>
  <c r="BK139"/>
  <c r="J139"/>
  <c r="J102"/>
  <c r="BK253"/>
  <c r="J253"/>
  <c r="J106"/>
  <c i="11" r="BK152"/>
  <c r="J152"/>
  <c r="J105"/>
  <c i="12" r="BK139"/>
  <c r="J139"/>
  <c r="J100"/>
  <c r="BK149"/>
  <c r="J149"/>
  <c r="J102"/>
  <c i="13" r="BK143"/>
  <c r="J143"/>
  <c r="J99"/>
  <c i="15" r="BK127"/>
  <c r="J127"/>
  <c r="J98"/>
  <c r="BK137"/>
  <c r="J137"/>
  <c r="J99"/>
  <c r="BK165"/>
  <c r="J165"/>
  <c r="J102"/>
  <c i="18" r="BK145"/>
  <c r="J145"/>
  <c r="J101"/>
  <c i="19" r="BK123"/>
  <c r="J123"/>
  <c r="J99"/>
  <c r="F92"/>
  <c r="J113"/>
  <c r="E85"/>
  <c r="BF122"/>
  <c r="BF124"/>
  <c i="18" r="BK147"/>
  <c i="17" r="J125"/>
  <c r="J98"/>
  <c i="18" r="F92"/>
  <c r="BF136"/>
  <c r="BF142"/>
  <c r="BF144"/>
  <c r="BF146"/>
  <c r="BF149"/>
  <c r="BF152"/>
  <c r="BF156"/>
  <c r="BF162"/>
  <c r="BF163"/>
  <c r="BF128"/>
  <c r="BF134"/>
  <c r="BF137"/>
  <c r="BF138"/>
  <c r="BF139"/>
  <c r="BF140"/>
  <c r="BF141"/>
  <c r="BF151"/>
  <c r="BF153"/>
  <c r="BF154"/>
  <c r="BF157"/>
  <c r="BF161"/>
  <c r="E85"/>
  <c r="J89"/>
  <c r="BF129"/>
  <c r="BF130"/>
  <c r="BF131"/>
  <c r="BF132"/>
  <c r="BF143"/>
  <c r="BF150"/>
  <c r="BF155"/>
  <c r="BF158"/>
  <c i="17" r="E113"/>
  <c r="F120"/>
  <c r="BF127"/>
  <c r="BF128"/>
  <c r="BF129"/>
  <c r="BF132"/>
  <c r="BF136"/>
  <c r="BF149"/>
  <c r="BF156"/>
  <c r="BF160"/>
  <c r="BF161"/>
  <c r="BF167"/>
  <c r="BF144"/>
  <c r="BF152"/>
  <c r="BF153"/>
  <c r="BF163"/>
  <c r="BF164"/>
  <c r="BF165"/>
  <c r="J89"/>
  <c r="BF126"/>
  <c r="BF130"/>
  <c r="BF134"/>
  <c r="BF135"/>
  <c r="BF141"/>
  <c r="BF142"/>
  <c r="BF143"/>
  <c r="BF145"/>
  <c r="BF147"/>
  <c r="BF148"/>
  <c r="BF150"/>
  <c r="BF151"/>
  <c r="BF162"/>
  <c r="BF166"/>
  <c r="BF171"/>
  <c r="BF172"/>
  <c r="BF131"/>
  <c r="BF133"/>
  <c r="BF137"/>
  <c r="BF139"/>
  <c r="BF146"/>
  <c r="BF154"/>
  <c r="BF157"/>
  <c r="BF159"/>
  <c r="BF169"/>
  <c r="BF170"/>
  <c i="16" r="F92"/>
  <c r="BF127"/>
  <c r="BF131"/>
  <c r="BF132"/>
  <c r="BF139"/>
  <c r="BF141"/>
  <c r="BF143"/>
  <c r="BF144"/>
  <c r="BF146"/>
  <c r="BF147"/>
  <c r="BF160"/>
  <c r="E85"/>
  <c r="BF126"/>
  <c r="BF128"/>
  <c r="BF129"/>
  <c r="BF130"/>
  <c r="BF133"/>
  <c r="BF135"/>
  <c r="BF140"/>
  <c r="BF142"/>
  <c r="BF145"/>
  <c r="BF151"/>
  <c r="BF153"/>
  <c r="BF157"/>
  <c r="BF170"/>
  <c r="BF172"/>
  <c r="BF173"/>
  <c r="BF174"/>
  <c r="BF175"/>
  <c r="J89"/>
  <c r="BF134"/>
  <c r="BF137"/>
  <c r="BF148"/>
  <c r="BF149"/>
  <c r="BF150"/>
  <c r="BF152"/>
  <c r="BF154"/>
  <c r="BF155"/>
  <c r="BF156"/>
  <c r="BF158"/>
  <c r="BF159"/>
  <c r="BF161"/>
  <c r="BF162"/>
  <c r="BF163"/>
  <c r="BF164"/>
  <c r="BF166"/>
  <c r="BF167"/>
  <c r="BF169"/>
  <c r="BF176"/>
  <c r="BF177"/>
  <c i="14" r="J128"/>
  <c r="J98"/>
  <c i="15" r="E85"/>
  <c r="J119"/>
  <c r="BF128"/>
  <c r="BF129"/>
  <c r="BF135"/>
  <c r="BF140"/>
  <c r="BF147"/>
  <c r="BF148"/>
  <c r="BF150"/>
  <c r="BF151"/>
  <c r="BF154"/>
  <c r="BF155"/>
  <c r="BF157"/>
  <c r="BF158"/>
  <c r="BF173"/>
  <c r="BF174"/>
  <c r="BF176"/>
  <c i="14" r="BK161"/>
  <c r="J161"/>
  <c r="J102"/>
  <c i="15" r="BF130"/>
  <c r="BF132"/>
  <c r="BF133"/>
  <c r="BF134"/>
  <c r="BF136"/>
  <c r="BF143"/>
  <c r="BF144"/>
  <c r="BF145"/>
  <c r="BF146"/>
  <c r="BF149"/>
  <c r="BF152"/>
  <c r="BF153"/>
  <c r="BF159"/>
  <c r="BF161"/>
  <c r="BF163"/>
  <c r="BF164"/>
  <c r="BF166"/>
  <c r="BF168"/>
  <c r="BF169"/>
  <c r="BF171"/>
  <c r="F92"/>
  <c r="BF131"/>
  <c r="BF138"/>
  <c r="BF141"/>
  <c r="BF156"/>
  <c r="BF160"/>
  <c r="BF162"/>
  <c r="BF172"/>
  <c r="BF177"/>
  <c i="13" r="BK123"/>
  <c r="J123"/>
  <c r="J97"/>
  <c i="14" r="E116"/>
  <c r="J120"/>
  <c r="F123"/>
  <c r="BF129"/>
  <c r="BF133"/>
  <c r="BF141"/>
  <c r="BF144"/>
  <c r="BF147"/>
  <c r="BF148"/>
  <c r="BF149"/>
  <c r="BF150"/>
  <c r="BF154"/>
  <c r="BF157"/>
  <c r="BF159"/>
  <c r="BF164"/>
  <c r="BF165"/>
  <c r="BF167"/>
  <c r="BF169"/>
  <c r="BF173"/>
  <c r="BF179"/>
  <c r="BF180"/>
  <c r="BF135"/>
  <c r="BF136"/>
  <c r="BF139"/>
  <c r="BF145"/>
  <c r="BF146"/>
  <c r="BF151"/>
  <c r="BF152"/>
  <c r="BF156"/>
  <c r="BF166"/>
  <c r="BF168"/>
  <c r="BF171"/>
  <c r="BF172"/>
  <c r="BF178"/>
  <c r="BF183"/>
  <c r="BF184"/>
  <c r="BF130"/>
  <c r="BF131"/>
  <c r="BF132"/>
  <c r="BF134"/>
  <c r="BF137"/>
  <c r="BF142"/>
  <c r="BF143"/>
  <c r="BF153"/>
  <c r="BF155"/>
  <c r="BF160"/>
  <c r="BF163"/>
  <c r="BF170"/>
  <c r="BF174"/>
  <c r="BF175"/>
  <c r="BF177"/>
  <c i="13" r="J89"/>
  <c r="BF127"/>
  <c r="BF129"/>
  <c r="BF132"/>
  <c r="BF133"/>
  <c r="BF134"/>
  <c r="BF136"/>
  <c r="BF141"/>
  <c r="BF142"/>
  <c r="BF144"/>
  <c r="BF146"/>
  <c r="BF151"/>
  <c r="E85"/>
  <c r="F92"/>
  <c r="BF130"/>
  <c r="BF131"/>
  <c r="BF137"/>
  <c r="BF139"/>
  <c r="BF147"/>
  <c r="BF148"/>
  <c r="BF152"/>
  <c r="BF156"/>
  <c r="BF125"/>
  <c r="BF126"/>
  <c r="BF128"/>
  <c r="BF135"/>
  <c r="BF138"/>
  <c r="BF140"/>
  <c r="BF149"/>
  <c r="BF150"/>
  <c r="BF154"/>
  <c i="12" r="E85"/>
  <c r="BF135"/>
  <c r="BF137"/>
  <c r="BF138"/>
  <c r="BF146"/>
  <c r="BF150"/>
  <c r="BF156"/>
  <c r="BF159"/>
  <c r="BF170"/>
  <c r="F94"/>
  <c r="J123"/>
  <c r="BF132"/>
  <c r="BF136"/>
  <c r="BF140"/>
  <c r="BF142"/>
  <c r="BF145"/>
  <c r="BF157"/>
  <c r="BF158"/>
  <c r="BF160"/>
  <c r="BF165"/>
  <c r="BF167"/>
  <c r="BF168"/>
  <c r="BF131"/>
  <c r="BF134"/>
  <c r="BF141"/>
  <c r="BF144"/>
  <c r="BF148"/>
  <c r="BF162"/>
  <c r="BF166"/>
  <c r="BF133"/>
  <c r="BF147"/>
  <c r="BF152"/>
  <c r="BF155"/>
  <c r="BF163"/>
  <c r="BF164"/>
  <c i="11" r="E85"/>
  <c r="J93"/>
  <c r="F96"/>
  <c r="BF132"/>
  <c r="BF133"/>
  <c r="BF134"/>
  <c r="BF135"/>
  <c r="BF136"/>
  <c r="BF137"/>
  <c r="BF138"/>
  <c r="BF139"/>
  <c r="BF140"/>
  <c r="BF141"/>
  <c r="BF142"/>
  <c r="BF144"/>
  <c r="BF145"/>
  <c r="BF146"/>
  <c r="BF147"/>
  <c r="BF149"/>
  <c r="BF150"/>
  <c r="BF151"/>
  <c r="BF153"/>
  <c i="9" r="J128"/>
  <c r="J100"/>
  <c i="10" r="E114"/>
  <c r="J120"/>
  <c r="BF129"/>
  <c r="BF130"/>
  <c r="BF141"/>
  <c r="BF147"/>
  <c r="BF150"/>
  <c r="BF152"/>
  <c r="BF155"/>
  <c r="BF157"/>
  <c r="BF159"/>
  <c r="BF160"/>
  <c r="BF164"/>
  <c r="BF169"/>
  <c r="F123"/>
  <c r="BF132"/>
  <c r="BF133"/>
  <c r="BF135"/>
  <c r="BF136"/>
  <c r="BF137"/>
  <c r="BF138"/>
  <c r="BF139"/>
  <c r="BF142"/>
  <c r="BF144"/>
  <c r="BF146"/>
  <c r="BF151"/>
  <c r="BF153"/>
  <c r="BF154"/>
  <c r="BF156"/>
  <c r="BF161"/>
  <c r="BF162"/>
  <c r="BF163"/>
  <c r="BF131"/>
  <c r="BF134"/>
  <c r="BF145"/>
  <c r="BF149"/>
  <c r="BF158"/>
  <c r="BF165"/>
  <c r="BF166"/>
  <c r="BF167"/>
  <c i="9" r="E85"/>
  <c r="F123"/>
  <c r="BF131"/>
  <c r="BF135"/>
  <c r="BF139"/>
  <c r="BF141"/>
  <c r="BF147"/>
  <c r="BF149"/>
  <c r="BF150"/>
  <c r="BF151"/>
  <c r="BF156"/>
  <c r="BF157"/>
  <c r="BF168"/>
  <c r="BF171"/>
  <c r="BF174"/>
  <c r="BF175"/>
  <c r="BF176"/>
  <c r="BF178"/>
  <c r="BF187"/>
  <c r="BF190"/>
  <c r="BF191"/>
  <c r="BF201"/>
  <c r="BF202"/>
  <c r="BF205"/>
  <c r="BF133"/>
  <c r="BF136"/>
  <c r="BF142"/>
  <c r="BF143"/>
  <c r="BF145"/>
  <c r="BF152"/>
  <c r="BF159"/>
  <c r="BF165"/>
  <c r="BF166"/>
  <c r="BF169"/>
  <c r="BF177"/>
  <c r="BF180"/>
  <c r="BF182"/>
  <c r="BF188"/>
  <c r="BF195"/>
  <c r="BF199"/>
  <c r="BF200"/>
  <c r="BF208"/>
  <c r="J91"/>
  <c r="BF129"/>
  <c r="BF130"/>
  <c r="BF140"/>
  <c r="BF146"/>
  <c r="BF153"/>
  <c r="BF161"/>
  <c r="BF164"/>
  <c r="BF167"/>
  <c r="BF179"/>
  <c r="BF181"/>
  <c r="BF196"/>
  <c r="BF197"/>
  <c r="BF198"/>
  <c r="BF203"/>
  <c r="BF206"/>
  <c r="BF132"/>
  <c r="BF134"/>
  <c r="BF137"/>
  <c r="BF138"/>
  <c r="BF144"/>
  <c r="BF155"/>
  <c r="BF158"/>
  <c r="BF160"/>
  <c r="BF163"/>
  <c r="BF170"/>
  <c r="BF172"/>
  <c r="BF173"/>
  <c r="BF183"/>
  <c r="BF184"/>
  <c r="BF185"/>
  <c r="BF186"/>
  <c r="BF189"/>
  <c r="BF192"/>
  <c r="BF193"/>
  <c r="BF194"/>
  <c r="BF204"/>
  <c i="7" r="BK127"/>
  <c r="J127"/>
  <c r="J99"/>
  <c i="8" r="J91"/>
  <c r="E116"/>
  <c r="BF131"/>
  <c r="BF134"/>
  <c r="BF135"/>
  <c r="BF149"/>
  <c r="BF150"/>
  <c r="BF151"/>
  <c r="BF154"/>
  <c r="BF156"/>
  <c r="BF165"/>
  <c r="BF169"/>
  <c r="BF170"/>
  <c r="BF173"/>
  <c r="BF176"/>
  <c r="BF177"/>
  <c r="BF185"/>
  <c r="BF186"/>
  <c r="BF189"/>
  <c r="BF192"/>
  <c r="BF193"/>
  <c r="BF194"/>
  <c r="BF195"/>
  <c r="BF197"/>
  <c r="BF202"/>
  <c r="BF206"/>
  <c r="BF209"/>
  <c r="BF211"/>
  <c r="BF223"/>
  <c r="BF224"/>
  <c r="BF227"/>
  <c r="BF229"/>
  <c r="BF231"/>
  <c r="BF236"/>
  <c r="BF237"/>
  <c r="BF241"/>
  <c r="BF243"/>
  <c r="BF247"/>
  <c r="BF248"/>
  <c r="BF249"/>
  <c r="BF252"/>
  <c r="BF254"/>
  <c r="BF133"/>
  <c r="BF137"/>
  <c r="BF143"/>
  <c r="BF152"/>
  <c r="BF153"/>
  <c r="BF157"/>
  <c r="BF161"/>
  <c r="BF162"/>
  <c r="BF166"/>
  <c r="BF167"/>
  <c r="BF168"/>
  <c r="BF171"/>
  <c r="BF172"/>
  <c r="BF175"/>
  <c r="BF178"/>
  <c r="BF179"/>
  <c r="BF180"/>
  <c r="BF181"/>
  <c r="BF184"/>
  <c r="BF187"/>
  <c r="BF188"/>
  <c r="BF190"/>
  <c r="BF198"/>
  <c r="BF199"/>
  <c r="BF201"/>
  <c r="BF203"/>
  <c r="BF204"/>
  <c r="BF212"/>
  <c r="BF214"/>
  <c r="BF215"/>
  <c r="BF219"/>
  <c r="BF220"/>
  <c r="BF221"/>
  <c r="BF222"/>
  <c r="BF225"/>
  <c r="BF233"/>
  <c r="BF234"/>
  <c r="BF239"/>
  <c r="BF242"/>
  <c r="BF245"/>
  <c r="BF250"/>
  <c r="BF251"/>
  <c r="F94"/>
  <c r="BF136"/>
  <c r="BF138"/>
  <c r="BF140"/>
  <c r="BF144"/>
  <c r="BF145"/>
  <c r="BF146"/>
  <c r="BF147"/>
  <c r="BF148"/>
  <c r="BF155"/>
  <c r="BF158"/>
  <c r="BF159"/>
  <c r="BF160"/>
  <c r="BF163"/>
  <c r="BF164"/>
  <c r="BF174"/>
  <c r="BF182"/>
  <c r="BF183"/>
  <c r="BF191"/>
  <c r="BF196"/>
  <c r="BF200"/>
  <c r="BF205"/>
  <c r="BF207"/>
  <c r="BF208"/>
  <c r="BF210"/>
  <c r="BF213"/>
  <c r="BF216"/>
  <c r="BF217"/>
  <c r="BF218"/>
  <c r="BF226"/>
  <c r="BF228"/>
  <c r="BF230"/>
  <c r="BF232"/>
  <c r="BF235"/>
  <c r="BF238"/>
  <c r="BF244"/>
  <c r="BF246"/>
  <c i="7" r="F94"/>
  <c r="BF131"/>
  <c r="E85"/>
  <c r="J91"/>
  <c r="BF132"/>
  <c r="BF135"/>
  <c r="BF139"/>
  <c i="6" r="BK133"/>
  <c i="7" r="BF129"/>
  <c r="BF130"/>
  <c r="BF134"/>
  <c r="BF136"/>
  <c r="BF138"/>
  <c r="BF140"/>
  <c r="BF141"/>
  <c r="BF142"/>
  <c r="BF143"/>
  <c r="BF144"/>
  <c r="BF145"/>
  <c r="BF146"/>
  <c r="BF147"/>
  <c r="BF148"/>
  <c r="BF149"/>
  <c r="BF150"/>
  <c r="BF151"/>
  <c r="BF152"/>
  <c r="BF153"/>
  <c r="BF154"/>
  <c r="BF155"/>
  <c r="BF156"/>
  <c r="BF157"/>
  <c r="BF158"/>
  <c r="BF159"/>
  <c r="BF160"/>
  <c r="BF161"/>
  <c r="BF162"/>
  <c r="BF163"/>
  <c r="BF164"/>
  <c r="BF165"/>
  <c r="BF166"/>
  <c r="BF168"/>
  <c r="BF169"/>
  <c r="BF171"/>
  <c r="BF172"/>
  <c r="BF173"/>
  <c r="BF174"/>
  <c i="6" r="E85"/>
  <c r="J93"/>
  <c r="F96"/>
  <c r="BF135"/>
  <c r="BF136"/>
  <c r="BF137"/>
  <c r="BF138"/>
  <c r="BF139"/>
  <c r="BF140"/>
  <c r="BF141"/>
  <c r="BF142"/>
  <c r="BF143"/>
  <c r="BF144"/>
  <c r="BF147"/>
  <c r="BF148"/>
  <c r="BF149"/>
  <c r="BF150"/>
  <c r="BF151"/>
  <c r="BF152"/>
  <c r="BF153"/>
  <c r="BF154"/>
  <c r="BF155"/>
  <c r="BF157"/>
  <c r="BF158"/>
  <c r="BF159"/>
  <c r="BF160"/>
  <c r="BF161"/>
  <c r="BF162"/>
  <c r="BF163"/>
  <c r="BF164"/>
  <c r="BF165"/>
  <c r="BF166"/>
  <c r="BF167"/>
  <c r="BF168"/>
  <c r="BF170"/>
  <c r="BF171"/>
  <c r="BF172"/>
  <c r="BF173"/>
  <c r="BF174"/>
  <c r="BF175"/>
  <c r="BF176"/>
  <c r="BF177"/>
  <c r="BF178"/>
  <c r="BF179"/>
  <c r="BF181"/>
  <c r="BF182"/>
  <c r="BF183"/>
  <c r="BF184"/>
  <c r="BF185"/>
  <c r="BF186"/>
  <c r="BF187"/>
  <c r="BF188"/>
  <c r="BF189"/>
  <c r="BF190"/>
  <c r="BF191"/>
  <c r="BF192"/>
  <c r="BF193"/>
  <c r="BF194"/>
  <c r="BF195"/>
  <c r="BF196"/>
  <c r="BF197"/>
  <c r="BF198"/>
  <c r="BF199"/>
  <c r="BF200"/>
  <c r="BF202"/>
  <c r="BF203"/>
  <c r="BF204"/>
  <c r="BF205"/>
  <c r="BF206"/>
  <c r="BF207"/>
  <c r="BF208"/>
  <c i="4" r="BK153"/>
  <c i="5" r="J93"/>
  <c r="F96"/>
  <c r="BF137"/>
  <c r="BF139"/>
  <c r="BF142"/>
  <c r="BF143"/>
  <c r="BF144"/>
  <c r="BF146"/>
  <c r="BF151"/>
  <c r="BF153"/>
  <c r="BF162"/>
  <c r="BF163"/>
  <c r="BF166"/>
  <c r="BF167"/>
  <c r="BF169"/>
  <c r="BF172"/>
  <c r="BF174"/>
  <c r="BF179"/>
  <c r="BF183"/>
  <c r="BF184"/>
  <c r="BF190"/>
  <c r="BF194"/>
  <c r="BF195"/>
  <c r="BF196"/>
  <c r="BF199"/>
  <c r="BF200"/>
  <c r="BF201"/>
  <c r="BF202"/>
  <c r="BF204"/>
  <c r="BF205"/>
  <c r="BF206"/>
  <c r="BF209"/>
  <c r="BF216"/>
  <c r="BF217"/>
  <c r="BF223"/>
  <c r="BF229"/>
  <c r="E85"/>
  <c r="BF140"/>
  <c r="BF141"/>
  <c r="BF145"/>
  <c r="BF155"/>
  <c r="BF156"/>
  <c r="BF157"/>
  <c r="BF164"/>
  <c r="BF165"/>
  <c r="BF170"/>
  <c r="BF171"/>
  <c r="BF178"/>
  <c r="BF180"/>
  <c r="BF181"/>
  <c r="BF186"/>
  <c r="BF191"/>
  <c r="BF193"/>
  <c r="BF208"/>
  <c r="BF210"/>
  <c r="BF213"/>
  <c r="BF214"/>
  <c r="BF215"/>
  <c r="BF218"/>
  <c r="BF220"/>
  <c r="BF225"/>
  <c r="BF149"/>
  <c r="BF150"/>
  <c r="BF152"/>
  <c r="BF154"/>
  <c r="BF158"/>
  <c r="BF159"/>
  <c r="BF160"/>
  <c r="BF161"/>
  <c r="BF173"/>
  <c r="BF175"/>
  <c r="BF176"/>
  <c r="BF177"/>
  <c r="BF182"/>
  <c r="BF185"/>
  <c r="BF187"/>
  <c r="BF188"/>
  <c r="BF192"/>
  <c r="BF197"/>
  <c r="BF203"/>
  <c r="BF207"/>
  <c r="BF211"/>
  <c r="BF212"/>
  <c r="BF219"/>
  <c r="BF222"/>
  <c r="BF224"/>
  <c r="BF227"/>
  <c r="BF228"/>
  <c i="3" r="J129"/>
  <c r="J99"/>
  <c r="J130"/>
  <c r="J100"/>
  <c r="BK143"/>
  <c r="J143"/>
  <c r="J101"/>
  <c i="4" r="F96"/>
  <c r="BF152"/>
  <c r="BF157"/>
  <c r="BF158"/>
  <c r="BF162"/>
  <c r="BF163"/>
  <c r="BF166"/>
  <c r="BF168"/>
  <c r="BF169"/>
  <c r="BF171"/>
  <c r="BF184"/>
  <c r="BF188"/>
  <c r="BF191"/>
  <c r="E120"/>
  <c r="J128"/>
  <c r="BF136"/>
  <c r="BF137"/>
  <c r="BF143"/>
  <c r="BF147"/>
  <c r="BF149"/>
  <c r="BF151"/>
  <c r="BF155"/>
  <c r="BF156"/>
  <c r="BF159"/>
  <c r="BF164"/>
  <c r="BF165"/>
  <c r="BF172"/>
  <c r="BF177"/>
  <c r="BF178"/>
  <c r="BF179"/>
  <c r="BF181"/>
  <c r="BF189"/>
  <c r="BF190"/>
  <c r="BF140"/>
  <c r="BF141"/>
  <c r="BF142"/>
  <c r="BF145"/>
  <c r="BF148"/>
  <c r="BF150"/>
  <c r="BF160"/>
  <c r="BF161"/>
  <c r="BF167"/>
  <c r="BF170"/>
  <c r="BF173"/>
  <c r="BF174"/>
  <c r="BF175"/>
  <c r="BF176"/>
  <c r="BF180"/>
  <c r="BF185"/>
  <c r="BF186"/>
  <c i="3" r="BF132"/>
  <c r="BF136"/>
  <c r="BF137"/>
  <c r="BF141"/>
  <c r="BF150"/>
  <c r="BF151"/>
  <c r="BF157"/>
  <c r="BF159"/>
  <c r="BF167"/>
  <c r="BF172"/>
  <c r="BF176"/>
  <c r="BF182"/>
  <c r="BF188"/>
  <c r="BF191"/>
  <c r="BF193"/>
  <c r="BF194"/>
  <c r="BF195"/>
  <c r="BF197"/>
  <c r="BF198"/>
  <c r="BF203"/>
  <c r="BF209"/>
  <c r="BF219"/>
  <c r="BF223"/>
  <c r="BF226"/>
  <c r="BF229"/>
  <c r="BF230"/>
  <c r="BF237"/>
  <c r="BF252"/>
  <c r="BF255"/>
  <c r="BF260"/>
  <c r="BF265"/>
  <c r="BF268"/>
  <c r="BF269"/>
  <c r="BF271"/>
  <c r="BF276"/>
  <c r="BF278"/>
  <c r="J91"/>
  <c r="F94"/>
  <c r="BF133"/>
  <c r="BF135"/>
  <c r="BF138"/>
  <c r="BF139"/>
  <c r="BF140"/>
  <c r="BF142"/>
  <c r="BF148"/>
  <c r="BF149"/>
  <c r="BF155"/>
  <c r="BF161"/>
  <c r="BF179"/>
  <c r="BF180"/>
  <c r="BF181"/>
  <c r="BF184"/>
  <c r="BF187"/>
  <c r="BF190"/>
  <c r="BF192"/>
  <c r="BF196"/>
  <c r="BF199"/>
  <c r="BF200"/>
  <c r="BF206"/>
  <c r="BF210"/>
  <c r="BF211"/>
  <c r="BF224"/>
  <c r="BF228"/>
  <c r="BF231"/>
  <c r="BF238"/>
  <c r="BF243"/>
  <c r="BF247"/>
  <c r="BF248"/>
  <c r="BF251"/>
  <c r="BF254"/>
  <c r="BF263"/>
  <c r="BF267"/>
  <c r="BF273"/>
  <c r="BF275"/>
  <c r="BF277"/>
  <c r="E85"/>
  <c r="BF131"/>
  <c r="BF146"/>
  <c r="BF153"/>
  <c r="BF154"/>
  <c r="BF160"/>
  <c r="BF164"/>
  <c r="BF170"/>
  <c r="BF173"/>
  <c r="BF174"/>
  <c r="BF175"/>
  <c r="BF185"/>
  <c r="BF189"/>
  <c r="BF202"/>
  <c r="BF204"/>
  <c r="BF207"/>
  <c r="BF208"/>
  <c r="BF214"/>
  <c r="BF217"/>
  <c r="BF218"/>
  <c r="BF222"/>
  <c r="BF227"/>
  <c r="BF235"/>
  <c r="BF236"/>
  <c r="BF240"/>
  <c r="BF246"/>
  <c r="BF250"/>
  <c r="BF253"/>
  <c r="BF257"/>
  <c r="BF261"/>
  <c r="BF262"/>
  <c r="BF264"/>
  <c r="BF270"/>
  <c r="BF134"/>
  <c r="BF145"/>
  <c r="BF147"/>
  <c r="BF152"/>
  <c r="BF156"/>
  <c r="BF162"/>
  <c r="BF163"/>
  <c r="BF165"/>
  <c r="BF166"/>
  <c r="BF168"/>
  <c r="BF169"/>
  <c r="BF171"/>
  <c r="BF177"/>
  <c r="BF183"/>
  <c r="BF186"/>
  <c r="BF201"/>
  <c r="BF205"/>
  <c r="BF212"/>
  <c r="BF215"/>
  <c r="BF216"/>
  <c r="BF220"/>
  <c r="BF221"/>
  <c r="BF225"/>
  <c r="BF232"/>
  <c r="BF233"/>
  <c r="BF234"/>
  <c r="BF239"/>
  <c r="BF241"/>
  <c r="BF242"/>
  <c r="BF244"/>
  <c r="BF245"/>
  <c r="BF249"/>
  <c r="BF256"/>
  <c r="BF258"/>
  <c r="BF259"/>
  <c r="BF266"/>
  <c r="BF272"/>
  <c r="BF279"/>
  <c i="2" r="F94"/>
  <c r="BF152"/>
  <c r="BF165"/>
  <c r="BF170"/>
  <c r="BF173"/>
  <c r="BF181"/>
  <c r="BF190"/>
  <c r="BF201"/>
  <c r="BF205"/>
  <c r="BF206"/>
  <c r="BF212"/>
  <c r="BF213"/>
  <c r="BF216"/>
  <c r="BF217"/>
  <c r="BF224"/>
  <c r="BF225"/>
  <c r="BF229"/>
  <c r="BF232"/>
  <c r="BF241"/>
  <c r="BF253"/>
  <c r="BF256"/>
  <c r="BF257"/>
  <c r="BF258"/>
  <c r="BF259"/>
  <c r="BF272"/>
  <c r="BF274"/>
  <c r="BF275"/>
  <c r="BF276"/>
  <c r="BF279"/>
  <c r="BF280"/>
  <c r="BF283"/>
  <c r="BF284"/>
  <c r="BF290"/>
  <c r="BF300"/>
  <c r="J91"/>
  <c r="BF151"/>
  <c r="BF153"/>
  <c r="BF156"/>
  <c r="BF159"/>
  <c r="BF161"/>
  <c r="BF171"/>
  <c r="BF178"/>
  <c r="BF183"/>
  <c r="BF185"/>
  <c r="BF186"/>
  <c r="BF191"/>
  <c r="BF192"/>
  <c r="BF194"/>
  <c r="BF195"/>
  <c r="BF197"/>
  <c r="BF204"/>
  <c r="BF208"/>
  <c r="BF209"/>
  <c r="BF210"/>
  <c r="BF218"/>
  <c r="BF222"/>
  <c r="BF226"/>
  <c r="BF233"/>
  <c r="BF235"/>
  <c r="BF236"/>
  <c r="BF237"/>
  <c r="BF238"/>
  <c r="BF239"/>
  <c r="BF242"/>
  <c r="BF243"/>
  <c r="BF249"/>
  <c r="BF251"/>
  <c r="BF255"/>
  <c r="BF261"/>
  <c r="BF262"/>
  <c r="BF263"/>
  <c r="BF264"/>
  <c r="BF267"/>
  <c r="BF268"/>
  <c r="BF273"/>
  <c r="BF277"/>
  <c r="BF293"/>
  <c r="BF295"/>
  <c r="BF308"/>
  <c r="BF309"/>
  <c r="BF311"/>
  <c r="BF318"/>
  <c r="BF321"/>
  <c r="BF322"/>
  <c r="BF327"/>
  <c r="BF328"/>
  <c r="BF329"/>
  <c r="BF331"/>
  <c r="BF333"/>
  <c r="BF341"/>
  <c r="BF344"/>
  <c r="BF345"/>
  <c r="BF346"/>
  <c r="BF355"/>
  <c r="BF359"/>
  <c r="BF360"/>
  <c r="BF362"/>
  <c r="BF366"/>
  <c r="BF367"/>
  <c r="BF368"/>
  <c r="BF379"/>
  <c r="BF381"/>
  <c r="BF382"/>
  <c r="BF385"/>
  <c r="BF386"/>
  <c r="BF397"/>
  <c r="BF398"/>
  <c r="BF402"/>
  <c r="BF404"/>
  <c r="BF411"/>
  <c r="BF417"/>
  <c r="E85"/>
  <c r="BF150"/>
  <c r="BF154"/>
  <c r="BF157"/>
  <c r="BF158"/>
  <c r="BF162"/>
  <c r="BF164"/>
  <c r="BF166"/>
  <c r="BF167"/>
  <c r="BF168"/>
  <c r="BF176"/>
  <c r="BF180"/>
  <c r="BF189"/>
  <c r="BF193"/>
  <c r="BF199"/>
  <c r="BF211"/>
  <c r="BF214"/>
  <c r="BF219"/>
  <c r="BF220"/>
  <c r="BF221"/>
  <c r="BF227"/>
  <c r="BF228"/>
  <c r="BF231"/>
  <c r="BF240"/>
  <c r="BF245"/>
  <c r="BF248"/>
  <c r="BF250"/>
  <c r="BF266"/>
  <c r="BF270"/>
  <c r="BF271"/>
  <c r="BF281"/>
  <c r="BF288"/>
  <c r="BF292"/>
  <c r="BF294"/>
  <c r="BF296"/>
  <c r="BF301"/>
  <c r="BF302"/>
  <c r="BF303"/>
  <c r="BF304"/>
  <c r="BF305"/>
  <c r="BF306"/>
  <c r="BF314"/>
  <c r="BF316"/>
  <c r="BF317"/>
  <c r="BF325"/>
  <c r="BF334"/>
  <c r="BF338"/>
  <c r="BF347"/>
  <c r="BF349"/>
  <c r="BF350"/>
  <c r="BF351"/>
  <c r="BF353"/>
  <c r="BF354"/>
  <c r="BF361"/>
  <c r="BF364"/>
  <c r="BF365"/>
  <c r="BF372"/>
  <c r="BF373"/>
  <c r="BF384"/>
  <c r="BF387"/>
  <c r="BF389"/>
  <c r="BF403"/>
  <c r="BF409"/>
  <c r="BF410"/>
  <c r="BF415"/>
  <c r="BF418"/>
  <c r="BF419"/>
  <c r="BF420"/>
  <c r="BF421"/>
  <c r="BF423"/>
  <c r="BF424"/>
  <c r="BF155"/>
  <c r="BF163"/>
  <c r="BF169"/>
  <c r="BF172"/>
  <c r="BF174"/>
  <c r="BF177"/>
  <c r="BF179"/>
  <c r="BF182"/>
  <c r="BF184"/>
  <c r="BF187"/>
  <c r="BF188"/>
  <c r="BF196"/>
  <c r="BF200"/>
  <c r="BF202"/>
  <c r="BF207"/>
  <c r="BF215"/>
  <c r="BF223"/>
  <c r="BF230"/>
  <c r="BF252"/>
  <c r="BF254"/>
  <c r="BF260"/>
  <c r="BF269"/>
  <c r="BF282"/>
  <c r="BF285"/>
  <c r="BF286"/>
  <c r="BF289"/>
  <c r="BF297"/>
  <c r="BF299"/>
  <c r="BF307"/>
  <c r="BF310"/>
  <c r="BF312"/>
  <c r="BF315"/>
  <c r="BF319"/>
  <c r="BF320"/>
  <c r="BF323"/>
  <c r="BF326"/>
  <c r="BF330"/>
  <c r="BF332"/>
  <c r="BF335"/>
  <c r="BF337"/>
  <c r="BF339"/>
  <c r="BF342"/>
  <c r="BF343"/>
  <c r="BF348"/>
  <c r="BF352"/>
  <c r="BF356"/>
  <c r="BF357"/>
  <c r="BF358"/>
  <c r="BF363"/>
  <c r="BF369"/>
  <c r="BF370"/>
  <c r="BF371"/>
  <c r="BF374"/>
  <c r="BF376"/>
  <c r="BF377"/>
  <c r="BF378"/>
  <c r="BF380"/>
  <c r="BF383"/>
  <c r="BF388"/>
  <c r="BF390"/>
  <c r="BF391"/>
  <c r="BF392"/>
  <c r="BF393"/>
  <c r="BF394"/>
  <c r="BF396"/>
  <c r="BF399"/>
  <c r="BF400"/>
  <c r="BF405"/>
  <c r="BF406"/>
  <c r="BF407"/>
  <c r="BF412"/>
  <c r="BF413"/>
  <c r="BF426"/>
  <c r="J35"/>
  <c i="1" r="AV96"/>
  <c i="2" r="F38"/>
  <c i="1" r="BC96"/>
  <c i="2" r="F35"/>
  <c i="1" r="AZ96"/>
  <c i="3" r="J35"/>
  <c i="1" r="AV98"/>
  <c i="3" r="F35"/>
  <c i="1" r="AZ98"/>
  <c i="3" r="F38"/>
  <c i="1" r="BC98"/>
  <c i="4" r="J37"/>
  <c i="1" r="AV99"/>
  <c i="4" r="F41"/>
  <c i="1" r="BD99"/>
  <c i="5" r="F39"/>
  <c i="1" r="BB101"/>
  <c i="5" r="F37"/>
  <c i="1" r="AZ101"/>
  <c i="5" r="J37"/>
  <c i="1" r="AV101"/>
  <c i="6" r="F37"/>
  <c i="1" r="AZ102"/>
  <c i="6" r="F39"/>
  <c i="1" r="BB102"/>
  <c i="6" r="F41"/>
  <c i="1" r="BD102"/>
  <c i="7" r="F39"/>
  <c i="1" r="BD103"/>
  <c i="7" r="F37"/>
  <c i="1" r="BB103"/>
  <c i="8" r="F35"/>
  <c i="1" r="AZ104"/>
  <c i="8" r="F39"/>
  <c i="1" r="BD104"/>
  <c i="8" r="J35"/>
  <c i="1" r="AV104"/>
  <c i="9" r="F35"/>
  <c i="1" r="AZ106"/>
  <c i="9" r="F37"/>
  <c i="1" r="BB106"/>
  <c i="9" r="F39"/>
  <c i="1" r="BD106"/>
  <c i="10" r="J35"/>
  <c i="1" r="AV107"/>
  <c i="10" r="F39"/>
  <c i="1" r="BD107"/>
  <c i="10" r="F35"/>
  <c i="1" r="AZ107"/>
  <c i="11" r="F39"/>
  <c i="1" r="BB109"/>
  <c r="BB108"/>
  <c r="AX108"/>
  <c i="11" r="F41"/>
  <c i="1" r="BD109"/>
  <c r="BD108"/>
  <c i="12" r="F38"/>
  <c i="1" r="BC110"/>
  <c i="12" r="F35"/>
  <c i="1" r="AZ110"/>
  <c i="12" r="F39"/>
  <c i="1" r="BD110"/>
  <c i="13" r="F35"/>
  <c i="1" r="BB111"/>
  <c i="14" r="F35"/>
  <c i="1" r="BB112"/>
  <c i="14" r="F36"/>
  <c i="1" r="BC112"/>
  <c i="15" r="F33"/>
  <c i="1" r="AZ113"/>
  <c i="15" r="F37"/>
  <c i="1" r="BD113"/>
  <c i="16" r="F35"/>
  <c i="1" r="BB114"/>
  <c i="17" r="F35"/>
  <c i="1" r="BB115"/>
  <c i="17" r="F33"/>
  <c i="1" r="AZ115"/>
  <c i="17" r="F36"/>
  <c i="1" r="BC115"/>
  <c i="17" r="J33"/>
  <c i="1" r="AV115"/>
  <c i="17" r="F37"/>
  <c i="1" r="BD115"/>
  <c i="18" r="F36"/>
  <c i="1" r="BC116"/>
  <c i="18" r="J33"/>
  <c i="1" r="AV116"/>
  <c i="18" r="F33"/>
  <c i="1" r="AZ116"/>
  <c i="18" r="F37"/>
  <c i="1" r="BD116"/>
  <c i="18" r="F35"/>
  <c i="1" r="BB116"/>
  <c i="19" r="J33"/>
  <c i="1" r="AV117"/>
  <c i="19" r="F37"/>
  <c i="1" r="BD117"/>
  <c i="19" r="F35"/>
  <c i="1" r="BB117"/>
  <c i="19" r="F36"/>
  <c i="1" r="BC117"/>
  <c i="19" r="F33"/>
  <c i="1" r="AZ117"/>
  <c r="AS95"/>
  <c i="2" r="F37"/>
  <c i="1" r="BB96"/>
  <c r="AS105"/>
  <c i="2" r="F39"/>
  <c i="1" r="BD96"/>
  <c i="3" r="F37"/>
  <c i="1" r="BB98"/>
  <c i="3" r="F39"/>
  <c i="1" r="BD98"/>
  <c i="4" r="F40"/>
  <c i="1" r="BC99"/>
  <c i="4" r="F37"/>
  <c i="1" r="AZ99"/>
  <c i="4" r="F39"/>
  <c i="1" r="BB99"/>
  <c i="5" r="F41"/>
  <c i="1" r="BD101"/>
  <c i="5" r="F40"/>
  <c i="1" r="BC101"/>
  <c i="6" r="J37"/>
  <c i="1" r="AV102"/>
  <c i="6" r="F40"/>
  <c i="1" r="BC102"/>
  <c i="7" r="F35"/>
  <c i="1" r="AZ103"/>
  <c i="7" r="J35"/>
  <c i="1" r="AV103"/>
  <c i="7" r="F38"/>
  <c i="1" r="BC103"/>
  <c i="8" r="F37"/>
  <c i="1" r="BB104"/>
  <c i="8" r="F38"/>
  <c i="1" r="BC104"/>
  <c i="9" r="J35"/>
  <c i="1" r="AV106"/>
  <c i="9" r="F38"/>
  <c i="1" r="BC106"/>
  <c i="10" r="F37"/>
  <c i="1" r="BB107"/>
  <c i="10" r="F38"/>
  <c i="1" r="BC107"/>
  <c i="11" r="F37"/>
  <c i="1" r="AZ109"/>
  <c r="AZ108"/>
  <c r="AV108"/>
  <c i="11" r="J37"/>
  <c i="1" r="AV109"/>
  <c i="11" r="F40"/>
  <c i="1" r="BC109"/>
  <c r="BC108"/>
  <c r="AY108"/>
  <c i="12" r="J35"/>
  <c i="1" r="AV110"/>
  <c i="12" r="F37"/>
  <c i="1" r="BB110"/>
  <c i="13" r="J33"/>
  <c i="1" r="AV111"/>
  <c i="13" r="F33"/>
  <c i="1" r="AZ111"/>
  <c i="13" r="F37"/>
  <c i="1" r="BD111"/>
  <c i="13" r="F36"/>
  <c i="1" r="BC111"/>
  <c i="14" r="F33"/>
  <c i="1" r="AZ112"/>
  <c i="14" r="J33"/>
  <c i="1" r="AV112"/>
  <c i="14" r="F37"/>
  <c i="1" r="BD112"/>
  <c i="15" r="J33"/>
  <c i="1" r="AV113"/>
  <c i="15" r="F35"/>
  <c i="1" r="BB113"/>
  <c i="15" r="F36"/>
  <c i="1" r="BC113"/>
  <c i="16" r="F36"/>
  <c i="1" r="BC114"/>
  <c i="16" r="F33"/>
  <c i="1" r="AZ114"/>
  <c i="16" r="J33"/>
  <c i="1" r="AV114"/>
  <c i="16" r="F37"/>
  <c i="1" r="BD114"/>
  <c i="15" l="1" r="T125"/>
  <c i="17" r="BK124"/>
  <c r="J124"/>
  <c r="J97"/>
  <c i="14" r="P126"/>
  <c i="1" r="AU112"/>
  <c i="2" r="R246"/>
  <c i="16" r="P124"/>
  <c r="P123"/>
  <c i="1" r="AU114"/>
  <c i="5" r="T147"/>
  <c r="T134"/>
  <c i="4" r="T138"/>
  <c i="18" r="P126"/>
  <c r="P125"/>
  <c i="1" r="AU116"/>
  <c i="14" r="BK127"/>
  <c r="J127"/>
  <c r="J97"/>
  <c i="12" r="T153"/>
  <c i="10" r="R127"/>
  <c r="R126"/>
  <c i="2" r="T246"/>
  <c r="T148"/>
  <c r="T147"/>
  <c i="11" r="P130"/>
  <c r="P129"/>
  <c i="1" r="AU109"/>
  <c i="9" r="R127"/>
  <c r="R126"/>
  <c i="3" r="P143"/>
  <c r="P128"/>
  <c i="1" r="AU98"/>
  <c i="17" r="P124"/>
  <c r="P123"/>
  <c i="1" r="AU115"/>
  <c i="14" r="R126"/>
  <c i="10" r="T127"/>
  <c r="T126"/>
  <c i="9" r="T127"/>
  <c r="T126"/>
  <c r="BK127"/>
  <c r="J127"/>
  <c r="J99"/>
  <c i="7" r="T127"/>
  <c r="T126"/>
  <c i="5" r="P147"/>
  <c r="P134"/>
  <c i="1" r="AU101"/>
  <c i="2" r="P246"/>
  <c r="P148"/>
  <c r="P147"/>
  <c i="1" r="AU96"/>
  <c i="17" r="T124"/>
  <c r="T123"/>
  <c i="16" r="T124"/>
  <c r="T123"/>
  <c i="13" r="T123"/>
  <c r="T122"/>
  <c i="8" r="R141"/>
  <c r="R128"/>
  <c i="6" r="R145"/>
  <c i="5" r="R147"/>
  <c r="R134"/>
  <c i="4" r="R138"/>
  <c r="R134"/>
  <c i="2" r="R148"/>
  <c r="R147"/>
  <c i="10" r="P127"/>
  <c r="P126"/>
  <c i="1" r="AU107"/>
  <c i="9" r="P127"/>
  <c r="P126"/>
  <c i="1" r="AU106"/>
  <c i="18" r="R125"/>
  <c i="16" r="R124"/>
  <c r="R123"/>
  <c i="12" r="R153"/>
  <c r="R129"/>
  <c r="T129"/>
  <c i="8" r="P141"/>
  <c r="P128"/>
  <c i="1" r="AU104"/>
  <c i="7" r="P127"/>
  <c r="P126"/>
  <c i="1" r="AU103"/>
  <c i="6" r="T145"/>
  <c r="T132"/>
  <c r="P145"/>
  <c r="P132"/>
  <c i="1" r="AU102"/>
  <c i="4" r="T134"/>
  <c r="P134"/>
  <c i="1" r="AU99"/>
  <c i="3" r="R143"/>
  <c r="R128"/>
  <c i="14" r="T127"/>
  <c r="T126"/>
  <c i="12" r="P153"/>
  <c r="P129"/>
  <c i="1" r="AU110"/>
  <c i="11" r="R130"/>
  <c r="R129"/>
  <c i="7" r="R127"/>
  <c r="R126"/>
  <c i="6" r="R132"/>
  <c i="3" r="T143"/>
  <c r="T128"/>
  <c i="4" r="BK138"/>
  <c r="J138"/>
  <c r="J102"/>
  <c i="6" r="BK145"/>
  <c r="J145"/>
  <c r="J103"/>
  <c i="11" r="BK130"/>
  <c r="J130"/>
  <c r="J101"/>
  <c i="19" r="BK120"/>
  <c r="J120"/>
  <c r="J97"/>
  <c i="2" r="BK148"/>
  <c r="J148"/>
  <c r="J99"/>
  <c i="4" r="BK182"/>
  <c r="J182"/>
  <c r="J108"/>
  <c i="5" r="BK135"/>
  <c r="J135"/>
  <c r="J101"/>
  <c r="BK147"/>
  <c r="J147"/>
  <c r="J104"/>
  <c i="10" r="BK127"/>
  <c r="J127"/>
  <c r="J99"/>
  <c i="14" r="BK181"/>
  <c r="J181"/>
  <c r="J105"/>
  <c i="15" r="BK126"/>
  <c r="J126"/>
  <c r="J97"/>
  <c i="18" r="BK159"/>
  <c r="J159"/>
  <c r="J104"/>
  <c i="2" r="BK246"/>
  <c r="J246"/>
  <c r="J107"/>
  <c i="8" r="BK129"/>
  <c r="J129"/>
  <c r="J99"/>
  <c r="BK141"/>
  <c r="J141"/>
  <c r="J103"/>
  <c i="12" r="BK153"/>
  <c r="J153"/>
  <c r="J104"/>
  <c i="16" r="BK124"/>
  <c r="J124"/>
  <c r="J97"/>
  <c i="18" r="BK126"/>
  <c r="J126"/>
  <c r="J97"/>
  <c r="J147"/>
  <c r="J102"/>
  <c i="14" r="BK126"/>
  <c r="J126"/>
  <c i="13" r="BK122"/>
  <c r="J122"/>
  <c r="J96"/>
  <c i="7" r="BK126"/>
  <c r="J126"/>
  <c i="6" r="J133"/>
  <c r="J101"/>
  <c i="4" r="J153"/>
  <c r="J106"/>
  <c i="3" r="BK128"/>
  <c r="J128"/>
  <c i="1" r="AU108"/>
  <c i="2" r="J36"/>
  <c i="1" r="AW96"/>
  <c r="AT96"/>
  <c i="3" r="J36"/>
  <c i="1" r="AW98"/>
  <c r="AT98"/>
  <c i="4" r="F38"/>
  <c i="1" r="BA99"/>
  <c i="5" r="J38"/>
  <c i="1" r="AW101"/>
  <c r="AT101"/>
  <c r="BC100"/>
  <c r="AY100"/>
  <c r="BD100"/>
  <c r="BB100"/>
  <c r="AX100"/>
  <c i="6" r="J38"/>
  <c i="1" r="AW102"/>
  <c r="AT102"/>
  <c i="7" r="F36"/>
  <c i="1" r="BA103"/>
  <c i="7" r="J32"/>
  <c i="1" r="AG103"/>
  <c i="8" r="J36"/>
  <c i="1" r="AW104"/>
  <c r="AT104"/>
  <c i="9" r="J36"/>
  <c i="1" r="AW106"/>
  <c r="AT106"/>
  <c i="10" r="F36"/>
  <c i="1" r="BA107"/>
  <c i="11" r="F38"/>
  <c i="1" r="BA109"/>
  <c r="BA108"/>
  <c r="AW108"/>
  <c r="AT108"/>
  <c i="12" r="F36"/>
  <c i="1" r="BA110"/>
  <c i="12" r="J36"/>
  <c i="1" r="AW110"/>
  <c r="AT110"/>
  <c r="BB105"/>
  <c r="AX105"/>
  <c r="BD105"/>
  <c r="AZ105"/>
  <c r="AV105"/>
  <c i="13" r="J34"/>
  <c i="1" r="AW111"/>
  <c r="AT111"/>
  <c i="14" r="J34"/>
  <c i="1" r="AW112"/>
  <c r="AT112"/>
  <c i="14" r="J30"/>
  <c i="1" r="AG112"/>
  <c i="15" r="J34"/>
  <c i="1" r="AW113"/>
  <c r="AT113"/>
  <c i="16" r="J34"/>
  <c i="1" r="AW114"/>
  <c r="AT114"/>
  <c i="17" r="J34"/>
  <c i="1" r="AW115"/>
  <c r="AT115"/>
  <c i="18" r="J34"/>
  <c i="1" r="AW116"/>
  <c r="AT116"/>
  <c i="19" r="J34"/>
  <c i="1" r="AW117"/>
  <c r="AT117"/>
  <c r="AS94"/>
  <c i="2" r="F36"/>
  <c i="1" r="BA96"/>
  <c i="3" r="F36"/>
  <c i="1" r="BA98"/>
  <c r="BC97"/>
  <c r="AY97"/>
  <c r="BB97"/>
  <c r="AX97"/>
  <c r="BD97"/>
  <c r="AZ97"/>
  <c r="AV97"/>
  <c i="3" r="J32"/>
  <c i="1" r="AG98"/>
  <c i="4" r="J38"/>
  <c i="1" r="AW99"/>
  <c r="AT99"/>
  <c i="5" r="F38"/>
  <c i="1" r="BA101"/>
  <c r="AZ100"/>
  <c r="AV100"/>
  <c i="6" r="F38"/>
  <c i="1" r="BA102"/>
  <c i="7" r="J36"/>
  <c i="1" r="AW103"/>
  <c r="AT103"/>
  <c i="8" r="F36"/>
  <c i="1" r="BA104"/>
  <c i="9" r="F36"/>
  <c i="1" r="BA106"/>
  <c i="10" r="J36"/>
  <c i="1" r="AW107"/>
  <c r="AT107"/>
  <c i="11" r="J38"/>
  <c i="1" r="AW109"/>
  <c r="AT109"/>
  <c r="BC105"/>
  <c r="AY105"/>
  <c i="13" r="F34"/>
  <c i="1" r="BA111"/>
  <c i="14" r="F34"/>
  <c i="1" r="BA112"/>
  <c i="15" r="F34"/>
  <c i="1" r="BA113"/>
  <c i="16" r="F34"/>
  <c i="1" r="BA114"/>
  <c i="17" r="F34"/>
  <c i="1" r="BA115"/>
  <c i="18" r="F34"/>
  <c i="1" r="BA116"/>
  <c i="19" r="F34"/>
  <c i="1" r="BA117"/>
  <c i="12" l="1" r="BK129"/>
  <c r="J129"/>
  <c r="J98"/>
  <c i="5" r="BK134"/>
  <c r="J134"/>
  <c r="J100"/>
  <c i="8" r="BK128"/>
  <c r="J128"/>
  <c i="17" r="BK123"/>
  <c r="J123"/>
  <c r="J96"/>
  <c i="9" r="BK126"/>
  <c r="J126"/>
  <c r="J98"/>
  <c i="18" r="BK125"/>
  <c r="J125"/>
  <c r="J96"/>
  <c i="10" r="BK126"/>
  <c r="J126"/>
  <c r="J98"/>
  <c i="11" r="BK129"/>
  <c r="J129"/>
  <c r="J100"/>
  <c i="4" r="BK134"/>
  <c r="J134"/>
  <c i="16" r="BK123"/>
  <c r="J123"/>
  <c r="J96"/>
  <c i="19" r="BK119"/>
  <c r="J119"/>
  <c r="J96"/>
  <c i="2" r="BK147"/>
  <c r="J147"/>
  <c i="6" r="BK132"/>
  <c r="J132"/>
  <c r="J100"/>
  <c i="15" r="BK125"/>
  <c r="J125"/>
  <c i="1" r="AN112"/>
  <c i="14" r="J96"/>
  <c r="J39"/>
  <c i="1" r="AN103"/>
  <c i="7" r="J98"/>
  <c r="J41"/>
  <c i="1" r="AN98"/>
  <c i="3" r="J98"/>
  <c r="J41"/>
  <c i="1" r="AU105"/>
  <c r="AU100"/>
  <c r="AU97"/>
  <c i="8" r="J32"/>
  <c i="1" r="AG104"/>
  <c i="4" r="J34"/>
  <c i="1" r="AG99"/>
  <c r="AG97"/>
  <c i="2" r="J32"/>
  <c i="1" r="AG96"/>
  <c i="15" r="J30"/>
  <c i="1" r="AG113"/>
  <c r="BA97"/>
  <c r="AW97"/>
  <c r="AT97"/>
  <c r="AN97"/>
  <c r="BA100"/>
  <c r="AW100"/>
  <c r="AT100"/>
  <c r="BB95"/>
  <c r="AX95"/>
  <c r="AZ95"/>
  <c r="AV95"/>
  <c r="BD95"/>
  <c r="BC95"/>
  <c r="AY95"/>
  <c r="BA105"/>
  <c r="AW105"/>
  <c r="AT105"/>
  <c i="13" r="J30"/>
  <c i="1" r="AG111"/>
  <c r="AN111"/>
  <c i="2" l="1" r="J41"/>
  <c i="4" r="J43"/>
  <c i="8" r="J41"/>
  <c i="15" r="J39"/>
  <c r="J96"/>
  <c i="4" r="J100"/>
  <c i="8" r="J98"/>
  <c i="2" r="J98"/>
  <c i="13" r="J39"/>
  <c i="1" r="AN96"/>
  <c r="AN104"/>
  <c r="AN113"/>
  <c r="AN99"/>
  <c r="AU95"/>
  <c r="AU94"/>
  <c r="BD94"/>
  <c r="W33"/>
  <c i="18" r="J30"/>
  <c i="1" r="AG116"/>
  <c r="AN116"/>
  <c i="16" r="J30"/>
  <c i="1" r="AG114"/>
  <c i="19" r="J30"/>
  <c i="1" r="AG117"/>
  <c i="5" r="J34"/>
  <c i="1" r="AG101"/>
  <c i="17" r="J30"/>
  <c i="1" r="AG115"/>
  <c r="AN115"/>
  <c i="11" r="J34"/>
  <c i="1" r="AG109"/>
  <c r="AG108"/>
  <c r="AN108"/>
  <c r="BC94"/>
  <c r="AY94"/>
  <c i="6" r="J34"/>
  <c i="1" r="AG102"/>
  <c r="AG100"/>
  <c i="9" r="J32"/>
  <c i="1" r="AG106"/>
  <c r="AN106"/>
  <c r="BA95"/>
  <c r="AW95"/>
  <c r="AT95"/>
  <c r="AZ94"/>
  <c r="W29"/>
  <c i="10" r="J32"/>
  <c i="1" r="AG107"/>
  <c i="12" r="J32"/>
  <c i="1" r="AG110"/>
  <c r="BB94"/>
  <c r="AX94"/>
  <c i="17" l="1" r="J39"/>
  <c i="12" r="J41"/>
  <c i="16" r="J39"/>
  <c i="19" r="J39"/>
  <c i="5" r="J43"/>
  <c i="6" r="J43"/>
  <c i="10" r="J41"/>
  <c i="18" r="J39"/>
  <c i="11" r="J43"/>
  <c i="9" r="J41"/>
  <c i="1" r="AN102"/>
  <c r="AN101"/>
  <c r="AN110"/>
  <c r="AN114"/>
  <c r="AN117"/>
  <c r="AN107"/>
  <c r="AN109"/>
  <c r="AG95"/>
  <c r="AN100"/>
  <c r="AN95"/>
  <c r="AG105"/>
  <c r="AN105"/>
  <c r="W32"/>
  <c r="BA94"/>
  <c r="W30"/>
  <c r="W31"/>
  <c r="AV94"/>
  <c r="AK29"/>
  <c l="1" r="AG94"/>
  <c r="AK26"/>
  <c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<sst xmlns="http://schemas.openxmlformats.org/spreadsheetml/2006/main">
  <si>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</si>
  <si>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</si>
  <si>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</si>
  <si>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</si>
  <si>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{1f8484b4-8b74-4724-996c-4be475aa4b71}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</si>
  <si>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</si>
  <si>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</si>
  <si>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</si>
  <si>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</si>
  <si>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</si>
  <si>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</si>
  <si>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</si>
  <si>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</si>
  <si>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2024/087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</si>
  <si>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</si>
  <si>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</si>
  <si>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Výstavba novej budovy strediska DSS Doména</t>
  </si>
  <si>
    <t>JKSO:</t>
  </si>
  <si>
    <t>KS:</t>
  </si>
  <si>
    <t>Miesto:</t>
  </si>
  <si>
    <t>k.ú.: Ždiar nad Hronom, č.p.:1793/3</t>
  </si>
  <si>
    <t>Dátum:</t>
  </si>
  <si>
    <t>5. 4. 2024</t>
  </si>
  <si>
    <t>Objednávateľ:</t>
  </si>
  <si>
    <t>IČO:</t>
  </si>
  <si>
    <t>Zriadenie sociálnych služieb LIPA</t>
  </si>
  <si>
    <t>IČ DPH:</t>
  </si>
  <si>
    <t>Zhotoviteľ:</t>
  </si>
  <si>
    <t>Vyplň údaj</t>
  </si>
  <si>
    <t>Projektant:</t>
  </si>
  <si>
    <t>Ing. Viliam Michálek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</si>
  <si>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</si>
  <si>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</si>
  <si>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</si>
  <si>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</si>
  <si>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</si>
  <si>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</si>
  <si>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</si>
  <si>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</si>
  <si>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</si>
  <si>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</si>
  <si>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</si>
  <si>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</si>
  <si>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</si>
  <si>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</si>
  <si>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</si>
  <si>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</si>
  <si>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</si>
  <si>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</si>
  <si>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</si>
  <si>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</si>
  <si>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</si>
  <si>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</si>
  <si>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</si>
  <si>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</si>
  <si>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</si>
  <si>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</si>
  <si>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</si>
  <si>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</si>
  <si>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</si>
  <si>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</si>
  <si>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</si>
  <si>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</si>
  <si>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</si>
  <si>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</si>
  <si>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</si>
  <si>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</si>
  <si>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</si>
  <si>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</si>
  <si>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</si>
  <si>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</si>
  <si>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</si>
  <si>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</si>
  <si>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</si>
  <si>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</si>
  <si>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</si>
  <si>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</si>
  <si>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</si>
  <si>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</si>
  <si>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</si>
  <si>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Budova strediska DSS Doména</t>
  </si>
  <si>
    <t>STA</t>
  </si>
  <si>
    <t>1</t>
  </si>
  <si>
    <t>{523b9ff3-aa6c-4aec-84df-027a480125b6}</t>
  </si>
  <si>
    <t>/</t>
  </si>
  <si>
    <t>01</t>
  </si>
  <si>
    <t>Stavebná časť + statika</t>
  </si>
  <si>
    <t>Časť</t>
  </si>
  <si>
    <t>2</t>
  </si>
  <si>
    <t>{604b76e7-7ce2-4a46-9a4d-e014dadb23e4}</t>
  </si>
  <si>
    <t>02</t>
  </si>
  <si>
    <t>Zdravotechnika</t>
  </si>
  <si>
    <t>{8ad60790-c039-4199-b147-8f0f56569daf}</t>
  </si>
  <si>
    <t>3</t>
  </si>
  <si>
    <t>###NOINSERT###</t>
  </si>
  <si>
    <t>2.1</t>
  </si>
  <si>
    <t>Rozvody vody, kanál v základoch</t>
  </si>
  <si>
    <t>{d2f14467-774a-4884-9a79-491a33dec823}</t>
  </si>
  <si>
    <t>03</t>
  </si>
  <si>
    <t>Vykurovanie</t>
  </si>
  <si>
    <t>{d25093c8-a3cb-4af9-acb9-b62366a907fd}</t>
  </si>
  <si>
    <t>3.1</t>
  </si>
  <si>
    <t>Zdroj tepla</t>
  </si>
  <si>
    <t>{397afdfd-6b24-4203-a120-be5efbcec4b6}</t>
  </si>
  <si>
    <t>3.2</t>
  </si>
  <si>
    <t>Vykurovací systém</t>
  </si>
  <si>
    <t>{a68148ed-c93a-4fcf-8c6d-89eb01a60b25}</t>
  </si>
  <si>
    <t>04</t>
  </si>
  <si>
    <t>Vzduchotechnika</t>
  </si>
  <si>
    <t>{b4d8f7d5-4388-4f98-b177-a9836b2443b6}</t>
  </si>
  <si>
    <t>05</t>
  </si>
  <si>
    <t>Elekotrinštalácia</t>
  </si>
  <si>
    <t>{02121d29-0566-4296-99ce-4bd0b36b849c}</t>
  </si>
  <si>
    <t>SO 02</t>
  </si>
  <si>
    <t>Dopravné napojenie, spevnené plochy, chodníky</t>
  </si>
  <si>
    <t>{8e9a45db-d2f4-4b38-8a6f-aec683dba402}</t>
  </si>
  <si>
    <t>02.1</t>
  </si>
  <si>
    <t>Komunikácia</t>
  </si>
  <si>
    <t>{dc53f0f5-3943-4bfe-a62d-d0698940dc28}</t>
  </si>
  <si>
    <t>02.2</t>
  </si>
  <si>
    <t>Parkovanie</t>
  </si>
  <si>
    <t>{e26b28d3-20ad-4eda-bdb8-8b3956f79528}</t>
  </si>
  <si>
    <t>02.3</t>
  </si>
  <si>
    <t>Chodníky</t>
  </si>
  <si>
    <t>{b2f7d0e0-96a2-40e2-afde-43c097cfde50}</t>
  </si>
  <si>
    <t>02.3.1</t>
  </si>
  <si>
    <t>Chodník dláždený</t>
  </si>
  <si>
    <t>{46f6dd6e-6373-4e83-a65e-0911676b4989}</t>
  </si>
  <si>
    <t>02.4</t>
  </si>
  <si>
    <t>Sadové úpray</t>
  </si>
  <si>
    <t>{9bd64412-b057-4057-919b-e8a8ef7ad5fc}</t>
  </si>
  <si>
    <t>SO 04</t>
  </si>
  <si>
    <t>NN prípojka</t>
  </si>
  <si>
    <t>{d4e44f42-8ab0-4c28-b0cf-ecdb85a39557}</t>
  </si>
  <si>
    <t>SO 05</t>
  </si>
  <si>
    <t>Vodovodná prípojka</t>
  </si>
  <si>
    <t>{b6e1d15f-b57d-40c3-900d-bd3cd10588d0}</t>
  </si>
  <si>
    <t>SO 06</t>
  </si>
  <si>
    <t>Kanalizačná prípojka</t>
  </si>
  <si>
    <t>{9c0df93b-e54a-4b5c-8767-cfd2b0a87b3c}</t>
  </si>
  <si>
    <t>SO 07</t>
  </si>
  <si>
    <t>Dažďová kanalizačná prípojka</t>
  </si>
  <si>
    <t>{08d88e34-2a5c-469f-9ea6-99c0ca308711}</t>
  </si>
  <si>
    <t>SO 08</t>
  </si>
  <si>
    <t>Požiarna nádrž</t>
  </si>
  <si>
    <t>{4e5049e1-6f0f-4e1a-b5a5-2f42e2564a1c}</t>
  </si>
  <si>
    <t>SO 09</t>
  </si>
  <si>
    <t>Oplotenie</t>
  </si>
  <si>
    <t>{5212f6eb-d8d7-4cb4-856c-ab470516fcfc}</t>
  </si>
  <si>
    <t>SO 10</t>
  </si>
  <si>
    <t>Odstránenie panelovej spevnenej plochy</t>
  </si>
  <si>
    <t>{2f7b006e-ab98-4e99-9a81-883492a8be73}</t>
  </si>
  <si>
    <t>KRYCÍ LIST ROZPOČTU</t>
  </si>
  <si>
    <t>Objekt:</t>
  </si>
  <si>
    <t>SO 01 - Budova strediska DSS Doména</t>
  </si>
  <si>
    <t>Časť:</t>
  </si>
  <si>
    <t>01 - Stavebná časť + statika</t>
  </si>
  <si>
    <t>Ing. Michal Dzugas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</si>
  <si>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</si>
  <si>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</si>
  <si>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</si>
  <si>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</si>
  <si>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</si>
  <si>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</si>
  <si>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</si>
  <si>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</si>
  <si>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</si>
  <si>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</si>
  <si>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</si>
  <si>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</si>
  <si>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</si>
  <si>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</si>
  <si>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</si>
  <si>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</si>
  <si>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</si>
  <si>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</si>
  <si>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</si>
  <si>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</si>
  <si>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</si>
  <si>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</si>
  <si>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</si>
  <si>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</si>
  <si>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</si>
  <si>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</si>
  <si>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</si>
  <si>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Dokončovacie práce a obklady</t>
  </si>
  <si>
    <t xml:space="preserve">    783 - Nátery</t>
  </si>
  <si>
    <t xml:space="preserve">    784 - Dokončovacie práce - maľby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</si>
  <si>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</si>
  <si>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</si>
  <si>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</si>
  <si>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</si>
  <si>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</si>
  <si>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</si>
  <si>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</si>
  <si>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</si>
  <si>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</si>
  <si>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</si>
  <si>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</si>
  <si>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</si>
  <si>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</si>
  <si>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</si>
  <si>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</si>
  <si>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</si>
  <si>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</si>
  <si>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</si>
  <si>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</si>
  <si>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131201103.S</t>
  </si>
  <si>
    <t>Výkop nezapaženej jamy v hornine 3, nad 1000 do 10000 m3</t>
  </si>
  <si>
    <t>m3</t>
  </si>
  <si>
    <t>4</t>
  </si>
  <si>
    <t>2112416715</t>
  </si>
  <si>
    <t>131201109.S</t>
  </si>
  <si>
    <t>Hĺbenie nezapažených jám a zárezov. Príplatok za lepivosť horniny 3</t>
  </si>
  <si>
    <t>-2014389037</t>
  </si>
  <si>
    <t>132201101.S</t>
  </si>
  <si>
    <t>Výkop ryhy do šírky 600 mm v horn.3 do 100 m3</t>
  </si>
  <si>
    <t>-492674594</t>
  </si>
  <si>
    <t>132201109.S</t>
  </si>
  <si>
    <t>Príplatok k cene za lepivosť pri hĺbení rýh šírky do 600 mm zapažených i nezapažených s urovnaním dna v hornine 3</t>
  </si>
  <si>
    <t>-672400601</t>
  </si>
  <si>
    <t>5</t>
  </si>
  <si>
    <t>162301161.S</t>
  </si>
  <si>
    <t>Vodorovné premiestnenie výkopku po nespevnenej ceste z horniny tr.1-4, nad 1000 do 10000 m3 na vzdialenosť nad 50 do 500 m</t>
  </si>
  <si>
    <t>-1273394879</t>
  </si>
  <si>
    <t>6</t>
  </si>
  <si>
    <t>162501142.S</t>
  </si>
  <si>
    <t>Vodorovné premiestnenie výkopku po spevnenej ceste z horniny tr.1-4, nad 1000 do 10000 m3 na vzdialenosť do 3000 m</t>
  </si>
  <si>
    <t>-1903356253</t>
  </si>
  <si>
    <t>7</t>
  </si>
  <si>
    <t>162501143.S</t>
  </si>
  <si>
    <t>Vodorovné premiestnenie výkopku po spevnenej ceste z horniny tr.1-4, nad 1000 do 10000 m3, príplatok k cene za každých ďalšich a začatých 1000 m</t>
  </si>
  <si>
    <t>544768582</t>
  </si>
  <si>
    <t>8</t>
  </si>
  <si>
    <t>167102102.S</t>
  </si>
  <si>
    <t>Nakladanie neuľahnutého výkopku z hornín tr.1-4 nad 1000 do 10000 m3</t>
  </si>
  <si>
    <t>-1903983568</t>
  </si>
  <si>
    <t>9</t>
  </si>
  <si>
    <t>171201203.S</t>
  </si>
  <si>
    <t>Uloženie sypaniny na skládky nad 1000 do 10000 m3</t>
  </si>
  <si>
    <t>-1632325725</t>
  </si>
  <si>
    <t>10</t>
  </si>
  <si>
    <t>182101101.S</t>
  </si>
  <si>
    <t>Svahovanie trvalých svahov v zárezoch v hornine triedy 1-4</t>
  </si>
  <si>
    <t>m2</t>
  </si>
  <si>
    <t>1143197376</t>
  </si>
  <si>
    <t>Zakladanie</t>
  </si>
  <si>
    <t>11</t>
  </si>
  <si>
    <t>215901101.S</t>
  </si>
  <si>
    <t>Zhutnenie podložia z rastlej horniny 1 až 4 pod násypy, z hornina súdržných do 92 % PS a nesúdržných</t>
  </si>
  <si>
    <t>38008207</t>
  </si>
  <si>
    <t>12</t>
  </si>
  <si>
    <t>271573001.S</t>
  </si>
  <si>
    <t>Násyp pod základové konštrukcie so zhutnením zo štrkopiesku fr.0-32 mm</t>
  </si>
  <si>
    <t>-14189431</t>
  </si>
  <si>
    <t>13</t>
  </si>
  <si>
    <t>273321411.S</t>
  </si>
  <si>
    <t>Betón základových dosiek, železový (bez výstuže), tr. C 25/30</t>
  </si>
  <si>
    <t>1442704178</t>
  </si>
  <si>
    <t>14</t>
  </si>
  <si>
    <t>273351217.S</t>
  </si>
  <si>
    <t>Debnenie stien základových dosiek, zhotovenie-tradičné</t>
  </si>
  <si>
    <t>1730383690</t>
  </si>
  <si>
    <t>15</t>
  </si>
  <si>
    <t>273351218.S</t>
  </si>
  <si>
    <t>Debnenie stien základových dosiek, odstránenie-tradičné</t>
  </si>
  <si>
    <t>1339644269</t>
  </si>
  <si>
    <t>16</t>
  </si>
  <si>
    <t>273361821.S</t>
  </si>
  <si>
    <t>Výstuž základových dosiek z ocele B500 (10505)</t>
  </si>
  <si>
    <t>t</t>
  </si>
  <si>
    <t>807380126</t>
  </si>
  <si>
    <t>17</t>
  </si>
  <si>
    <t>274271041.S</t>
  </si>
  <si>
    <t>Murivo základových pásov (m3) z betónových debniacich tvárnic s betónovou výplňou C 16/20 hrúbky 300 mm</t>
  </si>
  <si>
    <t>-2050659523</t>
  </si>
  <si>
    <t>18</t>
  </si>
  <si>
    <t>274313521.S</t>
  </si>
  <si>
    <t>Betón základových pásov, prostý tr. C 12/15 - podkladny beton</t>
  </si>
  <si>
    <t>2078297899</t>
  </si>
  <si>
    <t>19</t>
  </si>
  <si>
    <t>274321411.S</t>
  </si>
  <si>
    <t>Betón základových pásov, železový (bez výstuže), tr. C 25/30</t>
  </si>
  <si>
    <t>1186382517</t>
  </si>
  <si>
    <t>274361821.S</t>
  </si>
  <si>
    <t>Výstuž základových pásov z ocele B500 (10505)</t>
  </si>
  <si>
    <t>1874966290</t>
  </si>
  <si>
    <t>21</t>
  </si>
  <si>
    <t>275313612.S</t>
  </si>
  <si>
    <t>Betón základových pätiek, prostý tr. C 20/25</t>
  </si>
  <si>
    <t>-214334449</t>
  </si>
  <si>
    <t>22</t>
  </si>
  <si>
    <t>279100197.S</t>
  </si>
  <si>
    <t>Prestup v základoch z vláknocem. rúr, DN 200, potrubie vonk.pr. 108-141 mm - pozinkovaná tesniaca sada - jednoduchá (bez rúrky)</t>
  </si>
  <si>
    <t>ks</t>
  </si>
  <si>
    <t>1414688326</t>
  </si>
  <si>
    <t>23</t>
  </si>
  <si>
    <t>289971221.S</t>
  </si>
  <si>
    <t>Zhotovenie vrstvy z geotextílie na uprav. povrchu sklon nad 1 : 5 do 1 : 2,5 , šírky od 0 do 3 m</t>
  </si>
  <si>
    <t>-1321157524</t>
  </si>
  <si>
    <t>24</t>
  </si>
  <si>
    <t>M</t>
  </si>
  <si>
    <t>Z1237301Z05319450200</t>
  </si>
  <si>
    <t>Kokosová sieť na spevnenie svahov – Geomanet K400 EKO 400 g/m2 2×50 m [100 m2] - rola</t>
  </si>
  <si>
    <t>-1120339947</t>
  </si>
  <si>
    <t>Zvislé a kompletné konštrukcie</t>
  </si>
  <si>
    <t>25</t>
  </si>
  <si>
    <t>311275121.S</t>
  </si>
  <si>
    <t>Murivo nosné (m3) z pórobetónových tvárnic PD pevnosti P2 až P4, nad 400 do 600 kg/m3 hrúbky 250 mm</t>
  </si>
  <si>
    <t>-1304266430</t>
  </si>
  <si>
    <t>26</t>
  </si>
  <si>
    <t>311275131.S</t>
  </si>
  <si>
    <t>Murivo nosné (m3) z pórobetónových tvárnic PD pevnosti P2 až P4, nad 400 do 600 kg/m3 hrúbky 300 mm</t>
  </si>
  <si>
    <t>-1141237486</t>
  </si>
  <si>
    <t>27</t>
  </si>
  <si>
    <t>317160312.S</t>
  </si>
  <si>
    <t>Keramický preklad nosný šírky 70 mm, výšky 238 mm, dĺžky 1250 mm</t>
  </si>
  <si>
    <t>-16706098</t>
  </si>
  <si>
    <t>28</t>
  </si>
  <si>
    <t>317160313.S</t>
  </si>
  <si>
    <t>Keramický preklad nosný šírky 70 mm, výšky 238 mm, dĺžky 1500 mm</t>
  </si>
  <si>
    <t>1036605816</t>
  </si>
  <si>
    <t>29</t>
  </si>
  <si>
    <t>317160316.S</t>
  </si>
  <si>
    <t>Keramický preklad nosný šírky 70 mm, výšky 238 mm, dĺžky 2250 mm</t>
  </si>
  <si>
    <t>-1302449339</t>
  </si>
  <si>
    <t>30</t>
  </si>
  <si>
    <t>317160317.S</t>
  </si>
  <si>
    <t>Keramický preklad nosný šírky 70 mm, výšky 238 mm, dĺžky 2500 mm</t>
  </si>
  <si>
    <t>1668315968</t>
  </si>
  <si>
    <t>31</t>
  </si>
  <si>
    <t>317160318.S</t>
  </si>
  <si>
    <t>Keramický preklad nosný šírky 70 mm, výšky 238 mm, dĺžky 2750 mm</t>
  </si>
  <si>
    <t>-2100410344</t>
  </si>
  <si>
    <t>32</t>
  </si>
  <si>
    <t>317160320.S</t>
  </si>
  <si>
    <t>Keramický preklad nosný šírky 70 mm, výšky 238 mm, dĺžky 3250 mm</t>
  </si>
  <si>
    <t>-556670468</t>
  </si>
  <si>
    <t>33</t>
  </si>
  <si>
    <t>317161237.S</t>
  </si>
  <si>
    <t>Pórobetónový preklad nenosný šírky 150 mm, výšky 124 mm, dĺžky 2500 mm</t>
  </si>
  <si>
    <t>-377991829</t>
  </si>
  <si>
    <t>34</t>
  </si>
  <si>
    <t>317161314.S</t>
  </si>
  <si>
    <t>Pórobetónový preklad nenosný šírky 150 mm, výšky 249 mm, dĺžky 1250 mm</t>
  </si>
  <si>
    <t>-1359365946</t>
  </si>
  <si>
    <t>35</t>
  </si>
  <si>
    <t>317165112.S</t>
  </si>
  <si>
    <t>Podomietkový žalúziový kastlík z purenitu šírky 164 mm, výšky 249/279 mm, dĺžky 1500 mm</t>
  </si>
  <si>
    <t>1725795416</t>
  </si>
  <si>
    <t>36</t>
  </si>
  <si>
    <t>317165114.S</t>
  </si>
  <si>
    <t>Podomietkový žalúziový kastlík z purenitu šírky 164 mm, výšky 249/279 mm, dĺžky 2500 mm</t>
  </si>
  <si>
    <t>1247351292</t>
  </si>
  <si>
    <t>37</t>
  </si>
  <si>
    <t>317165115.S</t>
  </si>
  <si>
    <t>Podomietkový žalúziový kastlík z purenitu šírky 164 mm, výšky 249/279 mm, dĺžky 3000 mm</t>
  </si>
  <si>
    <t>-1526535465</t>
  </si>
  <si>
    <t>38</t>
  </si>
  <si>
    <t>317321411.S</t>
  </si>
  <si>
    <t>Betón prekladov železový (bez výstuže) tr. C 25/30</t>
  </si>
  <si>
    <t>-102210313</t>
  </si>
  <si>
    <t>39</t>
  </si>
  <si>
    <t>317351107.S</t>
  </si>
  <si>
    <t xml:space="preserve">Debnenie prekladu  vrátane podpornej konštrukcie výšky do 4 m zhotovenie</t>
  </si>
  <si>
    <t>-1862100219</t>
  </si>
  <si>
    <t>40</t>
  </si>
  <si>
    <t>317351108.S</t>
  </si>
  <si>
    <t xml:space="preserve">Debnenie prekladu  vrátane podpornej konštrukcie výšky do 4 m odstránenie</t>
  </si>
  <si>
    <t>1432280928</t>
  </si>
  <si>
    <t>41</t>
  </si>
  <si>
    <t>317361821.S</t>
  </si>
  <si>
    <t>Výstuž prekladov z ocele B500 (10505)</t>
  </si>
  <si>
    <t>743907547</t>
  </si>
  <si>
    <t>42</t>
  </si>
  <si>
    <t>331321410.S</t>
  </si>
  <si>
    <t>Betón stĺpov a pilierov hranatých, ťahadiel, rámových stojok, vzpier, železový (bez výstuže) tr. C 25/30</t>
  </si>
  <si>
    <t>1119712605</t>
  </si>
  <si>
    <t>43</t>
  </si>
  <si>
    <t>331351103.S</t>
  </si>
  <si>
    <t>Debnenie hranatých stĺpov prierezu pravouhlého štvoruholníka výšky do 4 m, zhotovenie-tradičné</t>
  </si>
  <si>
    <t>1546475208</t>
  </si>
  <si>
    <t>44</t>
  </si>
  <si>
    <t>331351104.S</t>
  </si>
  <si>
    <t>Debnenie hranatých stĺpov prierezu pravouhlého štvoruholníka výšky do 4 m, odstránenie-tradičné</t>
  </si>
  <si>
    <t>-1386707230</t>
  </si>
  <si>
    <t>45</t>
  </si>
  <si>
    <t>331361821.S</t>
  </si>
  <si>
    <t>Výstuž stĺpov, pilierov, stojok hranatých z bet. ocele B500 (10505)</t>
  </si>
  <si>
    <t>2138376774</t>
  </si>
  <si>
    <t>46</t>
  </si>
  <si>
    <t>342272051.S</t>
  </si>
  <si>
    <t>Priečky z pórobetónových tvárnic hladkých s objemovou hmotnosťou do 600 kg/m3 hrúbky 150 mm</t>
  </si>
  <si>
    <t>187704467</t>
  </si>
  <si>
    <t>Vodorovné konštrukcie</t>
  </si>
  <si>
    <t>47</t>
  </si>
  <si>
    <t>417321515.S</t>
  </si>
  <si>
    <t>Betón stužujúcich pásov a vencov železový tr. C 25/30</t>
  </si>
  <si>
    <t>128888114</t>
  </si>
  <si>
    <t>48</t>
  </si>
  <si>
    <t>417351115.S</t>
  </si>
  <si>
    <t>Debnenie bočníc stužujúcich pásov a vencov vrátane vzpier zhotovenie</t>
  </si>
  <si>
    <t>183109545</t>
  </si>
  <si>
    <t>49</t>
  </si>
  <si>
    <t>417351116.S</t>
  </si>
  <si>
    <t>Debnenie bočníc stužujúcich pásov a vencov vrátane vzpier odstránenie</t>
  </si>
  <si>
    <t>1777707808</t>
  </si>
  <si>
    <t>50</t>
  </si>
  <si>
    <t>417361821.S</t>
  </si>
  <si>
    <t>Výstuž stužujúcich pásov a vencov z betonárskej ocele B500 (10505)</t>
  </si>
  <si>
    <t>820305670</t>
  </si>
  <si>
    <t>Úpravy povrchov, podlahy, osadenie</t>
  </si>
  <si>
    <t>51</t>
  </si>
  <si>
    <t>610991111.S</t>
  </si>
  <si>
    <t>Zakrývanie výplní vnútorných okenných otvorov, predmetov a konštrukcií</t>
  </si>
  <si>
    <t>1584771391</t>
  </si>
  <si>
    <t>52</t>
  </si>
  <si>
    <t>611460303.S</t>
  </si>
  <si>
    <t>Vnútorná stierka stropov sadrová, hr. 3 mm</t>
  </si>
  <si>
    <t>-1155701428</t>
  </si>
  <si>
    <t>53</t>
  </si>
  <si>
    <t>612460121.S</t>
  </si>
  <si>
    <t>Príprava vnútorného podkladu stien penetráciou základnou</t>
  </si>
  <si>
    <t>1184346337</t>
  </si>
  <si>
    <t>54</t>
  </si>
  <si>
    <t>612460124.S</t>
  </si>
  <si>
    <t>Príprava vnútorného podkladu stien penetráciou pod omietky a nátery</t>
  </si>
  <si>
    <t>259985476</t>
  </si>
  <si>
    <t>55</t>
  </si>
  <si>
    <t>612460271.S</t>
  </si>
  <si>
    <t>Vnútorná omietka stien sadrová, hr. 3-6 mm</t>
  </si>
  <si>
    <t>-1670051753</t>
  </si>
  <si>
    <t>56</t>
  </si>
  <si>
    <t>612481119.S</t>
  </si>
  <si>
    <t>Potiahnutie vnútorných stien sklotextilnou mriežkou s celoplošným prilepením</t>
  </si>
  <si>
    <t>-770296967</t>
  </si>
  <si>
    <t>57</t>
  </si>
  <si>
    <t>620991121.S</t>
  </si>
  <si>
    <t>Zakrývanie výplní vonkajších otvorov s rámami a zárubňami, zábradlí, oplechovania, atď. zhotovené z lešenia akýmkoľvek spôsobom</t>
  </si>
  <si>
    <t>1227883754</t>
  </si>
  <si>
    <t>58</t>
  </si>
  <si>
    <t>621460124.S</t>
  </si>
  <si>
    <t>Príprava vonkajšieho podkladu podhľadov penetráciou pod omietky a nátery</t>
  </si>
  <si>
    <t>2087376464</t>
  </si>
  <si>
    <t>59</t>
  </si>
  <si>
    <t>621461052.S</t>
  </si>
  <si>
    <t>Vonkajšia omietka podhľadov pastovitá silikónová roztieraná, hr. 1,5 mm</t>
  </si>
  <si>
    <t>-335069638</t>
  </si>
  <si>
    <t>60</t>
  </si>
  <si>
    <t>621481119.S</t>
  </si>
  <si>
    <t>Potiahnutie vonkajších podhľadov sklotextilnou mriežkou s celoplošným prilepením</t>
  </si>
  <si>
    <t>-853576592</t>
  </si>
  <si>
    <t>61</t>
  </si>
  <si>
    <t>622460121.S</t>
  </si>
  <si>
    <t>Príprava vonkajšieho podkladu stien penetráciou základnou</t>
  </si>
  <si>
    <t>-1858520926</t>
  </si>
  <si>
    <t>62</t>
  </si>
  <si>
    <t>622460124.S</t>
  </si>
  <si>
    <t>Príprava vonkajšieho podkladu stien penetráciou pod omietky a nátery</t>
  </si>
  <si>
    <t>975918781</t>
  </si>
  <si>
    <t>63</t>
  </si>
  <si>
    <t>622461052.S</t>
  </si>
  <si>
    <t>Vonkajšia omietka stien pastovitá silikónová roztieraná, hr. 1,5 mm</t>
  </si>
  <si>
    <t>470985058</t>
  </si>
  <si>
    <t>64</t>
  </si>
  <si>
    <t>622461281.S</t>
  </si>
  <si>
    <t>Vonkajšia omietka stien pastovitá dekoratívna mozaiková</t>
  </si>
  <si>
    <t>-2146069581</t>
  </si>
  <si>
    <t>65</t>
  </si>
  <si>
    <t>622481119.S</t>
  </si>
  <si>
    <t>Potiahnutie vonkajších stien sklotextilnou mriežkou s celoplošným prilepením</t>
  </si>
  <si>
    <t>-1986101154</t>
  </si>
  <si>
    <t>66</t>
  </si>
  <si>
    <t>625250598.S</t>
  </si>
  <si>
    <t>Kontaktný zatepľovací systém soklovej alebo vodou namáhanej časti hr. 200 mm, zatĺkacie kotvy</t>
  </si>
  <si>
    <t>679776614</t>
  </si>
  <si>
    <t>67</t>
  </si>
  <si>
    <t>625250713.S</t>
  </si>
  <si>
    <t>Kontaktný zatepľovací systém z minerálnej vlny hr. 200 mm, skrutkovacie kotvy</t>
  </si>
  <si>
    <t>889343742</t>
  </si>
  <si>
    <t>68</t>
  </si>
  <si>
    <t>625250762.S</t>
  </si>
  <si>
    <t>Kontaktný zatepľovací systém ostenia z minerálnej vlny hr. 30 mm</t>
  </si>
  <si>
    <t>111139487</t>
  </si>
  <si>
    <t>69</t>
  </si>
  <si>
    <t>632001011.S</t>
  </si>
  <si>
    <t>Zhotovenie separačnej fólie v podlahových vrstvách z PE</t>
  </si>
  <si>
    <t>120119204</t>
  </si>
  <si>
    <t>70</t>
  </si>
  <si>
    <t>283230007500.S</t>
  </si>
  <si>
    <t>Oddeľovacia fólia na potery</t>
  </si>
  <si>
    <t>1471536401</t>
  </si>
  <si>
    <t>71</t>
  </si>
  <si>
    <t>632001021.S</t>
  </si>
  <si>
    <t>Zhotovenie okrajovej dilatačnej pásky z PE</t>
  </si>
  <si>
    <t>m</t>
  </si>
  <si>
    <t>-33857074</t>
  </si>
  <si>
    <t>72</t>
  </si>
  <si>
    <t>283320004800.S</t>
  </si>
  <si>
    <t>Okrajová dilatačná páska z PE 100/5 mm bez fólie na oddilatovanie poterov od stenových konštrukcií</t>
  </si>
  <si>
    <t>1899074548</t>
  </si>
  <si>
    <t>73</t>
  </si>
  <si>
    <t>632001051.S</t>
  </si>
  <si>
    <t>Zhotovenie jednonásobného penetračného náteru pre potery a stierky</t>
  </si>
  <si>
    <t>935345311</t>
  </si>
  <si>
    <t>74</t>
  </si>
  <si>
    <t>585520008700.S</t>
  </si>
  <si>
    <t>Penetračný náter na nasiakavé podklady pod potery, samonivelizačné hmoty a stavebné lepidlá</t>
  </si>
  <si>
    <t>kg</t>
  </si>
  <si>
    <t>-1745575670</t>
  </si>
  <si>
    <t>75</t>
  </si>
  <si>
    <t>632452221.S</t>
  </si>
  <si>
    <t>Cementový poter, pevnosti v tlaku 20 MPa, hr. 60 mm</t>
  </si>
  <si>
    <t>-1675763314</t>
  </si>
  <si>
    <t>76</t>
  </si>
  <si>
    <t>632452613.S</t>
  </si>
  <si>
    <t>Cementová samonivelizačná stierka, pevnosti v tlaku 20 MPa, hr. 5 mm</t>
  </si>
  <si>
    <t>-1950013346</t>
  </si>
  <si>
    <t>77</t>
  </si>
  <si>
    <t>642942111.S</t>
  </si>
  <si>
    <t>Osadenie oceľovej dverovej zárubne alebo rámu, plochy otvoru do 2,5 m2</t>
  </si>
  <si>
    <t>1838712516</t>
  </si>
  <si>
    <t>78</t>
  </si>
  <si>
    <t>553310001700.S</t>
  </si>
  <si>
    <t>Zárubňa oceľová šxv 300-1195x500-1970 a 2100 mm, jednodielna zamurovacia</t>
  </si>
  <si>
    <t>-888030807</t>
  </si>
  <si>
    <t>79</t>
  </si>
  <si>
    <t>648991113.S</t>
  </si>
  <si>
    <t>Osadenie parapetných dosiek z plastických a poloplast., hmôt, š. nad 200 mm</t>
  </si>
  <si>
    <t>1388079966</t>
  </si>
  <si>
    <t>80</t>
  </si>
  <si>
    <t>611560000400.S</t>
  </si>
  <si>
    <t>Parapetná doska plastová, šírka 300 mm, komôrková vnútorná, zlatý dub, mramor, mahagon, svetlý buk, orech</t>
  </si>
  <si>
    <t>1561415584</t>
  </si>
  <si>
    <t>Ostatné konštrukcie a práce-búranie</t>
  </si>
  <si>
    <t>81</t>
  </si>
  <si>
    <t>941941041.S</t>
  </si>
  <si>
    <t>Montáž lešenia ľahkého pracovného radového s podlahami šírky nad 1,00 do 1,20 m, výšky do 10 m</t>
  </si>
  <si>
    <t>816503935</t>
  </si>
  <si>
    <t>82</t>
  </si>
  <si>
    <t>941941291.S</t>
  </si>
  <si>
    <t>Príplatok za prvý a každý ďalší i začatý mesiac použitia lešenia ľahkého pracovného radového s podlahami šírky nad 1,00 do 1,20 m, výšky do 10 m</t>
  </si>
  <si>
    <t>-1136576290</t>
  </si>
  <si>
    <t>83</t>
  </si>
  <si>
    <t>941941841.S</t>
  </si>
  <si>
    <t>Demontáž lešenia ľahkého pracovného radového s podlahami šírky nad 1,00 do 1,20 m, výšky do 10 m</t>
  </si>
  <si>
    <t>400617171</t>
  </si>
  <si>
    <t>84</t>
  </si>
  <si>
    <t>941955001.S</t>
  </si>
  <si>
    <t>Lešenie ľahké pracovné pomocné, s výškou lešeňovej podlahy do 1,20 m</t>
  </si>
  <si>
    <t>1821350288</t>
  </si>
  <si>
    <t>85</t>
  </si>
  <si>
    <t>952901111.S</t>
  </si>
  <si>
    <t>Vyčistenie budov pri výške podlaží do 4 m</t>
  </si>
  <si>
    <t>-245744628</t>
  </si>
  <si>
    <t>86</t>
  </si>
  <si>
    <t>953945351.S</t>
  </si>
  <si>
    <t>Hliníkový rohový ochranný profil s integrovanou mriežkou</t>
  </si>
  <si>
    <t>-787172804</t>
  </si>
  <si>
    <t>87</t>
  </si>
  <si>
    <t>953995412.S</t>
  </si>
  <si>
    <t>Nadokenný profil s priznanou okapničkou</t>
  </si>
  <si>
    <t>1934473047</t>
  </si>
  <si>
    <t>88</t>
  </si>
  <si>
    <t>953995416.S</t>
  </si>
  <si>
    <t>Parapetný profil s integrovanou sieťovinou</t>
  </si>
  <si>
    <t>1540964821</t>
  </si>
  <si>
    <t>89</t>
  </si>
  <si>
    <t>953996121</t>
  </si>
  <si>
    <t>PCI okenný APU profil s integrovanou tkaninou</t>
  </si>
  <si>
    <t>1808600149</t>
  </si>
  <si>
    <t>99</t>
  </si>
  <si>
    <t>Presun hmôt HSV</t>
  </si>
  <si>
    <t>90</t>
  </si>
  <si>
    <t>998011001.S</t>
  </si>
  <si>
    <t>Presun hmôt pre budovy (801, 803, 812), zvislá konštr. z tehál, tvárnic, z kovu výšky do 6 m</t>
  </si>
  <si>
    <t>184863846</t>
  </si>
  <si>
    <t>PSV</t>
  </si>
  <si>
    <t>Práce a dodávky PSV</t>
  </si>
  <si>
    <t>711</t>
  </si>
  <si>
    <t>Izolácie proti vode a vlhkosti</t>
  </si>
  <si>
    <t>91</t>
  </si>
  <si>
    <t>711111001.S</t>
  </si>
  <si>
    <t>Zhotovenie izolácie proti zemnej vlhkosti vodorovná náterom penetračným za studena</t>
  </si>
  <si>
    <t>-1236171556</t>
  </si>
  <si>
    <t>92</t>
  </si>
  <si>
    <t>246170000900.S</t>
  </si>
  <si>
    <t>Lak asfaltový penetračný</t>
  </si>
  <si>
    <t>1181223669</t>
  </si>
  <si>
    <t>93</t>
  </si>
  <si>
    <t>711112001.S</t>
  </si>
  <si>
    <t xml:space="preserve">Zhotovenie  izolácie proti zemnej vlhkosti zvislá penetračným náterom za studena</t>
  </si>
  <si>
    <t>-1279966574</t>
  </si>
  <si>
    <t>94</t>
  </si>
  <si>
    <t>-1214273677</t>
  </si>
  <si>
    <t>95</t>
  </si>
  <si>
    <t>711132107.S</t>
  </si>
  <si>
    <t>Zhotovenie izolácie proti zemnej vlhkosti nopovou fóliou položenou voľne na ploche zvislej</t>
  </si>
  <si>
    <t>1885340203</t>
  </si>
  <si>
    <t>96</t>
  </si>
  <si>
    <t>283230002700.S</t>
  </si>
  <si>
    <t>Nopová HDPE fólia hrúbky 0,5 mm, výška nopu 8 mm, proti zemnej vlhkosti s radónovou ochranou, pre spodnú stavbu</t>
  </si>
  <si>
    <t>-48507586</t>
  </si>
  <si>
    <t>97</t>
  </si>
  <si>
    <t>711133001.S</t>
  </si>
  <si>
    <t>Zhotovenie izolácie proti zemnej vlhkosti PVC fóliou položenou voľne na vodorovnej ploche so zvarením spoju</t>
  </si>
  <si>
    <t>-460166347</t>
  </si>
  <si>
    <t>98</t>
  </si>
  <si>
    <t>283220000300.S</t>
  </si>
  <si>
    <t xml:space="preserve">Hydroizolačná fólia PVC-P, hr. 1,5 mm, š. 1,3 m, izolácia základov proti zemnej vlhkosti, tlakovej vode, radónu  - proti vytekaniu cementového mlieka</t>
  </si>
  <si>
    <t>-983544265</t>
  </si>
  <si>
    <t>711141559.S</t>
  </si>
  <si>
    <t xml:space="preserve">Zhotovenie  izolácie proti zemnej vlhkosti a tlakovej vode vodorovná NAIP pritavením</t>
  </si>
  <si>
    <t>-945391226</t>
  </si>
  <si>
    <t>100</t>
  </si>
  <si>
    <t>628310001000.S</t>
  </si>
  <si>
    <t>Pás asfaltový s posypom hr. 3,5 mm vystužený sklenenou rohožou</t>
  </si>
  <si>
    <t>1458955910</t>
  </si>
  <si>
    <t>101</t>
  </si>
  <si>
    <t>711142559.S</t>
  </si>
  <si>
    <t xml:space="preserve">Zhotovenie  izolácie proti zemnej vlhkosti a tlakovej vode zvislá NAIP pritavením</t>
  </si>
  <si>
    <t>166551853</t>
  </si>
  <si>
    <t>102</t>
  </si>
  <si>
    <t>-842911633</t>
  </si>
  <si>
    <t>103</t>
  </si>
  <si>
    <t>711210120.S</t>
  </si>
  <si>
    <t>Zhotovenie dvojnásobného izol. náteru pod keramické obklady v interiéri na ploche vodorovnej</t>
  </si>
  <si>
    <t>1156435235</t>
  </si>
  <si>
    <t>104</t>
  </si>
  <si>
    <t>245660000550.S</t>
  </si>
  <si>
    <t>Náter hydroizolačný tekutá vodonepriepustná membrána na báze živice</t>
  </si>
  <si>
    <t>2002097887</t>
  </si>
  <si>
    <t>105</t>
  </si>
  <si>
    <t>711210125.S</t>
  </si>
  <si>
    <t>Zhotovenie dvojnásobného izol. náteru pod keramické obklady v interiéri na ploche zvislej</t>
  </si>
  <si>
    <t>232071838</t>
  </si>
  <si>
    <t>106</t>
  </si>
  <si>
    <t>1720250070</t>
  </si>
  <si>
    <t>107</t>
  </si>
  <si>
    <t>998711201.S</t>
  </si>
  <si>
    <t>Presun hmôt pre izoláciu proti vode v objektoch výšky do 6 m</t>
  </si>
  <si>
    <t>%</t>
  </si>
  <si>
    <t>-1319373488</t>
  </si>
  <si>
    <t>712</t>
  </si>
  <si>
    <t>Izolácie striech, povlakové krytiny</t>
  </si>
  <si>
    <t>108</t>
  </si>
  <si>
    <t>712370070.S</t>
  </si>
  <si>
    <t>Zhotovenie povlakovej krytiny striech plochých do 10° PVC-P fóliou upevnenou prikotvením so zvarením spoju</t>
  </si>
  <si>
    <t>101591509</t>
  </si>
  <si>
    <t>109</t>
  </si>
  <si>
    <t>283220002000.S</t>
  </si>
  <si>
    <t>Hydroizolačná fólia PVC-P hr. 1,5 mm izolácia plochých striech</t>
  </si>
  <si>
    <t>-882635336</t>
  </si>
  <si>
    <t>110</t>
  </si>
  <si>
    <t>311970001500.S</t>
  </si>
  <si>
    <t>Vrut do dĺžky 150 mm na upevnenie do kombi dosiek</t>
  </si>
  <si>
    <t>-537568893</t>
  </si>
  <si>
    <t>111</t>
  </si>
  <si>
    <t>712973450.S</t>
  </si>
  <si>
    <t>Detaily k termoplastom všeobecne, kútový uholník z hrubopoplastovaného plechu RŠ 200 mm, ohyb 90-135°</t>
  </si>
  <si>
    <t>-1208839417</t>
  </si>
  <si>
    <t>112</t>
  </si>
  <si>
    <t>311690001000.S</t>
  </si>
  <si>
    <t>Kotviaci prvok</t>
  </si>
  <si>
    <t>292088304</t>
  </si>
  <si>
    <t>113</t>
  </si>
  <si>
    <t>712973764.S</t>
  </si>
  <si>
    <t>Detaily k termoplastom všeobecne, ukončujúci profil na stene tvaru "Z" pri ukončení z HPP rš 200 mm</t>
  </si>
  <si>
    <t>-1211598605</t>
  </si>
  <si>
    <t>114</t>
  </si>
  <si>
    <t>-1798039493</t>
  </si>
  <si>
    <t>115</t>
  </si>
  <si>
    <t>712973885.S</t>
  </si>
  <si>
    <t>Detaily k termoplastom všeobecne, oplechovanie okraja odkvapovou lištou z hrubopolpast. plechu RŠ 200 mm - K6</t>
  </si>
  <si>
    <t>-2020064237</t>
  </si>
  <si>
    <t>116</t>
  </si>
  <si>
    <t>-1410993862</t>
  </si>
  <si>
    <t>117</t>
  </si>
  <si>
    <t>712990040.S</t>
  </si>
  <si>
    <t>Položenie geotextílie vodorovne alebo zvislo na strechy ploché do 10°</t>
  </si>
  <si>
    <t>1904845979</t>
  </si>
  <si>
    <t>118</t>
  </si>
  <si>
    <t>693110002000.S</t>
  </si>
  <si>
    <t>Geotextília polypropylénová netkaná 200 g/m2</t>
  </si>
  <si>
    <t>-1721227678</t>
  </si>
  <si>
    <t>119</t>
  </si>
  <si>
    <t>998712201.S</t>
  </si>
  <si>
    <t>Presun hmôt pre izoláciu povlakovej krytiny v objektoch výšky do 6 m</t>
  </si>
  <si>
    <t>250866472</t>
  </si>
  <si>
    <t>713</t>
  </si>
  <si>
    <t>Izolácie tepelné</t>
  </si>
  <si>
    <t>120</t>
  </si>
  <si>
    <t>713111121.S</t>
  </si>
  <si>
    <t>Montáž tepelnej izolácie stropov rovných minerálnou vlnou, spodkom s úpravou viazacím drôtom</t>
  </si>
  <si>
    <t>-1910923886</t>
  </si>
  <si>
    <t>121</t>
  </si>
  <si>
    <t>631640001500.S</t>
  </si>
  <si>
    <t>Pás zo sklenej vlny hr. 200 mm, pre šikmé strechy, podkrovia, stropy a ľahké podlahy</t>
  </si>
  <si>
    <t>-91243361</t>
  </si>
  <si>
    <t>122</t>
  </si>
  <si>
    <t>713112122.S</t>
  </si>
  <si>
    <t>Montáž tepelnej izolácie stropov rovných polystyrénom, spodkom s pribitím na konštrukciu</t>
  </si>
  <si>
    <t>1485758615</t>
  </si>
  <si>
    <t>123</t>
  </si>
  <si>
    <t>283720022000.S</t>
  </si>
  <si>
    <t>Doska fasádna EPS 70 F hr. 20 mm</t>
  </si>
  <si>
    <t>-1865886338</t>
  </si>
  <si>
    <t>124</t>
  </si>
  <si>
    <t>713122121.S</t>
  </si>
  <si>
    <t>Montáž tepelnej izolácie podláh polystyrénom, kladeným voľne v dvoch vrstvách</t>
  </si>
  <si>
    <t>33812035</t>
  </si>
  <si>
    <t>125</t>
  </si>
  <si>
    <t>283720008900.S</t>
  </si>
  <si>
    <t>Doska EPS hr. 80 mm, pevnosť v tlaku 150 kPa, na zateplenie podláh a plochých striech</t>
  </si>
  <si>
    <t>-692497681</t>
  </si>
  <si>
    <t>126</t>
  </si>
  <si>
    <t>283720009000.S</t>
  </si>
  <si>
    <t>Doska EPS hr. 100 mm, pevnosť v tlaku 150 kPa, na zateplenie podláh a plochých striech</t>
  </si>
  <si>
    <t>-1132089863</t>
  </si>
  <si>
    <t>127</t>
  </si>
  <si>
    <t>998713201.S</t>
  </si>
  <si>
    <t>Presun hmôt pre izolácie tepelné v objektoch výšky do 6 m</t>
  </si>
  <si>
    <t>-2084269647</t>
  </si>
  <si>
    <t>722</t>
  </si>
  <si>
    <t>Zdravotechnika - vnútorný vodovod</t>
  </si>
  <si>
    <t>128</t>
  </si>
  <si>
    <t>722250180.S</t>
  </si>
  <si>
    <t>Montáž hasiaceho prístroja na stenu</t>
  </si>
  <si>
    <t>705728766</t>
  </si>
  <si>
    <t>129</t>
  </si>
  <si>
    <t>449170000900.S</t>
  </si>
  <si>
    <t>Prenosný hasiaci prístroj práškový P6Če 6 kg, 21A</t>
  </si>
  <si>
    <t>547054540</t>
  </si>
  <si>
    <t>130</t>
  </si>
  <si>
    <t>998722201.S</t>
  </si>
  <si>
    <t>Presun hmôt pre vnútorný vodovod v objektoch výšky do 6 m</t>
  </si>
  <si>
    <t>-1600062542</t>
  </si>
  <si>
    <t>725</t>
  </si>
  <si>
    <t>Zdravotechnika - zariaďovacie predmety</t>
  </si>
  <si>
    <t>131</t>
  </si>
  <si>
    <t>725190151.S</t>
  </si>
  <si>
    <t>Montáž sanitárnej priečky z drevotrieskových DTDL dosiek na WC a prezliekacie kabíny/boxy pre suché priestory s nerezovým kovaním</t>
  </si>
  <si>
    <t>12053956</t>
  </si>
  <si>
    <t>132</t>
  </si>
  <si>
    <t>607210000500.S</t>
  </si>
  <si>
    <t>Doska drevotriesková obojstranne laminovaná (DTDL) pre použitie v interiéri vo farbe, hrúbky 28 mm vr. dverí - viď PD</t>
  </si>
  <si>
    <t>492703722</t>
  </si>
  <si>
    <t>133</t>
  </si>
  <si>
    <t>725291114.S</t>
  </si>
  <si>
    <t>Montáž doplnkov zariadení kúpeľní a záchodov, madlá</t>
  </si>
  <si>
    <t>428243794</t>
  </si>
  <si>
    <t>134</t>
  </si>
  <si>
    <t>552380012400.S</t>
  </si>
  <si>
    <t>Madlo nerezové univerzálne pevné</t>
  </si>
  <si>
    <t>-706007157</t>
  </si>
  <si>
    <t>135</t>
  </si>
  <si>
    <t>552380012400.R</t>
  </si>
  <si>
    <t>Madlo nerezové univerzálne sklopné</t>
  </si>
  <si>
    <t>-1785325575</t>
  </si>
  <si>
    <t>136</t>
  </si>
  <si>
    <t>998725201.S</t>
  </si>
  <si>
    <t>Presun hmôt pre zariaďovacie predmety v objektoch výšky do 6 m</t>
  </si>
  <si>
    <t>1521632816</t>
  </si>
  <si>
    <t>762</t>
  </si>
  <si>
    <t>Konštrukcie tesárske</t>
  </si>
  <si>
    <t>137</t>
  </si>
  <si>
    <t>762311103.S</t>
  </si>
  <si>
    <t>Montáž kotevných želiez, príložiek, pätiek, ťahadiel, s pripojením k drevenej konštrukcii</t>
  </si>
  <si>
    <t>2066634526</t>
  </si>
  <si>
    <t>138</t>
  </si>
  <si>
    <t>762995235</t>
  </si>
  <si>
    <t>Kotevná pätka pre drevený stĺp</t>
  </si>
  <si>
    <t>1802355312</t>
  </si>
  <si>
    <t>139</t>
  </si>
  <si>
    <t>762995236</t>
  </si>
  <si>
    <t>Kotevná podpora pre krokvu</t>
  </si>
  <si>
    <t>487440370</t>
  </si>
  <si>
    <t>140</t>
  </si>
  <si>
    <t>762332120.S</t>
  </si>
  <si>
    <t>Montáž viazaných konštrukcií krovov striech z reziva priemernej plochy 120 - 224 cm2</t>
  </si>
  <si>
    <t>1083154146</t>
  </si>
  <si>
    <t>141</t>
  </si>
  <si>
    <t>605120002900.S</t>
  </si>
  <si>
    <t>Hranoly z mäkkého reziva neopracované hranené akosť I</t>
  </si>
  <si>
    <t>-1990230420</t>
  </si>
  <si>
    <t>142</t>
  </si>
  <si>
    <t>762341004.S</t>
  </si>
  <si>
    <t>Montáž debnenia jednoduchých striech, na krokvy a kontralaty z dosiek na zraz</t>
  </si>
  <si>
    <t>1209833990</t>
  </si>
  <si>
    <t>143</t>
  </si>
  <si>
    <t>605110000100.S</t>
  </si>
  <si>
    <t>Dosky a fošne z mäkkého reziva neopracované neomietané akosť I</t>
  </si>
  <si>
    <t>-344252276</t>
  </si>
  <si>
    <t>144</t>
  </si>
  <si>
    <t>762341251.S</t>
  </si>
  <si>
    <t>Montáž kontralát pre sklon do 22°</t>
  </si>
  <si>
    <t>-1333377508</t>
  </si>
  <si>
    <t>145</t>
  </si>
  <si>
    <t>2074373097</t>
  </si>
  <si>
    <t>146</t>
  </si>
  <si>
    <t>762395000.S</t>
  </si>
  <si>
    <t>Spojovacie prostriedky pre viazané konštrukcie krovov, debnenie a laťovanie, nadstrešné konštr., spádové kliny - svorky, dosky, klince, pásová oceľ, vruty</t>
  </si>
  <si>
    <t>446144344</t>
  </si>
  <si>
    <t>147</t>
  </si>
  <si>
    <t>762421312.S</t>
  </si>
  <si>
    <t>Obloženie stropov alebo strešných podhľadov z dosiek OSB skrutkovaných na pero a drážku hr. dosky 15 mm</t>
  </si>
  <si>
    <t>-2026684961</t>
  </si>
  <si>
    <t>148</t>
  </si>
  <si>
    <t>762431306.S</t>
  </si>
  <si>
    <t>Obloženie stien z dosiek OSB skrutkovaných na zraz hr. dosky 25 mm</t>
  </si>
  <si>
    <t>-1093818178</t>
  </si>
  <si>
    <t>149</t>
  </si>
  <si>
    <t>762810017.S</t>
  </si>
  <si>
    <t>Záklop stropov z dosiek OSB skrutkovaných na trámy na zraz hr. dosky 25 mm</t>
  </si>
  <si>
    <t>1291440266</t>
  </si>
  <si>
    <t>150</t>
  </si>
  <si>
    <t>998762202.S</t>
  </si>
  <si>
    <t>Presun hmôt pre konštrukcie tesárske v objektoch výšky do 12 m</t>
  </si>
  <si>
    <t>-1382683745</t>
  </si>
  <si>
    <t>763</t>
  </si>
  <si>
    <t>Konštrukcie - drevostavby</t>
  </si>
  <si>
    <t>151</t>
  </si>
  <si>
    <t>763119112.S</t>
  </si>
  <si>
    <t>Ochrana hran (rohov) uholníkom Al 50x50 mm</t>
  </si>
  <si>
    <t>1319667977</t>
  </si>
  <si>
    <t>152</t>
  </si>
  <si>
    <t>763120011.S</t>
  </si>
  <si>
    <t>Sadrokartónová inštalačná predstena pre sanitárne zariadenia, kca CD+UD, dvojito opláštená doskou impregnovanou H2 2x12,5 mm</t>
  </si>
  <si>
    <t>745318902</t>
  </si>
  <si>
    <t>153</t>
  </si>
  <si>
    <t>763132220.S</t>
  </si>
  <si>
    <t>Podhľad SDK závesný na dvojúrovňovej oceľovej podkonštrukcií CD+UD, doska protipožiarna DF 15 mm vr. parozábrany</t>
  </si>
  <si>
    <t>1666488173</t>
  </si>
  <si>
    <t>154</t>
  </si>
  <si>
    <t>763712212.S</t>
  </si>
  <si>
    <t>Montáž zvislej konštrukcie plnostenné stĺpy prierezovej plochy nad 150 do 500 cm2</t>
  </si>
  <si>
    <t>1554932145</t>
  </si>
  <si>
    <t>155</t>
  </si>
  <si>
    <t>605470000200.S</t>
  </si>
  <si>
    <t>Hranoly drevené , štvorstranne hobľované, masív, sušené 14±2%, s opracovanými spojmi, triedy 3A STN 480055, bez defektov, hniloby, hrčí vr. povrchovej úpravy</t>
  </si>
  <si>
    <t>-77095423</t>
  </si>
  <si>
    <t>156</t>
  </si>
  <si>
    <t>763732112.R</t>
  </si>
  <si>
    <t>Montáž strešnej konštrukcie z väzníkov priehradových, konštrukčnej dĺžky do 18 m vr. žeriava</t>
  </si>
  <si>
    <t>-948889758</t>
  </si>
  <si>
    <t>157</t>
  </si>
  <si>
    <t>763991091</t>
  </si>
  <si>
    <t>Drevený väznikový krov vr. pomocnej drevenej konštrukcie a kotviacich prvkov</t>
  </si>
  <si>
    <t>159159370</t>
  </si>
  <si>
    <t>158</t>
  </si>
  <si>
    <t>763783250.S</t>
  </si>
  <si>
    <t>Montáž pohľadových stropných trámov prierez. plochy do 144 cm2 z dreva sušeného, štvorstranne hobľovaného, s opracovanými spojmi</t>
  </si>
  <si>
    <t>-754499583</t>
  </si>
  <si>
    <t>159</t>
  </si>
  <si>
    <t>-614014267</t>
  </si>
  <si>
    <t>160</t>
  </si>
  <si>
    <t>998763201.S</t>
  </si>
  <si>
    <t>Presun hmôt pre drevostavby v objektoch výšky do 12 m</t>
  </si>
  <si>
    <t>-1394669745</t>
  </si>
  <si>
    <t>764</t>
  </si>
  <si>
    <t>Konštrukcie klampiarske</t>
  </si>
  <si>
    <t>161</t>
  </si>
  <si>
    <t>764171301.S</t>
  </si>
  <si>
    <t>Krytina falcovaná pozink farebný, sklon strechy do 30°</t>
  </si>
  <si>
    <t>2055847437</t>
  </si>
  <si>
    <t>162</t>
  </si>
  <si>
    <t>764172128.S</t>
  </si>
  <si>
    <t>Lapač snehu rúrkový s konzolami, sklon strechy do 30°</t>
  </si>
  <si>
    <t>1022261861</t>
  </si>
  <si>
    <t>163</t>
  </si>
  <si>
    <t>764313001.S</t>
  </si>
  <si>
    <t>Oddeľovacia štruktúrovaná rohož s integrovanou poistnou hydroizoláciou pre krytiny z pozinkovaného farbeného plechu</t>
  </si>
  <si>
    <t>74474937</t>
  </si>
  <si>
    <t>164</t>
  </si>
  <si>
    <t>764324440.R</t>
  </si>
  <si>
    <t>Oplechovanie z pozinkovaného farbeného PZf plechu, oplechovanie medzi strechami, r.š. 500 mm - K11</t>
  </si>
  <si>
    <t>405155549</t>
  </si>
  <si>
    <t>165</t>
  </si>
  <si>
    <t>764327240.S</t>
  </si>
  <si>
    <t>Oplechovanie z pozinkovaného farbeného PZf plechu, odkvapov na strechách s tvrdou krytinou r.š. 500 mm - K10</t>
  </si>
  <si>
    <t>766349926</t>
  </si>
  <si>
    <t>166</t>
  </si>
  <si>
    <t>764352423.S</t>
  </si>
  <si>
    <t>Žľaby z pozinkovaného farbeného PZf plechu, pododkvapové polkruhové r.š. 250 mm</t>
  </si>
  <si>
    <t>1536899587</t>
  </si>
  <si>
    <t>167</t>
  </si>
  <si>
    <t>764359411.S</t>
  </si>
  <si>
    <t>Kotlík kónický z pozinkovaného farbeného PZf plechu, pre rúry s priemerom do 100 mm</t>
  </si>
  <si>
    <t>-2052612027</t>
  </si>
  <si>
    <t>168</t>
  </si>
  <si>
    <t>764391440.S</t>
  </si>
  <si>
    <t>Záveterná lišta z pozinkovaného farbeného PZf plechu, r.š. 500 mm</t>
  </si>
  <si>
    <t>378644449</t>
  </si>
  <si>
    <t>169</t>
  </si>
  <si>
    <t>764410350.S</t>
  </si>
  <si>
    <t>Oplechovanie parapetov z hliníkového Al plechu, vrátane rohov r.š. 330 mm</t>
  </si>
  <si>
    <t>1937196583</t>
  </si>
  <si>
    <t>170</t>
  </si>
  <si>
    <t>764454453.S</t>
  </si>
  <si>
    <t>Zvodové rúry z pozinkovaného farbeného PZf plechu, kruhové priemer 100 mm</t>
  </si>
  <si>
    <t>-979224207</t>
  </si>
  <si>
    <t>171</t>
  </si>
  <si>
    <t>998764201.S</t>
  </si>
  <si>
    <t>Presun hmôt pre konštrukcie klampiarske v objektoch výšky do 6 m</t>
  </si>
  <si>
    <t>-1679854611</t>
  </si>
  <si>
    <t>765</t>
  </si>
  <si>
    <t>Konštrukcie - krytiny tvrdé</t>
  </si>
  <si>
    <t>172</t>
  </si>
  <si>
    <t>765353411.R</t>
  </si>
  <si>
    <t>Zastrešenie polykarbonátovou krytinou vr. líšt a doplnkov - viď PD</t>
  </si>
  <si>
    <t>-1885559737</t>
  </si>
  <si>
    <t>173</t>
  </si>
  <si>
    <t>765901611.S</t>
  </si>
  <si>
    <t>Strešná fólia paropriepustná, na plné debnenie, trieda tesnosti 6 až 4</t>
  </si>
  <si>
    <t>-1181075225</t>
  </si>
  <si>
    <t>174</t>
  </si>
  <si>
    <t>998765201.S</t>
  </si>
  <si>
    <t>Presun hmôt pre tvrdé krytiny v objektoch výšky do 6 m</t>
  </si>
  <si>
    <t>801206239</t>
  </si>
  <si>
    <t>766</t>
  </si>
  <si>
    <t>Konštrukcie stolárske</t>
  </si>
  <si>
    <t>175</t>
  </si>
  <si>
    <t>766231001.S</t>
  </si>
  <si>
    <t>Montáž stropných sklápacích schodov do vopred pripraveného otvoru</t>
  </si>
  <si>
    <t>-1163012114</t>
  </si>
  <si>
    <t>176</t>
  </si>
  <si>
    <t>612330000709.S</t>
  </si>
  <si>
    <t>Schody stropné sklápacie skladacie zateplené 600x800 mm s požiarnou odolnosťou</t>
  </si>
  <si>
    <t>-1166537031</t>
  </si>
  <si>
    <t>177</t>
  </si>
  <si>
    <t>766621351.S</t>
  </si>
  <si>
    <t>Montáž podokenného profilu z EPS s kompozitným jadrom (na odstránenie tepelného mostu) š. 315 mm</t>
  </si>
  <si>
    <t>626960400</t>
  </si>
  <si>
    <t>178</t>
  </si>
  <si>
    <t>283750013200.S</t>
  </si>
  <si>
    <t>Profil podokenný z EPS s kompozitným jadrom pre montáž okien bez tepelných mostov, š. 315 mm</t>
  </si>
  <si>
    <t>-1143138434</t>
  </si>
  <si>
    <t>179</t>
  </si>
  <si>
    <t>766621400.S</t>
  </si>
  <si>
    <t>Montáž okien plastových s hydroizolačnými páskami (exteriérová a interiérová)</t>
  </si>
  <si>
    <t>712965615</t>
  </si>
  <si>
    <t>180</t>
  </si>
  <si>
    <t>283290006100.S</t>
  </si>
  <si>
    <t>Tesniaca paropriepustná fólia polymér-flísová, š. 290 mm, dĺ. 30 m, pre tesnenie pripájacej škáry okenného rámu a muriva z exteriéru</t>
  </si>
  <si>
    <t>520113952</t>
  </si>
  <si>
    <t>181</t>
  </si>
  <si>
    <t>283290006200.S</t>
  </si>
  <si>
    <t>Tesniaca paronepriepustná fólia polymér-flísová, š. 70 mm, dĺ. 30 m, pre tesnenie pripájacej škáry okenného rámu a muriva z interiéru</t>
  </si>
  <si>
    <t>-1813225778</t>
  </si>
  <si>
    <t>182</t>
  </si>
  <si>
    <t>766101</t>
  </si>
  <si>
    <t>Plastové okno 1100x2250mm - O1</t>
  </si>
  <si>
    <t>-1477850682</t>
  </si>
  <si>
    <t>183</t>
  </si>
  <si>
    <t>766102</t>
  </si>
  <si>
    <t>Plastové okno 1100x750mm - O2</t>
  </si>
  <si>
    <t>-941810065</t>
  </si>
  <si>
    <t>184</t>
  </si>
  <si>
    <t>766103</t>
  </si>
  <si>
    <t>Plastové okno 1800x1550mm - O3</t>
  </si>
  <si>
    <t>1941572514</t>
  </si>
  <si>
    <t>185</t>
  </si>
  <si>
    <t>766104</t>
  </si>
  <si>
    <t>Plastové okno 2000x750mm - O4</t>
  </si>
  <si>
    <t>-759560684</t>
  </si>
  <si>
    <t>186</t>
  </si>
  <si>
    <t>766105</t>
  </si>
  <si>
    <t>Plastové okno 2700x2250mm - O5</t>
  </si>
  <si>
    <t>1378474127</t>
  </si>
  <si>
    <t>187</t>
  </si>
  <si>
    <t>766106</t>
  </si>
  <si>
    <t>Plastové okno 2200x2250mm - O6</t>
  </si>
  <si>
    <t>-5246892</t>
  </si>
  <si>
    <t>188</t>
  </si>
  <si>
    <t>766107</t>
  </si>
  <si>
    <t>Plastové okno 2200x2250mm - O7</t>
  </si>
  <si>
    <t>-744097292</t>
  </si>
  <si>
    <t>189</t>
  </si>
  <si>
    <t>766108</t>
  </si>
  <si>
    <t>Plastové okno 1850x2250mm - O8</t>
  </si>
  <si>
    <t>-216248205</t>
  </si>
  <si>
    <t>190</t>
  </si>
  <si>
    <t>766109</t>
  </si>
  <si>
    <t>Plastové okno 2700x2250mm - O9</t>
  </si>
  <si>
    <t>1108713210</t>
  </si>
  <si>
    <t>191</t>
  </si>
  <si>
    <t>766110</t>
  </si>
  <si>
    <t>Plastové okno 2000x1550mm - O10</t>
  </si>
  <si>
    <t>-1987963175</t>
  </si>
  <si>
    <t>192</t>
  </si>
  <si>
    <t>766111</t>
  </si>
  <si>
    <t>Plastové okno 2700x2550mm - O11</t>
  </si>
  <si>
    <t>-980564039</t>
  </si>
  <si>
    <t>193</t>
  </si>
  <si>
    <t>766641074.S</t>
  </si>
  <si>
    <t>Montáž dverí plastových na PUR penu - interierových</t>
  </si>
  <si>
    <t>-1330638912</t>
  </si>
  <si>
    <t>194</t>
  </si>
  <si>
    <t>611420091010.R</t>
  </si>
  <si>
    <t>Dvere plastové interierové 1850x2700mm</t>
  </si>
  <si>
    <t>-1767072727</t>
  </si>
  <si>
    <t>195</t>
  </si>
  <si>
    <t>611420091011.R</t>
  </si>
  <si>
    <t>Dvere plastové interierové 1750x2020mm</t>
  </si>
  <si>
    <t>1090633687</t>
  </si>
  <si>
    <t>196</t>
  </si>
  <si>
    <t>766641161.S</t>
  </si>
  <si>
    <t>Montáž dverí plastových, vchodových, 1 m obvodu dverí</t>
  </si>
  <si>
    <t>-475618050</t>
  </si>
  <si>
    <t>197</t>
  </si>
  <si>
    <t>766001</t>
  </si>
  <si>
    <t>Plastové vstupné dvere 1100x2250mm - D1,D2,D4</t>
  </si>
  <si>
    <t>139023210</t>
  </si>
  <si>
    <t>198</t>
  </si>
  <si>
    <t>766651101.S</t>
  </si>
  <si>
    <t>Montáž púzdra posuvných dverí do murovanej priečky, jedno zasúvacie púzdro pre jedno krídlo, priechod 0,6-1,2 m</t>
  </si>
  <si>
    <t>-134584966</t>
  </si>
  <si>
    <t>199</t>
  </si>
  <si>
    <t>553310013100.S</t>
  </si>
  <si>
    <t>Stavebné puzdro pre posuvné dvere, jedno zasúvacie púzdro pre jedno krídlo, čistý priechod 900 mm</t>
  </si>
  <si>
    <t>-1840704275</t>
  </si>
  <si>
    <t>200</t>
  </si>
  <si>
    <t>553420000200.S</t>
  </si>
  <si>
    <t>Systém posuvných dverí - sada pojazdov</t>
  </si>
  <si>
    <t>súb.</t>
  </si>
  <si>
    <t>-47252774</t>
  </si>
  <si>
    <t>201</t>
  </si>
  <si>
    <t>553420000300.S</t>
  </si>
  <si>
    <t>Systém posuvných dverí - vodiaca lišta (surový profil)</t>
  </si>
  <si>
    <t>765673960</t>
  </si>
  <si>
    <t>202</t>
  </si>
  <si>
    <t>766662112.S</t>
  </si>
  <si>
    <t>Montáž dverového krídla otočného jednokrídlového poldrážkového, do existujúcej zárubne, vrátane kovania</t>
  </si>
  <si>
    <t>-1575118729</t>
  </si>
  <si>
    <t>203</t>
  </si>
  <si>
    <t>549150000600.S</t>
  </si>
  <si>
    <t>Kľučka dverová a rozeta 2x, nehrdzavejúca oceľ, povrch nerez brúsený</t>
  </si>
  <si>
    <t>1774745460</t>
  </si>
  <si>
    <t>204</t>
  </si>
  <si>
    <t>611610000400.R</t>
  </si>
  <si>
    <t>Dvere vnútorné jednokrídlové, šírka 600-1000 mm,viď výpis dverí - D1,D2,D4-D15</t>
  </si>
  <si>
    <t>1488618675</t>
  </si>
  <si>
    <t>205</t>
  </si>
  <si>
    <t>766664125.S</t>
  </si>
  <si>
    <t>Montáž dverí drevených posuvných jednokrídlových, posun do puzdra</t>
  </si>
  <si>
    <t>-160264962</t>
  </si>
  <si>
    <t>206</t>
  </si>
  <si>
    <t>611610000400.S</t>
  </si>
  <si>
    <t>Dvere vnútorné jednokrídlové, šírka 600-900 mm - D16</t>
  </si>
  <si>
    <t>-1132690879</t>
  </si>
  <si>
    <t>207</t>
  </si>
  <si>
    <t>611610006300.S</t>
  </si>
  <si>
    <t>Montážny materiál pre dvere, okná</t>
  </si>
  <si>
    <t>eur</t>
  </si>
  <si>
    <t>-1590501915</t>
  </si>
  <si>
    <t>208</t>
  </si>
  <si>
    <t>998766201.S</t>
  </si>
  <si>
    <t>Presun hmot pre konštrukcie stolárske v objektoch výšky do 6 m</t>
  </si>
  <si>
    <t>-932148891</t>
  </si>
  <si>
    <t>767</t>
  </si>
  <si>
    <t>Konštrukcie doplnkové kovové</t>
  </si>
  <si>
    <t>209</t>
  </si>
  <si>
    <t>767230070.S</t>
  </si>
  <si>
    <t>Montáž madla na stenu</t>
  </si>
  <si>
    <t>-1351573866</t>
  </si>
  <si>
    <t>210</t>
  </si>
  <si>
    <t>553520003500.S</t>
  </si>
  <si>
    <t>Madlo pre kotvenie na stenu, nerezové</t>
  </si>
  <si>
    <t>-1082378189</t>
  </si>
  <si>
    <t>211</t>
  </si>
  <si>
    <t>767590215.S</t>
  </si>
  <si>
    <t>Montáž čistiacej rohože gumovo - hliníkovej na podlahu</t>
  </si>
  <si>
    <t>-1907258317</t>
  </si>
  <si>
    <t>212</t>
  </si>
  <si>
    <t>697510001000.S</t>
  </si>
  <si>
    <t>Exterierová čistiaca rohož</t>
  </si>
  <si>
    <t>-973730235</t>
  </si>
  <si>
    <t>213</t>
  </si>
  <si>
    <t>697510001100.S</t>
  </si>
  <si>
    <t>Interierová čistiaca rohož</t>
  </si>
  <si>
    <t>1843667629</t>
  </si>
  <si>
    <t>214</t>
  </si>
  <si>
    <t>767590225.S</t>
  </si>
  <si>
    <t>Montáž hliníkového rámu L k čistiacim rohožiam</t>
  </si>
  <si>
    <t>1002501437</t>
  </si>
  <si>
    <t>215</t>
  </si>
  <si>
    <t>697590000100.S</t>
  </si>
  <si>
    <t>Zápustný hliníkový rám L 25x20x3 mm, L 20x25x3 mm; L30x20x3 mm; k čistiacej rohoži</t>
  </si>
  <si>
    <t>957701897</t>
  </si>
  <si>
    <t>216</t>
  </si>
  <si>
    <t>767995101.R</t>
  </si>
  <si>
    <t>Montáž a dodávka oceľovej konštrukcie vr. kotvenia a povrchovej úpravy - stĺpy, jakle, atď</t>
  </si>
  <si>
    <t>2055099098</t>
  </si>
  <si>
    <t>217</t>
  </si>
  <si>
    <t>767999901</t>
  </si>
  <si>
    <t>D+M Ochranný pás na stenu hr. 1,0mm - viď PD</t>
  </si>
  <si>
    <t>-1686270582</t>
  </si>
  <si>
    <t>218</t>
  </si>
  <si>
    <t>767310120.S</t>
  </si>
  <si>
    <t>Montáž výlezu do šikmej strechy pre nevykurované priestory</t>
  </si>
  <si>
    <t>-59113017</t>
  </si>
  <si>
    <t>219</t>
  </si>
  <si>
    <t>611330000100.S</t>
  </si>
  <si>
    <t>Strešný výlez 600x600 mm pre šikmú strechu, pre neizolované, nevykurované priestory</t>
  </si>
  <si>
    <t>97134112</t>
  </si>
  <si>
    <t>220</t>
  </si>
  <si>
    <t>767330013.S</t>
  </si>
  <si>
    <t xml:space="preserve">Montáž svetlovodu tubusového priemeru  530-600 mm do šikmej strechy s hladkou krytinou</t>
  </si>
  <si>
    <t>1732289321</t>
  </si>
  <si>
    <t>221</t>
  </si>
  <si>
    <t>611510000600.S</t>
  </si>
  <si>
    <t>Svetlovod tubusový priemeru do 560 mm do šikmej strechy s hladkou krytinou so zvýšenou požiarnou odolnosťou s celkovou dĺžkou 2900mm</t>
  </si>
  <si>
    <t>-329549587</t>
  </si>
  <si>
    <t>222</t>
  </si>
  <si>
    <t>611510000601.S</t>
  </si>
  <si>
    <t>Svetlovod tubusový priemeru do 560 mm do šikmej strechy s hladkou krytinou so zvýšenou požiarnou odolnosťou s celkovou dĺžkou 1900mm</t>
  </si>
  <si>
    <t>410971445</t>
  </si>
  <si>
    <t>223</t>
  </si>
  <si>
    <t>767640010.R</t>
  </si>
  <si>
    <t>Montáž posuvných automatických hliníkových dverí s hydroizolačnými páskami (exteriérová a interiérová)</t>
  </si>
  <si>
    <t>-242128669</t>
  </si>
  <si>
    <t>224</t>
  </si>
  <si>
    <t>1873113444</t>
  </si>
  <si>
    <t>225</t>
  </si>
  <si>
    <t>-984578823</t>
  </si>
  <si>
    <t>226</t>
  </si>
  <si>
    <t>553410097030.R</t>
  </si>
  <si>
    <t>Dvere hliníkové automticky posuvné - 2750x2250mm - D3</t>
  </si>
  <si>
    <t>818970230</t>
  </si>
  <si>
    <t>227</t>
  </si>
  <si>
    <t>998767201.S</t>
  </si>
  <si>
    <t>Presun hmôt pre kovové stavebné doplnkové konštrukcie v objektoch výšky do 6 m</t>
  </si>
  <si>
    <t>-1040575185</t>
  </si>
  <si>
    <t>771</t>
  </si>
  <si>
    <t>Podlahy z dlaždíc</t>
  </si>
  <si>
    <t>228</t>
  </si>
  <si>
    <t>771575109</t>
  </si>
  <si>
    <t>Montáž podláh z dlaždíc keramických do tmelu vr. soklíkov</t>
  </si>
  <si>
    <t>-602618269</t>
  </si>
  <si>
    <t>229</t>
  </si>
  <si>
    <t>5976455002</t>
  </si>
  <si>
    <t xml:space="preserve">Dlaždice keramické s protišmykovým povrchom líca úprava </t>
  </si>
  <si>
    <t>1534564047</t>
  </si>
  <si>
    <t>230</t>
  </si>
  <si>
    <t>5856111950</t>
  </si>
  <si>
    <t>Škárovacia hmota</t>
  </si>
  <si>
    <t>448732351</t>
  </si>
  <si>
    <t>231</t>
  </si>
  <si>
    <t>5859482693</t>
  </si>
  <si>
    <t xml:space="preserve">Lepidlo na obklady a dlažby </t>
  </si>
  <si>
    <t>986066918</t>
  </si>
  <si>
    <t>232</t>
  </si>
  <si>
    <t>998771202.S</t>
  </si>
  <si>
    <t>Presun hmôt pre podlahy z dlaždíc v objektoch výšky nad 6 do 12 m</t>
  </si>
  <si>
    <t>119989210</t>
  </si>
  <si>
    <t>776</t>
  </si>
  <si>
    <t>Podlahy povlakové</t>
  </si>
  <si>
    <t>233</t>
  </si>
  <si>
    <t>776460011.S</t>
  </si>
  <si>
    <t>Lepenie podlahových soklov z vinylu vytiahnutím</t>
  </si>
  <si>
    <t>-1888861969</t>
  </si>
  <si>
    <t>234</t>
  </si>
  <si>
    <t>284110004000.S</t>
  </si>
  <si>
    <t>Podlaha PVC heterogénna, LVT vinylové dielce, lepená, hrúbka do 3 mm</t>
  </si>
  <si>
    <t>1658062473</t>
  </si>
  <si>
    <t>235</t>
  </si>
  <si>
    <t>776541300.S</t>
  </si>
  <si>
    <t>Lepenie povlakových podláh PVC vinyl heterogénnych LVT v dielcoch</t>
  </si>
  <si>
    <t>-1327368277</t>
  </si>
  <si>
    <t>236</t>
  </si>
  <si>
    <t>1913546185</t>
  </si>
  <si>
    <t>237</t>
  </si>
  <si>
    <t>776990105.S</t>
  </si>
  <si>
    <t>Vysávanie podkladu pred kladením povlakovýck podláh</t>
  </si>
  <si>
    <t>-957256828</t>
  </si>
  <si>
    <t>238</t>
  </si>
  <si>
    <t>998776202.S</t>
  </si>
  <si>
    <t>Presun hmôt pre podlahy povlakové v objektoch výšky nad 6 do 12 m</t>
  </si>
  <si>
    <t>-1330294970</t>
  </si>
  <si>
    <t>781</t>
  </si>
  <si>
    <t>Dokončovacie práce a obklady</t>
  </si>
  <si>
    <t>239</t>
  </si>
  <si>
    <t>781445062</t>
  </si>
  <si>
    <t>Montáž obkladov stien z obkladačiek hutných, keramických do tmelu</t>
  </si>
  <si>
    <t>-767084149</t>
  </si>
  <si>
    <t>240</t>
  </si>
  <si>
    <t>5976559000</t>
  </si>
  <si>
    <t>Obkladačky keramické glazované hladké</t>
  </si>
  <si>
    <t>-260088496</t>
  </si>
  <si>
    <t>241</t>
  </si>
  <si>
    <t>5856111950.1</t>
  </si>
  <si>
    <t>484267468</t>
  </si>
  <si>
    <t>242</t>
  </si>
  <si>
    <t>5858400020</t>
  </si>
  <si>
    <t>Lepidlo na obklady a dlažby</t>
  </si>
  <si>
    <t>225045199</t>
  </si>
  <si>
    <t>243</t>
  </si>
  <si>
    <t>998781202.S</t>
  </si>
  <si>
    <t>Presun hmôt pre obklady keramické v objektoch výšky nad 6 do 12 m</t>
  </si>
  <si>
    <t>1449244722</t>
  </si>
  <si>
    <t>783</t>
  </si>
  <si>
    <t>Nátery</t>
  </si>
  <si>
    <t>244</t>
  </si>
  <si>
    <t>783894612.S</t>
  </si>
  <si>
    <t>Náter farbami akrylátovými ekologickými riediteľnými vodou, biely náter sadrokartónových stropov 2x</t>
  </si>
  <si>
    <t>-1951660146</t>
  </si>
  <si>
    <t>784</t>
  </si>
  <si>
    <t>Dokončovacie práce - maľby</t>
  </si>
  <si>
    <t>245</t>
  </si>
  <si>
    <t>784410100</t>
  </si>
  <si>
    <t>Penetrovanie jednonásobné jemnozrnných podkladov výšky do 3, 80 m</t>
  </si>
  <si>
    <t>1998829330</t>
  </si>
  <si>
    <t>246</t>
  </si>
  <si>
    <t>784418012.S</t>
  </si>
  <si>
    <t>Zakrývanie podláh a zariadení papierom v miestnostiach alebo na schodisku</t>
  </si>
  <si>
    <t>-1665421194</t>
  </si>
  <si>
    <t>247</t>
  </si>
  <si>
    <t>784430304.S</t>
  </si>
  <si>
    <t>Vyhladenie spojov akrylátovým tmelom dvojnásobné výšky nad 3.80 m</t>
  </si>
  <si>
    <t>-440878830</t>
  </si>
  <si>
    <t>248</t>
  </si>
  <si>
    <t>784452472</t>
  </si>
  <si>
    <t xml:space="preserve">Maľby z maliarskych zmesí Primalex, Farmal, ručne nanášané tónované s bielym stropom dvojnásobné na jemnozrnný podklad výšky do 3, 80 m   </t>
  </si>
  <si>
    <t>-1132181866</t>
  </si>
  <si>
    <t>249</t>
  </si>
  <si>
    <t>784471111.S</t>
  </si>
  <si>
    <t>Bandážovanie styčných spojov šírky do 0,10 m do výšky 3,80 m</t>
  </si>
  <si>
    <t>-2020141241</t>
  </si>
  <si>
    <t>HZS</t>
  </si>
  <si>
    <t>Hodinové zúčtovacie sadzby</t>
  </si>
  <si>
    <t>250</t>
  </si>
  <si>
    <t>HZS000111.S</t>
  </si>
  <si>
    <t>Čiastočná úprava, predĺženie existujúceho hydrantového poklopu s výtyčkou pri zriadení vjazdu</t>
  </si>
  <si>
    <t>512</t>
  </si>
  <si>
    <t>-1720331055</t>
  </si>
  <si>
    <t>251</t>
  </si>
  <si>
    <t>HZS000112.S</t>
  </si>
  <si>
    <t xml:space="preserve">Stavebno montážne práce </t>
  </si>
  <si>
    <t>hod</t>
  </si>
  <si>
    <t>1975377616</t>
  </si>
  <si>
    <t>VRN</t>
  </si>
  <si>
    <t>Investičné náklady neobsiahnuté v cenách</t>
  </si>
  <si>
    <t>252</t>
  </si>
  <si>
    <t>000600011.S</t>
  </si>
  <si>
    <t xml:space="preserve">Zariadenie staveniska </t>
  </si>
  <si>
    <t>1024</t>
  </si>
  <si>
    <t>1005789109</t>
  </si>
  <si>
    <t>02 - Zdravotechnika</t>
  </si>
  <si>
    <t>Ing. Peter Antol</t>
  </si>
  <si>
    <t xml:space="preserve">    721 - Zdravotechnika - vnútorná kanalizácia</t>
  </si>
  <si>
    <t>-407059700</t>
  </si>
  <si>
    <t>974031164.S</t>
  </si>
  <si>
    <t xml:space="preserve">Vysekávanie rýh v akomkoľvek murive tehlovom na akúkoľvek maltu do hĺbky 150 mm a š. do 150 mm,  -0,04000t</t>
  </si>
  <si>
    <t>-446651276</t>
  </si>
  <si>
    <t>971035806.S</t>
  </si>
  <si>
    <t>Vrty príklepovým vrtákom do D 35 mm do stien alebo smerom dole do tehál -0.00002t</t>
  </si>
  <si>
    <t>cm</t>
  </si>
  <si>
    <t>1574323264</t>
  </si>
  <si>
    <t>971035807.S</t>
  </si>
  <si>
    <t>Vrty príklepovým vrtákom do D 42 mm do stien alebo smerom dole do tehál -0.00002t</t>
  </si>
  <si>
    <t>264051899</t>
  </si>
  <si>
    <t>971035809.S</t>
  </si>
  <si>
    <t>Vrty príklepovým vrtákom do D 52 mm do stien alebo smerom dole do tehál -0.00003t</t>
  </si>
  <si>
    <t>-1993859245</t>
  </si>
  <si>
    <t>979011131.S</t>
  </si>
  <si>
    <t>Zvislá doprava sutiny po schodoch ručne do 3,5 m</t>
  </si>
  <si>
    <t>-1373613316</t>
  </si>
  <si>
    <t>979011141.S</t>
  </si>
  <si>
    <t>Zvislá doprava sutiny po schodoch ručne, príplatok za každých ďalších 3,5 m</t>
  </si>
  <si>
    <t>-1671016279</t>
  </si>
  <si>
    <t>979082111.S</t>
  </si>
  <si>
    <t>Vnútrostavenisková doprava sutiny a vybúraných hmôt do 10 m</t>
  </si>
  <si>
    <t>2004774635</t>
  </si>
  <si>
    <t>979082121.S</t>
  </si>
  <si>
    <t>Vnútrostavenisková doprava sutiny a vybúraných hmôt za každých ďalších 5 m</t>
  </si>
  <si>
    <t>-155553452</t>
  </si>
  <si>
    <t>979081111.S</t>
  </si>
  <si>
    <t>Odvoz sutiny a vybúraných hmôt na skládku do 1 km</t>
  </si>
  <si>
    <t>-1161270502</t>
  </si>
  <si>
    <t>979081121.S</t>
  </si>
  <si>
    <t>Odvoz sutiny a vybúraných hmôt na skládku za každý ďalší 1 km</t>
  </si>
  <si>
    <t>45298197</t>
  </si>
  <si>
    <t>979089011.S</t>
  </si>
  <si>
    <t>Poplatok za skladovanie - zmiešaný stavebný odpad</t>
  </si>
  <si>
    <t>877284153</t>
  </si>
  <si>
    <t>713482131.S</t>
  </si>
  <si>
    <t>Montáž trubíc z PE, hr.30 mm,vnút.priemer do 38 mm</t>
  </si>
  <si>
    <t>405164923</t>
  </si>
  <si>
    <t>283310006200.S</t>
  </si>
  <si>
    <t>Izolačná PE trubica dxhr. 22x30 mm, rozrezaná, na izolovanie rozvodov vody, kúrenia, zdravotechniky</t>
  </si>
  <si>
    <t>-727895688</t>
  </si>
  <si>
    <t>283310006300.S</t>
  </si>
  <si>
    <t>Izolačná PE trubica dxhr. 28x30 mm, rozrezaná, na izolovanie rozvodov vody, kúrenia, zdravotechniky</t>
  </si>
  <si>
    <t>2046693212</t>
  </si>
  <si>
    <t>283310006400.S</t>
  </si>
  <si>
    <t>Izolačná PE trubica dxhr. 35x30 mm, rozrezaná, na izolovanie rozvodov vody, kúrenia, zdravotechniky</t>
  </si>
  <si>
    <t>-611306180</t>
  </si>
  <si>
    <t>713482132.S</t>
  </si>
  <si>
    <t>Montáž trubíc z PE, hr.30 mm,vnút.priemer 39-70 mm</t>
  </si>
  <si>
    <t>526133294</t>
  </si>
  <si>
    <t>283310006500.S</t>
  </si>
  <si>
    <t>Izolačná PE trubica dxhr. 42x30 mm, rozrezaná, na izolovanie rozvodov vody, kúrenia, zdravotechniky</t>
  </si>
  <si>
    <t>1192178013</t>
  </si>
  <si>
    <t>283310006700.S</t>
  </si>
  <si>
    <t>Izolačná PE trubica dxhr. 54x30 mm, rozrezaná, na izolovanie rozvodov vody, kúrenia, zdravotechniky</t>
  </si>
  <si>
    <t>653948376</t>
  </si>
  <si>
    <t>713530705.S</t>
  </si>
  <si>
    <t>Protipožiarny prestup potrubia prierez otvoru 0,005-0,01 m2 izolované protipožiarnou penou El60-120, zaplnenie prestupu 30%</t>
  </si>
  <si>
    <t>-1331108720</t>
  </si>
  <si>
    <t>2052899</t>
  </si>
  <si>
    <t>Protipožiarny plniaci tmel CFS-FIL alebo ekvivalent</t>
  </si>
  <si>
    <t>1532182235</t>
  </si>
  <si>
    <t>449410001702</t>
  </si>
  <si>
    <t>Protipožiarna manžeta CFS-C P 50/1,5", HILTI alebo ekvivalent</t>
  </si>
  <si>
    <t>-350788448</t>
  </si>
  <si>
    <t>-1712355718</t>
  </si>
  <si>
    <t>998713294.S</t>
  </si>
  <si>
    <t>Izolácie tepelné, prípl.za presun nad vymedz. najväčšiu dopravnú vzdial. do 1000 m</t>
  </si>
  <si>
    <t>-1265253343</t>
  </si>
  <si>
    <t>998713299.S</t>
  </si>
  <si>
    <t>Izolácie tepelné, prípl.za presun za každých ďalších aj začatých 1000 m nad 1000 m</t>
  </si>
  <si>
    <t>1917088542</t>
  </si>
  <si>
    <t>721</t>
  </si>
  <si>
    <t>Zdravotechnika - vnútorná kanalizácia</t>
  </si>
  <si>
    <t>721171501.S</t>
  </si>
  <si>
    <t>Potrubie z rúr PE-HD Dxt 32x3 mm odpadné prípojné vrátane tvaroviek</t>
  </si>
  <si>
    <t>-1121730277</t>
  </si>
  <si>
    <t>721171503.S</t>
  </si>
  <si>
    <t>Potrubie z rúr PE-HD Dxt 50x3 mm odpadné prípojné vrátane tvaroviek</t>
  </si>
  <si>
    <t>-335707046</t>
  </si>
  <si>
    <t>721171508.S</t>
  </si>
  <si>
    <t>Potrubie z rúr PE-HD Dxt 110x4,3 mm odpadné prípojné vrátane tvaroviek</t>
  </si>
  <si>
    <t>1331116259</t>
  </si>
  <si>
    <t>721171411.S</t>
  </si>
  <si>
    <t>Potrubie z rúr PE-HD 110/4,3 odpadné zvislé (guľová odbočka dvojitá) vrátane tvaroviek</t>
  </si>
  <si>
    <t>2022353644</t>
  </si>
  <si>
    <t>721290012.S</t>
  </si>
  <si>
    <t>Montáž privzdušňovacieho ventilu pre odpadové potrubia DN 110</t>
  </si>
  <si>
    <t>-288155419</t>
  </si>
  <si>
    <t>551610000100.S</t>
  </si>
  <si>
    <t>Privzdušňovacia hlavica DN 110, vnútorná kanalizácia, PP</t>
  </si>
  <si>
    <t>-467620932</t>
  </si>
  <si>
    <t>721174057.S</t>
  </si>
  <si>
    <t>Montáž tvarovky kanalizačného potrubia z PE-HD zváraného natupo D 110 mm</t>
  </si>
  <si>
    <t>-524946705</t>
  </si>
  <si>
    <t>286530264000.S</t>
  </si>
  <si>
    <t>Čistiaca tvarovka PE 90° s kruhovým servisným otvorom, D 110 mm</t>
  </si>
  <si>
    <t>1782335561</t>
  </si>
  <si>
    <t>721172393.S</t>
  </si>
  <si>
    <t>Montáž vetracej hlavice pre HT potrubie DN 100</t>
  </si>
  <si>
    <t>456641770</t>
  </si>
  <si>
    <t>429720001200.S</t>
  </si>
  <si>
    <t>Hlavica vetracia HT DN 100, PP systém pre rozvod vnútorného odpadu</t>
  </si>
  <si>
    <t>-249580580</t>
  </si>
  <si>
    <t>721194103.S</t>
  </si>
  <si>
    <t>Zriadenie prípojky na potrubí vyvedenie a upevnenie odpadových výpustiek D 32 mm</t>
  </si>
  <si>
    <t>1792934552</t>
  </si>
  <si>
    <t>721194105.S</t>
  </si>
  <si>
    <t>Zriadenie prípojky na potrubí vyvedenie a upevnenie odpadových výpustiek D 50 mm</t>
  </si>
  <si>
    <t>-893104955</t>
  </si>
  <si>
    <t>721194107.S</t>
  </si>
  <si>
    <t>Zriadenie prípojky na potrubí vyvedenie a upevnenie odpadových výpustiek D 75 mm</t>
  </si>
  <si>
    <t>907141893</t>
  </si>
  <si>
    <t>721194109</t>
  </si>
  <si>
    <t>Zriadenie prípojky na potrubí vyvedenie a upevnenie odpadových výpustiek D 110x2, 3</t>
  </si>
  <si>
    <t>-1269381074</t>
  </si>
  <si>
    <t>721290111</t>
  </si>
  <si>
    <t>Ostatné - skúška tesnosti kanalizácie v objektoch vodou do DN 125</t>
  </si>
  <si>
    <t>-2084658869</t>
  </si>
  <si>
    <t>721180923r</t>
  </si>
  <si>
    <t>Tvarovky nad rámec (10 % z ceny)</t>
  </si>
  <si>
    <t>233290932</t>
  </si>
  <si>
    <t>998721201.S</t>
  </si>
  <si>
    <t>Presun hmôt pre vnútornú kanalizáciu v objektoch výšky do 6 m</t>
  </si>
  <si>
    <t>-300210268</t>
  </si>
  <si>
    <t>998721294.S</t>
  </si>
  <si>
    <t>Vnútorná kanalizácia, prípl.za presun nad vymedz. najväč. dopr. vzdial. do 1000m</t>
  </si>
  <si>
    <t>-932104753</t>
  </si>
  <si>
    <t>998721299.S</t>
  </si>
  <si>
    <t>Vnútorná kanalizácia, prípl.za každých ďalších i začatých 1000 m nad 1000 m</t>
  </si>
  <si>
    <t>1976448428</t>
  </si>
  <si>
    <t>722171152.S</t>
  </si>
  <si>
    <t>Plasthliníkové potrubie v kotúčoch spájané lisovaním d 20 mm + (Kolená, T-kusy, Spojky...)</t>
  </si>
  <si>
    <t>-415685061</t>
  </si>
  <si>
    <t>722171153.S</t>
  </si>
  <si>
    <t>Plasthliníkové potrubie v kotúčoch spájané lisovaním d 26 mm + (Kolená, T-kusy, Spojky...)</t>
  </si>
  <si>
    <t>2086203374</t>
  </si>
  <si>
    <t>722171134.S</t>
  </si>
  <si>
    <t>Plasthliníkové potrubie v tyčiach spájané lisovaním d 32 mm + (Kolená, T-kusy, Spojky...)</t>
  </si>
  <si>
    <t>1481493488</t>
  </si>
  <si>
    <t>722171135.S</t>
  </si>
  <si>
    <t>Plasthliníkové potrubie v tyčiach spájané lisovaním d 40 mm + (Kolená, T-kusy, Spojky...)</t>
  </si>
  <si>
    <t>-114961119</t>
  </si>
  <si>
    <t>722171136.S</t>
  </si>
  <si>
    <t>Plasthliníkové potrubie v tyčiach spájané lisovaním d 50 mm + (Kolená, T-kusy, Spojky...)</t>
  </si>
  <si>
    <t>1426362248</t>
  </si>
  <si>
    <t>722150203.S</t>
  </si>
  <si>
    <t>Potrubie z oceľových rúrok závitových asfalt. a jutovaných bezšvíkových bežných 11 353.0, 10 004.00 DN 25</t>
  </si>
  <si>
    <t>1802948327</t>
  </si>
  <si>
    <t>722150204.S</t>
  </si>
  <si>
    <t>Potrubie z oceľových rúrok závitových asfalt. a jutovaných bezšvíkových bežných 11 353.0, 10 004.00 DN 32</t>
  </si>
  <si>
    <t>-674756729</t>
  </si>
  <si>
    <t>722150205.S</t>
  </si>
  <si>
    <t>Potrubie z oceľových rúrok závitových asfalt. a jutovaných bezšvíkových bežných 11 353.0, 10 004.00 DN 40</t>
  </si>
  <si>
    <t>372814325</t>
  </si>
  <si>
    <t>722250005</t>
  </si>
  <si>
    <t>Montáž hydrantového systému s tvarovo stálou hadicou D 25</t>
  </si>
  <si>
    <t>-1810784604</t>
  </si>
  <si>
    <t>449150003000.S</t>
  </si>
  <si>
    <t>Hydrantový systém s tvarovo stálou hadicou D 25</t>
  </si>
  <si>
    <t>-1959569527</t>
  </si>
  <si>
    <t>722220112.S</t>
  </si>
  <si>
    <t>Montáž armatúry závitovej s jedným závitom, nástenka pre výtokový ventil G 3/4</t>
  </si>
  <si>
    <t>-856250083</t>
  </si>
  <si>
    <t>197730076900.S</t>
  </si>
  <si>
    <t>Nástenka lisovacia koncová, 3/4" Fx26, PN 10, T = +120 °C, niklovaná mosadz, tesnenie EPDM</t>
  </si>
  <si>
    <t>740606571</t>
  </si>
  <si>
    <t>722221075.S</t>
  </si>
  <si>
    <t>Montáž guľového kohúta závitového rohového pre vodu G 3/4</t>
  </si>
  <si>
    <t>-103925053</t>
  </si>
  <si>
    <t>551110007800.S</t>
  </si>
  <si>
    <t>Guľový uzáver pre vodu rohový 3/4", niklovaná mosadz</t>
  </si>
  <si>
    <t>2089202380</t>
  </si>
  <si>
    <t>230203564.S</t>
  </si>
  <si>
    <t>Montáž prechodka PE/oceľ PE 100 SDR11 D 50/DN40 mm</t>
  </si>
  <si>
    <t>654834433</t>
  </si>
  <si>
    <t>286220031200.S</t>
  </si>
  <si>
    <t>Prechodka PE/oceľ PE 100 SDR 11 D/DN 50/40</t>
  </si>
  <si>
    <t>-460285458</t>
  </si>
  <si>
    <t>734224012.S</t>
  </si>
  <si>
    <t>Montáž guľového kohúta závitového G 1</t>
  </si>
  <si>
    <t>120019700</t>
  </si>
  <si>
    <t>551210044800.S</t>
  </si>
  <si>
    <t>Guľový ventil 1”, páčka chróm</t>
  </si>
  <si>
    <t>629236048</t>
  </si>
  <si>
    <t>734224018.S</t>
  </si>
  <si>
    <t>Montáž guľového kohúta závitového G 6/4</t>
  </si>
  <si>
    <t>1776560796</t>
  </si>
  <si>
    <t>551210045000.S</t>
  </si>
  <si>
    <t>Guľový ventil 1 1/2”, páčka chróm</t>
  </si>
  <si>
    <t>595541797</t>
  </si>
  <si>
    <t>722221325.S</t>
  </si>
  <si>
    <t>Montáž spätnej klapky závitovej pre vodu G 6/4</t>
  </si>
  <si>
    <t>-599409693</t>
  </si>
  <si>
    <t>551190001200.S</t>
  </si>
  <si>
    <t>Spätná klapka vodorovná závitová 6/4", PN 10, pre vodu, mosadz</t>
  </si>
  <si>
    <t>248014934</t>
  </si>
  <si>
    <t>722221380.S</t>
  </si>
  <si>
    <t>Montáž vodovodného filtra závitového G 6/4</t>
  </si>
  <si>
    <t>-596260379</t>
  </si>
  <si>
    <t>422010003300.S</t>
  </si>
  <si>
    <t>Filter závitový na vodu 6/4", FF, PN 20, mosadz</t>
  </si>
  <si>
    <t>-1149900376</t>
  </si>
  <si>
    <t>722221335.S</t>
  </si>
  <si>
    <t>Montáž potrubného oddeľovača závitového DN 40</t>
  </si>
  <si>
    <t>-615316311</t>
  </si>
  <si>
    <t>BA295S-11/2LFA</t>
  </si>
  <si>
    <t>Potrubný oddeľovač Honeywell BA295S-11/2LFA, Mosadz, 65°C, DN 40 alebo ekvivalent</t>
  </si>
  <si>
    <t>-1254250743</t>
  </si>
  <si>
    <t>733191301.S</t>
  </si>
  <si>
    <t>Tlaková skúška plastového potrubia do 32 mm</t>
  </si>
  <si>
    <t>-1945848447</t>
  </si>
  <si>
    <t>733191302.S</t>
  </si>
  <si>
    <t>Tlaková skúška plastového potrubia nad 32 do 63 mm</t>
  </si>
  <si>
    <t>-1103599708</t>
  </si>
  <si>
    <t>722290226.S</t>
  </si>
  <si>
    <t>Tlaková skúška vodovodného potrubia závitového do DN 50</t>
  </si>
  <si>
    <t>1189150100</t>
  </si>
  <si>
    <t>722290234</t>
  </si>
  <si>
    <t>Prepláchnutie a dezinfekcia vodovodného potrubia do DN 80</t>
  </si>
  <si>
    <t>-1000076316</t>
  </si>
  <si>
    <t>722231139r</t>
  </si>
  <si>
    <t>-1223567499</t>
  </si>
  <si>
    <t>-1072321650</t>
  </si>
  <si>
    <t>998722294.S</t>
  </si>
  <si>
    <t>Vodovod, prípl.za presun nad vymedz. najväčšiu dopravnú vzdialenosť do 1000m</t>
  </si>
  <si>
    <t>-1418098108</t>
  </si>
  <si>
    <t>998722299.S</t>
  </si>
  <si>
    <t>Vodovod, Prípl.za presun za každých ďalších aj začatých 1000 m nad 1000 m</t>
  </si>
  <si>
    <t>2124419320</t>
  </si>
  <si>
    <t>-666827679</t>
  </si>
  <si>
    <t>552380012700</t>
  </si>
  <si>
    <t>Madlo sklopné oblúkové sklopné</t>
  </si>
  <si>
    <t>-1147952428</t>
  </si>
  <si>
    <t>5523800127001</t>
  </si>
  <si>
    <t>Madlo sklopné oblúkové pevné</t>
  </si>
  <si>
    <t>1933109431</t>
  </si>
  <si>
    <t>725149715.S1</t>
  </si>
  <si>
    <t>Montáž predstenového systému záchodov do ľahkých stien s kovovou konštrukciou</t>
  </si>
  <si>
    <t>855290723</t>
  </si>
  <si>
    <t>552370000100.S1</t>
  </si>
  <si>
    <t>Predstenový systém pre detské závesné WC so splachovacou podomietkovou nádržou do ľahkých montovaných konštrukcií</t>
  </si>
  <si>
    <t>1847518023</t>
  </si>
  <si>
    <t>725119410.S</t>
  </si>
  <si>
    <t>Montáž záchodovej misy keramickej zavesenej s rovným odpadom</t>
  </si>
  <si>
    <t>1237820885</t>
  </si>
  <si>
    <t>642360000500.S</t>
  </si>
  <si>
    <t>Misa záchodová keramická závesná so splachovacím okruhom</t>
  </si>
  <si>
    <t>-1436889677</t>
  </si>
  <si>
    <t>725149715.S2</t>
  </si>
  <si>
    <t>Montáž predstenového systému záchodov pre imobilných do ľahkých stien s kovovou konštrukciou</t>
  </si>
  <si>
    <t>-1285419222</t>
  </si>
  <si>
    <t>552370000100.S2</t>
  </si>
  <si>
    <t>Predstenový systém pre imobilných závesné WC so splachovacou podomietkovou nádržou do ľahkých montovaných konštrukcií</t>
  </si>
  <si>
    <t>498256380</t>
  </si>
  <si>
    <t>725119410.S.1</t>
  </si>
  <si>
    <t>Montáž záchodovej misy keramickej pre imobilných zavesenej s rovným odpadom</t>
  </si>
  <si>
    <t>809423148</t>
  </si>
  <si>
    <t>642360000500.S.1</t>
  </si>
  <si>
    <t>Misa záchodová keramická závesná pre imobilných so splachovacím okruhom</t>
  </si>
  <si>
    <t>2065360064</t>
  </si>
  <si>
    <t>725291112.S</t>
  </si>
  <si>
    <t>Montáž záchodového sedadla s poklopom</t>
  </si>
  <si>
    <t>-975754209</t>
  </si>
  <si>
    <t>554330000200.S</t>
  </si>
  <si>
    <t>Záchodové sedadlo plastové s poklopom s automatickým pozvoľným sklápaním</t>
  </si>
  <si>
    <t>1544419732</t>
  </si>
  <si>
    <t>642370003860.S</t>
  </si>
  <si>
    <t>Záchodová doska s poklopom pre imobilných</t>
  </si>
  <si>
    <t>985788851</t>
  </si>
  <si>
    <t>725119109.S</t>
  </si>
  <si>
    <t xml:space="preserve">Montáž ovládacieho tlačidla </t>
  </si>
  <si>
    <t>-572061905</t>
  </si>
  <si>
    <t>6420145010r</t>
  </si>
  <si>
    <t xml:space="preserve">Ovládacie tlačidlo podomietkové pre dvojité splachovanie </t>
  </si>
  <si>
    <t>1669045045</t>
  </si>
  <si>
    <t>725333360.S</t>
  </si>
  <si>
    <t>Montáž výlevky keramickej voľne stojacej bez výtokovej armatúry</t>
  </si>
  <si>
    <t>-800446002</t>
  </si>
  <si>
    <t>642710000100.S</t>
  </si>
  <si>
    <t>Výlevka stojatá keramická s plastovou mrežou</t>
  </si>
  <si>
    <t>752965657</t>
  </si>
  <si>
    <t>725219401</t>
  </si>
  <si>
    <t>Montáž umývadla na skrutky do muriva, bez výtokovej armatúry</t>
  </si>
  <si>
    <t>448303434</t>
  </si>
  <si>
    <t>642110004300.S</t>
  </si>
  <si>
    <t>Umývadlo keramické bežný typ</t>
  </si>
  <si>
    <t>1315028248</t>
  </si>
  <si>
    <t>642210000500.S</t>
  </si>
  <si>
    <t xml:space="preserve">Umývadielko keramické </t>
  </si>
  <si>
    <t>-168424392</t>
  </si>
  <si>
    <t>6420135210R</t>
  </si>
  <si>
    <t>Umývadlo pre imobilných</t>
  </si>
  <si>
    <t>997617502</t>
  </si>
  <si>
    <t>725319112.S</t>
  </si>
  <si>
    <t>Montáž kuchynských drezov jednoduchých, hranatých s rozmerom do 600x600 mm, bez výtokových armatúr</t>
  </si>
  <si>
    <t>-119150577</t>
  </si>
  <si>
    <t>552310001200.S</t>
  </si>
  <si>
    <t>Kuchynský drez nerezový 600x600 mm na zapustenie do dosky</t>
  </si>
  <si>
    <t>446140096</t>
  </si>
  <si>
    <t>725319113.S</t>
  </si>
  <si>
    <t>Montáž kuchynských drezov jednoduchých, hranatých s rozmerom do 830x530 mm, bez výtokových armatúr</t>
  </si>
  <si>
    <t>-702110685</t>
  </si>
  <si>
    <t>552310001900.S</t>
  </si>
  <si>
    <t>Kuchynský dvojdrez nerezový na zapustenie do dosky, 830x530 mm</t>
  </si>
  <si>
    <t>990025619</t>
  </si>
  <si>
    <t>721229022.S</t>
  </si>
  <si>
    <t>Montáž podlahového odtokového žlabu dĺžky 900 mm pre montáž k stene</t>
  </si>
  <si>
    <t>119507817</t>
  </si>
  <si>
    <t>552240011500.S</t>
  </si>
  <si>
    <t>Žľab sprchový bez krytu nerezový DN 50, zvislý odtok, dĺ. 900 mm, montáž k stene</t>
  </si>
  <si>
    <t>1103969854</t>
  </si>
  <si>
    <t>725241125.S</t>
  </si>
  <si>
    <t>Montáž sprchovej vaničky akrylátovej obdĺžnikovej 1000x900 mm</t>
  </si>
  <si>
    <t>1048062846</t>
  </si>
  <si>
    <t>554230000500.S</t>
  </si>
  <si>
    <t>Sprchovacia vanička akrylátová obdĺžniková s nožičkami rozmer 1000x900 mm</t>
  </si>
  <si>
    <t>89457358</t>
  </si>
  <si>
    <t>725245104.S</t>
  </si>
  <si>
    <t>Montáž sprchových dverí do niky na vaničku, otváravé, jednokrídlové, so sklenenou výplňou, do výšky 2000 mm a šírky 1000 mm</t>
  </si>
  <si>
    <t>1914179282</t>
  </si>
  <si>
    <t>552260001600.S</t>
  </si>
  <si>
    <t>Sprchové dvere jednodielne rozmer 1000x1950 mm, 6 mm bezpečnostné sklo</t>
  </si>
  <si>
    <t>-173034650</t>
  </si>
  <si>
    <t>725829201.S</t>
  </si>
  <si>
    <t>Montáž batérie umývadlovej, drezovej a výlevkovej nástennej pákovej alebo klasickej s mechanickým ovládaním</t>
  </si>
  <si>
    <t>830629494</t>
  </si>
  <si>
    <t>551450000200.S</t>
  </si>
  <si>
    <t>Batéria umývadlová, drezová, výlevková nástenná jednopáková, chróm</t>
  </si>
  <si>
    <t>-329211418</t>
  </si>
  <si>
    <t>725829601.S</t>
  </si>
  <si>
    <t>Montáž batérie umývadlovej a drezovej stojankovej, pákovej alebo klasickej s mechanickým ovládaním</t>
  </si>
  <si>
    <t>1311692435</t>
  </si>
  <si>
    <t>551450003800.S</t>
  </si>
  <si>
    <t>Batéria umývadlová stojanková páková</t>
  </si>
  <si>
    <t>2022089195</t>
  </si>
  <si>
    <t>551450000600.S</t>
  </si>
  <si>
    <t>Batéria drezová stojanková páková</t>
  </si>
  <si>
    <t>906901643</t>
  </si>
  <si>
    <t>725849201.S</t>
  </si>
  <si>
    <t>Montáž batérie sprchovej nástennej pákovej, klasickej</t>
  </si>
  <si>
    <t>265733996</t>
  </si>
  <si>
    <t>551450002600.S</t>
  </si>
  <si>
    <t>Batéria sprchová nástenná páková</t>
  </si>
  <si>
    <t>-1114470897</t>
  </si>
  <si>
    <t>725849205.S</t>
  </si>
  <si>
    <t>Montáž batérie sprchovej nástennej, držiak sprchy s nastaviteľnou výškou sprchy</t>
  </si>
  <si>
    <t>477401072</t>
  </si>
  <si>
    <t>552260002100.S</t>
  </si>
  <si>
    <t>Sprchová sada 1000x200x100 mm, pochrómovaný plast</t>
  </si>
  <si>
    <t>-450896551</t>
  </si>
  <si>
    <t>721213006.S</t>
  </si>
  <si>
    <t>Montáž podlahového vpustu s vodorovným odtokom DN 75</t>
  </si>
  <si>
    <t>1758259918</t>
  </si>
  <si>
    <t>286630023000.S</t>
  </si>
  <si>
    <t>Podlahový vpust variabilný odtok DN 75, mriežka/krytka nerez</t>
  </si>
  <si>
    <t>770124300</t>
  </si>
  <si>
    <t>721213015.S</t>
  </si>
  <si>
    <t>Montáž podlahového vpustu s zvislým odtokom DN 110</t>
  </si>
  <si>
    <t>1746794710</t>
  </si>
  <si>
    <t>286630029100.S</t>
  </si>
  <si>
    <t>Podlahový vpust, vertikálny odtok DN 110, mriežka/krytka nerez, zápachová uzávierka</t>
  </si>
  <si>
    <t>-260637911</t>
  </si>
  <si>
    <t>725869380.S</t>
  </si>
  <si>
    <t>Montáž zápachovej uzávierky pre zariaďovacie predmety, ostatných typov do D 32 mm</t>
  </si>
  <si>
    <t>-1593190053</t>
  </si>
  <si>
    <t>551620005300.S</t>
  </si>
  <si>
    <t>Zápachová uzávierka - sifón univerzálny DN 32</t>
  </si>
  <si>
    <t>920659734</t>
  </si>
  <si>
    <t>725869302.S</t>
  </si>
  <si>
    <t>Montáž zápachovej uzávierky pre zariaďovacie predmety, umývadlovej do D 50 mm (podomietková)</t>
  </si>
  <si>
    <t>-1704759011</t>
  </si>
  <si>
    <t>551620005600.S</t>
  </si>
  <si>
    <t>Zápachová uzávierka - sifón pre umývadlá DN 50</t>
  </si>
  <si>
    <t>2002829678</t>
  </si>
  <si>
    <t>725869311.S</t>
  </si>
  <si>
    <t>Montáž zápachovej uzávierky pre zariaďovacie predmety, drezovej do D 50 mm (pre jeden drez)</t>
  </si>
  <si>
    <t>1135024279</t>
  </si>
  <si>
    <t>551620007100.S</t>
  </si>
  <si>
    <t>Zápachová uzávierka- sifón pre jednodielne drezy DN 50</t>
  </si>
  <si>
    <t>-905174544</t>
  </si>
  <si>
    <t>725869382.S</t>
  </si>
  <si>
    <t>Montáž zápachovej uzávierky pre zariaďovacie predmety, ostatných typov do D 50 mm</t>
  </si>
  <si>
    <t>-716405255</t>
  </si>
  <si>
    <t>551620005600.S1</t>
  </si>
  <si>
    <t>Zápachová uzávierka - sifón univerzálny DN 50</t>
  </si>
  <si>
    <t>-316335544</t>
  </si>
  <si>
    <t>725869340.S</t>
  </si>
  <si>
    <t>Montáž zápachovej uzávierky pre zariaďovacie predmety, sprchovej do D 50 mm</t>
  </si>
  <si>
    <t>1624413771</t>
  </si>
  <si>
    <t>551620003400.S</t>
  </si>
  <si>
    <t>Zápachová uzávierka sprchová DN 50</t>
  </si>
  <si>
    <t>2097517698</t>
  </si>
  <si>
    <t>725869323.S</t>
  </si>
  <si>
    <t>Montáž zápachovej uzávierky pre zariaďovacie predmety, pračkovej do D 50 mm (podomietkovej)</t>
  </si>
  <si>
    <t>933006261</t>
  </si>
  <si>
    <t>551620012300.S</t>
  </si>
  <si>
    <t>Zápachová uzávierka podomietková DN 50 pre pripojenie práčok a umývačiek riadu</t>
  </si>
  <si>
    <t>1309906436</t>
  </si>
  <si>
    <t>545776067</t>
  </si>
  <si>
    <t>998725294.S</t>
  </si>
  <si>
    <t>Zariaďovacie predmety, prípl.za presun nad vymedz. najväčšiu dopravnú vzdialenosť do 1000 m</t>
  </si>
  <si>
    <t>-1045613934</t>
  </si>
  <si>
    <t>998725299.S</t>
  </si>
  <si>
    <t>Zariaďovacie predmety, prípl.za každých ďalších aj začatých 1000m nad 1000 m</t>
  </si>
  <si>
    <t>-613180620</t>
  </si>
  <si>
    <t>HZS000211.S</t>
  </si>
  <si>
    <t>Montážny kotviaci a spojovací materiál</t>
  </si>
  <si>
    <t>sub</t>
  </si>
  <si>
    <t>-1447388957</t>
  </si>
  <si>
    <t>Stavebno montážne práce menej náročne, pomocné alebo manupulačné (Tr. 1) v rozsahu viac ako 8 hodín</t>
  </si>
  <si>
    <t>262144</t>
  </si>
  <si>
    <t>-2106585615</t>
  </si>
  <si>
    <t>Stavebno montážne práce náročnejšie, ucelené, obtiažne, rutinné (Tr. 2) v rozsahu viac ako 8 hodín náročnejšie</t>
  </si>
  <si>
    <t>-828863356</t>
  </si>
  <si>
    <t>HZS000113.S</t>
  </si>
  <si>
    <t>Stavebno montážne práce náročné ucelené - odborné, tvorivé remeselné (Tr. 3) v rozsahu viac ako 8 hodín</t>
  </si>
  <si>
    <t>-720669802</t>
  </si>
  <si>
    <t>HZS000114.S</t>
  </si>
  <si>
    <t>Stavebno montážne práce najnáročnejšie na odbornosť - prehliadky pracoviska a revízie (Tr. 4) v rozsahu viac ako 8 hodín</t>
  </si>
  <si>
    <t>301477849</t>
  </si>
  <si>
    <t>Úroveň 3:</t>
  </si>
  <si>
    <t>2.1 - Rozvody vody, kanál v základoch</t>
  </si>
  <si>
    <t>2 - Zakladanie</t>
  </si>
  <si>
    <t xml:space="preserve">    8 - Kanalizačné rozvody v základoch</t>
  </si>
  <si>
    <t>M - Práce a dodávky M</t>
  </si>
  <si>
    <t xml:space="preserve">    23-M - Montáže potrubia</t>
  </si>
  <si>
    <t>279100015r</t>
  </si>
  <si>
    <t xml:space="preserve">Prestup v základoch  pre kanal. a dažď.potrubia dĺžky 600 mm (po stenách polyst.10mm, zvyšok openiť pur penou)</t>
  </si>
  <si>
    <t>185935161</t>
  </si>
  <si>
    <t>279100031r</t>
  </si>
  <si>
    <t xml:space="preserve">Prestup v základoch  pre vodovo.potrubie D 110 mm dĺžky 600 mm (Sklolaminát.al PE potrubie D 110, potr.vystrediť cez dištančné objímky)</t>
  </si>
  <si>
    <t>-2079356238</t>
  </si>
  <si>
    <t>132201201.S</t>
  </si>
  <si>
    <t>Výkop ryhy šírky 600mm horn.1a2 do 100m3</t>
  </si>
  <si>
    <t>911684848</t>
  </si>
  <si>
    <t>162301101.S</t>
  </si>
  <si>
    <t>Vodorovné premiestnenie výkopku po spevnenej ceste z horniny tr.1-4, do 100 m3 na vzdialenosť do 500 m</t>
  </si>
  <si>
    <t>-936357913</t>
  </si>
  <si>
    <t>174101001.S</t>
  </si>
  <si>
    <t>Zásyp sypaninou so zhutnením jám, šachiet, rýh, zárezov alebo okolo objektov do 100 m3</t>
  </si>
  <si>
    <t>-24384360</t>
  </si>
  <si>
    <t>175101102.S</t>
  </si>
  <si>
    <t>Obsyp potrubia sypaninou z vhodných hornín 1 až 4 s prehodením sypaniny</t>
  </si>
  <si>
    <t>-1527779250</t>
  </si>
  <si>
    <t>451541111.S</t>
  </si>
  <si>
    <t>Lôžko pod potrubie, stoky a drobné objekty, v otvorenom výkope zo štrkodrvy 0-63 mm</t>
  </si>
  <si>
    <t>636575778</t>
  </si>
  <si>
    <t>Kanalizačné rozvody v základoch</t>
  </si>
  <si>
    <t>871211004.S</t>
  </si>
  <si>
    <t>Montáž vodovodného potrubia z dvojvsrtvového PE 100 SDR11/PN16 zváraných natupo D 50x4,6 mm</t>
  </si>
  <si>
    <t>1797751888</t>
  </si>
  <si>
    <t>286130033600.S</t>
  </si>
  <si>
    <t>Rúra HDPE na vodu PE100 PN16 SDR11 50x4,6x100 m</t>
  </si>
  <si>
    <t>-1388686647</t>
  </si>
  <si>
    <t>286530020300.S</t>
  </si>
  <si>
    <t>Koleno 90° na tupo PE 100, na vodu, plyn a kanalizáciu, SDR 11 D 50 mm</t>
  </si>
  <si>
    <t>1630609534</t>
  </si>
  <si>
    <t>892372111.S</t>
  </si>
  <si>
    <t>Zabezpečenie koncov vodovodného potrubia pri tlakových skúškach DN do 300</t>
  </si>
  <si>
    <t>-160635843</t>
  </si>
  <si>
    <t>892241111.S</t>
  </si>
  <si>
    <t>Ostatné práce na rúrovom vedení, tlakové skúšky vodovodného potrubia DN do 80</t>
  </si>
  <si>
    <t>1137743333</t>
  </si>
  <si>
    <t>722290234.S</t>
  </si>
  <si>
    <t>1151911478</t>
  </si>
  <si>
    <t>721171109.S</t>
  </si>
  <si>
    <t>Potrubie z PVC - U odpadové ležaté hrdlové D 110 mm vrátane tvaroviek</t>
  </si>
  <si>
    <t>-1938267636</t>
  </si>
  <si>
    <t>721171110.S</t>
  </si>
  <si>
    <t>Potrubie z PVC - U odpadové ležaté hrdlové D 125 mm vrátane tvaroviek</t>
  </si>
  <si>
    <t>134769012</t>
  </si>
  <si>
    <t>230204013.S</t>
  </si>
  <si>
    <t>Montáž kanalizačnej PP redukcie DN 75/50</t>
  </si>
  <si>
    <t>816389381</t>
  </si>
  <si>
    <t>286530095200.S</t>
  </si>
  <si>
    <t>Redukcia PP, DN 75/50 hladká pre gravitačnú kanalizáciu</t>
  </si>
  <si>
    <t>256</t>
  </si>
  <si>
    <t>557531779</t>
  </si>
  <si>
    <t>230204019.S</t>
  </si>
  <si>
    <t>Montáž kanalizačnej PP redukcie DN 110/75</t>
  </si>
  <si>
    <t>-311448058</t>
  </si>
  <si>
    <t>286530119900.S</t>
  </si>
  <si>
    <t>Redukcia excentrická pre kanalizačné potrubie, D 110/75 mm</t>
  </si>
  <si>
    <t>-986551020</t>
  </si>
  <si>
    <t>877274048.S</t>
  </si>
  <si>
    <t>Montáž kanalizačnej PP redukcie DN 125/110</t>
  </si>
  <si>
    <t>-372250745</t>
  </si>
  <si>
    <t>286540083300.S</t>
  </si>
  <si>
    <t>Redukcia PP, DN 125/110 hladká pre gravitačnú kanalizáciu</t>
  </si>
  <si>
    <t>1820121399</t>
  </si>
  <si>
    <t>877324050.S</t>
  </si>
  <si>
    <t>Montáž kanalizačnej PP redukcie DN 160/110</t>
  </si>
  <si>
    <t>-214635630</t>
  </si>
  <si>
    <t>286540083400.S</t>
  </si>
  <si>
    <t>Redukcia PP, DN 160/110 hladká pre gravitačnú kanalizáciu</t>
  </si>
  <si>
    <t>-1901488640</t>
  </si>
  <si>
    <t>877324052.S</t>
  </si>
  <si>
    <t>Montáž kanalizačnej PP redukcie DN 160/125</t>
  </si>
  <si>
    <t>-1913689785</t>
  </si>
  <si>
    <t>286540083500.S</t>
  </si>
  <si>
    <t>Redukcia PP, DN 160/125 hladká pre gravitačnú kanalizáciu</t>
  </si>
  <si>
    <t>1563826170</t>
  </si>
  <si>
    <t>721172357.S</t>
  </si>
  <si>
    <t>Montáž čistiaceho kusu HT potrubia DN 100</t>
  </si>
  <si>
    <t>70332694</t>
  </si>
  <si>
    <t>286540019100.S</t>
  </si>
  <si>
    <t>Čistiaci kus HT DN 100, PP systém pre beztlakový rozvod vnútorného odpadu</t>
  </si>
  <si>
    <t>509921953</t>
  </si>
  <si>
    <t>721172360.S</t>
  </si>
  <si>
    <t>Montáž čistiaceho kusu potrubia DN 125</t>
  </si>
  <si>
    <t>455130088</t>
  </si>
  <si>
    <t>286540019200.S</t>
  </si>
  <si>
    <t>Čistiaci kus DN 125, PP systém pre beztlakový rozvod vnútorného odpadu</t>
  </si>
  <si>
    <t>-597737304</t>
  </si>
  <si>
    <t>721290111.S</t>
  </si>
  <si>
    <t>1348764580</t>
  </si>
  <si>
    <t>894421111.S1</t>
  </si>
  <si>
    <t xml:space="preserve">Zriadenie šachty betónovej </t>
  </si>
  <si>
    <t>1081358018</t>
  </si>
  <si>
    <t>592240000100</t>
  </si>
  <si>
    <t>Šachtové dno, Prefa Brno PVS 136/106/10 D alebo ekvivalent</t>
  </si>
  <si>
    <t>318477712</t>
  </si>
  <si>
    <t>592240000500</t>
  </si>
  <si>
    <t xml:space="preserve">Šachtová skúž, Prefa Brno PVS 120/90/50 SK1 alebo ekvivalent </t>
  </si>
  <si>
    <t>-749520509</t>
  </si>
  <si>
    <t>592240000600.S</t>
  </si>
  <si>
    <t>Zákrytová doska, Prefa Brno PVS 136/106/10 ZD1 alebo ekvivalent</t>
  </si>
  <si>
    <t>-213387172</t>
  </si>
  <si>
    <t>899104111.S</t>
  </si>
  <si>
    <t>Osadenie poklopu polyuretánového pachotesného</t>
  </si>
  <si>
    <t>1118745186</t>
  </si>
  <si>
    <t>593850000300.S</t>
  </si>
  <si>
    <t xml:space="preserve">Šachtový poklop, vodotesný, pachotesný, uzamykateľný  AD 60 alebo ekvivalent</t>
  </si>
  <si>
    <t>1888791570</t>
  </si>
  <si>
    <t>721172339r</t>
  </si>
  <si>
    <t>2084750278</t>
  </si>
  <si>
    <t>Presun hmôt pre kanalizáciu v objektoch výšky do 6 m</t>
  </si>
  <si>
    <t>-830851099</t>
  </si>
  <si>
    <t>Kanalizácia, prípl.za presun nad vymedz. najväč. dopr. vzdial. do 1000m</t>
  </si>
  <si>
    <t>-163380048</t>
  </si>
  <si>
    <t>Kanalizácia, prípl.za každých ďalších i začatých 1000 m nad 1000 m</t>
  </si>
  <si>
    <t>-1197589942</t>
  </si>
  <si>
    <t>Práce a dodávky M</t>
  </si>
  <si>
    <t>23-M</t>
  </si>
  <si>
    <t>Montáže potrubia</t>
  </si>
  <si>
    <t>230230121.S</t>
  </si>
  <si>
    <t>Príprava na tlakovú skúšku vzduchom a vodou do 0,6 MPa</t>
  </si>
  <si>
    <t>úsek</t>
  </si>
  <si>
    <t>-91785376</t>
  </si>
  <si>
    <t>230230004.S</t>
  </si>
  <si>
    <t>Hlavná tlaková skúška vodou do DN 125</t>
  </si>
  <si>
    <t>454758954</t>
  </si>
  <si>
    <t>230230016.S</t>
  </si>
  <si>
    <t>Hlavná tlaková skúška vzduchom 0, 6 MPa do DN 50</t>
  </si>
  <si>
    <t>-645042715</t>
  </si>
  <si>
    <t>1124706684</t>
  </si>
  <si>
    <t>769215065</t>
  </si>
  <si>
    <t>1954494506</t>
  </si>
  <si>
    <t>-530498311</t>
  </si>
  <si>
    <t>03 - Vykurovanie</t>
  </si>
  <si>
    <t>3.1 - Zdroj tepla</t>
  </si>
  <si>
    <t>713 - Izolácie tepelné</t>
  </si>
  <si>
    <t xml:space="preserve">    731 - Ústredné kúrenie - kotolne</t>
  </si>
  <si>
    <t xml:space="preserve">    732 - Ústredné kúrenie, strojovne</t>
  </si>
  <si>
    <t xml:space="preserve">    733 - Ústredné kúrenie - rozvodné potrubie</t>
  </si>
  <si>
    <t xml:space="preserve">    734 - Ústredné kúrenie, armatúry.</t>
  </si>
  <si>
    <t>OST - Ostatné</t>
  </si>
  <si>
    <t>612401191</t>
  </si>
  <si>
    <t>Stavebné vysprávky</t>
  </si>
  <si>
    <t>h</t>
  </si>
  <si>
    <t>-746840168</t>
  </si>
  <si>
    <t>969324784</t>
  </si>
  <si>
    <t>1021295467</t>
  </si>
  <si>
    <t>230409574</t>
  </si>
  <si>
    <t>-190376852</t>
  </si>
  <si>
    <t>-913411986</t>
  </si>
  <si>
    <t>1246907143</t>
  </si>
  <si>
    <t>675396997</t>
  </si>
  <si>
    <t>-217697927</t>
  </si>
  <si>
    <t>731</t>
  </si>
  <si>
    <t>Ústredné kúrenie - kotolne</t>
  </si>
  <si>
    <t>732460010.S</t>
  </si>
  <si>
    <t xml:space="preserve">Montáž tepelného čerpadla </t>
  </si>
  <si>
    <t>712324924</t>
  </si>
  <si>
    <t>Z015216</t>
  </si>
  <si>
    <t>Tepelné čerpadlo Viessmann Vitocal 200-S AWB-E 201.D10 alebo ekvivalent</t>
  </si>
  <si>
    <t>-1060643092</t>
  </si>
  <si>
    <t>ZK02945</t>
  </si>
  <si>
    <t>Inštalačná sada s medenými rúrami 10/16 alebo ekvivalent</t>
  </si>
  <si>
    <t>-1263807449</t>
  </si>
  <si>
    <t>ZK04097</t>
  </si>
  <si>
    <t>Výhrevný pás pre vaňu kondenzátu 1,2m alebo ekvivalent</t>
  </si>
  <si>
    <t>728359002</t>
  </si>
  <si>
    <t>7172173</t>
  </si>
  <si>
    <t>Komunikačný modul LON alebo ekvivalent</t>
  </si>
  <si>
    <t>-99005232</t>
  </si>
  <si>
    <t>7172174</t>
  </si>
  <si>
    <t>Komunikačný modul LON MW1/MW2 alebo ekvivalent</t>
  </si>
  <si>
    <t>455953260</t>
  </si>
  <si>
    <t>7143495</t>
  </si>
  <si>
    <t>Spojovací kábel LON pre výmenu dát medzi reguláciami alebo ekvivalent</t>
  </si>
  <si>
    <t>-708231447</t>
  </si>
  <si>
    <t>7143497</t>
  </si>
  <si>
    <t>Koncový odpor (2ks) alebo ekvivalent</t>
  </si>
  <si>
    <t>bal</t>
  </si>
  <si>
    <t>-287072439</t>
  </si>
  <si>
    <t>7438702</t>
  </si>
  <si>
    <t>Ponorný snímač teploty NTC 10k Ohm alebo ekvivalent</t>
  </si>
  <si>
    <t>-1650244094</t>
  </si>
  <si>
    <t>7426463</t>
  </si>
  <si>
    <t xml:space="preserve">Snímač príložný NTC 10 kOhm, dĺžka 5,8 m, s konektorom  pre Vitotronic typu HK1B, HK1B alebo Vitotronic 300-K typu MW2B, VIESSMANN alebo ekvivalent</t>
  </si>
  <si>
    <t>949777084</t>
  </si>
  <si>
    <t>ZK02941</t>
  </si>
  <si>
    <t>Rozširovacia sada pre VO so zmiešavačom alebo ekvivalent</t>
  </si>
  <si>
    <t>-462480072</t>
  </si>
  <si>
    <t>Z008341</t>
  </si>
  <si>
    <t>Diaľkové ovládanie pre jeden vykurovací okruh Viessmann Vitotrol 200-A alebo ekvivalent</t>
  </si>
  <si>
    <t>-764151962</t>
  </si>
  <si>
    <t>ZK05914</t>
  </si>
  <si>
    <t>Teplonosné médium Tyfocor (30 litrov)</t>
  </si>
  <si>
    <t>-524622256</t>
  </si>
  <si>
    <t>731291080.S</t>
  </si>
  <si>
    <t>Montáž rýchlomontážnej sady s 3-cestným zmiešavačom DN 32</t>
  </si>
  <si>
    <t>1719497628</t>
  </si>
  <si>
    <t>7741080</t>
  </si>
  <si>
    <t>RMS Viessmann M32 DN32 Alpha2.1 32-60 alebo ekvivalent</t>
  </si>
  <si>
    <t>1720697212</t>
  </si>
  <si>
    <t>7199567</t>
  </si>
  <si>
    <t>Servomotor SR10 230V/50Hz alebo ekvivalent</t>
  </si>
  <si>
    <t>-437954795</t>
  </si>
  <si>
    <t>998731201.S</t>
  </si>
  <si>
    <t>Presun hmôt pre kotolne umiestnené vo výške (hĺbke) do 6 m</t>
  </si>
  <si>
    <t>2092409004</t>
  </si>
  <si>
    <t>998731294.S</t>
  </si>
  <si>
    <t>Kotolne, prípl.za presun nad vymedz. najväčšiu dopravnú vzdialenosť do 1000 m</t>
  </si>
  <si>
    <t>1992081400</t>
  </si>
  <si>
    <t>998731299.S</t>
  </si>
  <si>
    <t>Kotolne, prípl.za presun za každých ďaľších aj začatých 1000 m nad 1000 m</t>
  </si>
  <si>
    <t>-337975117</t>
  </si>
  <si>
    <t>732</t>
  </si>
  <si>
    <t>Ústredné kúrenie, strojovne</t>
  </si>
  <si>
    <t>732111404.S</t>
  </si>
  <si>
    <t xml:space="preserve">Montáž rozdeľovača a zberača združeného </t>
  </si>
  <si>
    <t>-1404370126</t>
  </si>
  <si>
    <t>7741068</t>
  </si>
  <si>
    <t>Mosadzný rozdeľovač Viessmann DN32 2-násobný alebo ekvivalent</t>
  </si>
  <si>
    <t>-1692670166</t>
  </si>
  <si>
    <t>7011090</t>
  </si>
  <si>
    <t>Upevnenie pre rozdeľovač DN25/DN32 alebo ekvivalent</t>
  </si>
  <si>
    <t>1326576828</t>
  </si>
  <si>
    <t>732219240.S</t>
  </si>
  <si>
    <t>Montáž zásobníkového ohrievača vody pre ohrev pitnej vody objem do 400 l</t>
  </si>
  <si>
    <t>2075277043</t>
  </si>
  <si>
    <t>Z021899</t>
  </si>
  <si>
    <t>Zásobník TPV Viessmann Vitocell 100-W CVWA 390l alebo ekvivalent</t>
  </si>
  <si>
    <t>-1484888466</t>
  </si>
  <si>
    <t>732351000.S</t>
  </si>
  <si>
    <t>Montáž akumulačného zásobníka vykurovacej vody v spojení so solár. systémami, tepel. čerpadlami a kotlami na pevné palivo objem do 400 l</t>
  </si>
  <si>
    <t>-1562227569</t>
  </si>
  <si>
    <t>Z002884</t>
  </si>
  <si>
    <t>Akumulačný zásobník Vitocell 100-E typ SVP 400l alebo ekvivalent</t>
  </si>
  <si>
    <t>1507285496</t>
  </si>
  <si>
    <t>732331003.S</t>
  </si>
  <si>
    <t>Montáž expanznej nádoby tlak do 6 bar s membránou 10l</t>
  </si>
  <si>
    <t>-1325264691</t>
  </si>
  <si>
    <t>484620001800.S</t>
  </si>
  <si>
    <t>Nádoba expanzná s vakom pre solárne systémy, objem 10 l, 10 bar</t>
  </si>
  <si>
    <t>76412566</t>
  </si>
  <si>
    <t>732331018.S</t>
  </si>
  <si>
    <t>Montáž expanznej nádoby tlak do 6 bar s membránou 80 l</t>
  </si>
  <si>
    <t>1928017294</t>
  </si>
  <si>
    <t>484630005650.S</t>
  </si>
  <si>
    <t>Nádoba expanzná s membránou 80 l, D 441 mm, v 558 mm, pripojenie R 1", 6 bar/1,5 bar, šedá</t>
  </si>
  <si>
    <t>-28224532</t>
  </si>
  <si>
    <t>484630012600</t>
  </si>
  <si>
    <t>Ventil so zaistením R3/4 pre N 25-50, na kontrolu, údržbu a výmenu expanzných nádob, VIESSMANN alebo ekvivalent</t>
  </si>
  <si>
    <t>-664060454</t>
  </si>
  <si>
    <t>9565673</t>
  </si>
  <si>
    <t>Uzatvárací ventill 1" -1" PN10 alebo ekvivalent</t>
  </si>
  <si>
    <t>1422443963</t>
  </si>
  <si>
    <t>732331910.S</t>
  </si>
  <si>
    <t>Montáž chemickej úpravy vody dopojenie, spustenie</t>
  </si>
  <si>
    <t>-1151458424</t>
  </si>
  <si>
    <t>7938283.1</t>
  </si>
  <si>
    <t>Úpravňa vody Aquaset 500-N alebo ekvivalent</t>
  </si>
  <si>
    <t>894407580</t>
  </si>
  <si>
    <t>7419725</t>
  </si>
  <si>
    <t>Soľ pre obnovu 25kg alebo ekvivalent</t>
  </si>
  <si>
    <t>-1139760249</t>
  </si>
  <si>
    <t>551180000100.S</t>
  </si>
  <si>
    <t>Ostatné prepoj. a kotviace tvarovky a prvky dopojenia úpravne vody</t>
  </si>
  <si>
    <t>1767955872</t>
  </si>
  <si>
    <t>998732201.S</t>
  </si>
  <si>
    <t>Presun hmôt pre strojovne v objektoch výšky do 6 m</t>
  </si>
  <si>
    <t>1914102725</t>
  </si>
  <si>
    <t>998732294.S</t>
  </si>
  <si>
    <t>Strojovne, prípl.za presun nad vymedz. najväčšiu dopravnú vzdialenosť do 1000 m</t>
  </si>
  <si>
    <t>1783177901</t>
  </si>
  <si>
    <t>998732299.S</t>
  </si>
  <si>
    <t>Strojovne, prípl.za presun za každých ďaľších i začatých 1000 m nad 1000 m</t>
  </si>
  <si>
    <t>-1268216624</t>
  </si>
  <si>
    <t>733</t>
  </si>
  <si>
    <t>Ústredné kúrenie - rozvodné potrubie</t>
  </si>
  <si>
    <t>733151060.S</t>
  </si>
  <si>
    <t>Potrubie z medených rúrok tvrdých spájaných mäkkou spájkou D 35/1,5 mm</t>
  </si>
  <si>
    <t>242790883</t>
  </si>
  <si>
    <t>733151063.S</t>
  </si>
  <si>
    <t>Potrubie z medených rúrok tvrdých spájaných mäkkou spájkou D 42/1,5 mm</t>
  </si>
  <si>
    <t>-791319000</t>
  </si>
  <si>
    <t>733151066.S</t>
  </si>
  <si>
    <t>Potrubie z medených rúrok tvrdých spájaných mäkkou spájkou D 54/2,0 mm</t>
  </si>
  <si>
    <t>509064990</t>
  </si>
  <si>
    <t>733191201.S</t>
  </si>
  <si>
    <t>Tlaková skúška medeného potrubia do D 35 mm</t>
  </si>
  <si>
    <t>232627226</t>
  </si>
  <si>
    <t>733191202.S</t>
  </si>
  <si>
    <t>Tlaková skúška medeného potrubia nad 35 do 64 mm</t>
  </si>
  <si>
    <t>-1885555048</t>
  </si>
  <si>
    <t>998733201.S</t>
  </si>
  <si>
    <t>Presun hmôt pre rozvody potrubia v objektoch výšky do 6 m</t>
  </si>
  <si>
    <t>627725595</t>
  </si>
  <si>
    <t>998733294.S</t>
  </si>
  <si>
    <t>Rozvody potrubia, prípl.za presun nad vymedz. najväčšiu dopravnú vzdial. do 1000 m</t>
  </si>
  <si>
    <t>-2023865198</t>
  </si>
  <si>
    <t>998733299.S</t>
  </si>
  <si>
    <t>Rozvody potrubia, prípl.za presun za každých ďaľších i začatých 1000 m nad 1000 m</t>
  </si>
  <si>
    <t>856999448</t>
  </si>
  <si>
    <t>734</t>
  </si>
  <si>
    <t>Ústredné kúrenie, armatúry.</t>
  </si>
  <si>
    <t>722270106.S</t>
  </si>
  <si>
    <t>Montáž odkaľovača 1 1/4"</t>
  </si>
  <si>
    <t>-183015558</t>
  </si>
  <si>
    <t>ZK04657</t>
  </si>
  <si>
    <t>Odkalovač Vitotrap s izoláciou 1 1/4" alebo ekvivalent</t>
  </si>
  <si>
    <t>-466499309</t>
  </si>
  <si>
    <t>734222104.S</t>
  </si>
  <si>
    <t>Montáž 3-cestného prepínacieho ventilu DN 25</t>
  </si>
  <si>
    <t>643218553</t>
  </si>
  <si>
    <t>ZK02928</t>
  </si>
  <si>
    <t>Viessmann 3-cestný prepínací ventil DN25 alebo ekvivalent</t>
  </si>
  <si>
    <t>-1848758442</t>
  </si>
  <si>
    <t>734213250.S</t>
  </si>
  <si>
    <t>Montáž ventilu odvzdušňovacieho závitového automatického G 1/2</t>
  </si>
  <si>
    <t>760488442</t>
  </si>
  <si>
    <t>551210009500.S</t>
  </si>
  <si>
    <t>Ventil odvzdušňovací automatický, 1/2"</t>
  </si>
  <si>
    <t>-1747632449</t>
  </si>
  <si>
    <t>734224015.S</t>
  </si>
  <si>
    <t>Montáž guľového kohúta závitového G 5/4</t>
  </si>
  <si>
    <t>1732143725</t>
  </si>
  <si>
    <t>551210044900.S</t>
  </si>
  <si>
    <t>Guľový ventil 1 1/4”, páčka chróm</t>
  </si>
  <si>
    <t>-1202145717</t>
  </si>
  <si>
    <t>364716778</t>
  </si>
  <si>
    <t>-76031691</t>
  </si>
  <si>
    <t>734224021.S</t>
  </si>
  <si>
    <t>Montáž guľového kohúta závitového G 2</t>
  </si>
  <si>
    <t>-1452789190</t>
  </si>
  <si>
    <t>551210045100.S</t>
  </si>
  <si>
    <t>Guľový ventil 2”, páčka chróm</t>
  </si>
  <si>
    <t>1731542617</t>
  </si>
  <si>
    <t>722221320.S</t>
  </si>
  <si>
    <t>Montáž spätnej klapky závitovej pre vodu G 5/4</t>
  </si>
  <si>
    <t>-122630009</t>
  </si>
  <si>
    <t>551190001100.S</t>
  </si>
  <si>
    <t>Spätná klapka vodorovná závitová 5/4", PN 10, pre vodu, mosadz</t>
  </si>
  <si>
    <t>-668527484</t>
  </si>
  <si>
    <t>722221175.S</t>
  </si>
  <si>
    <t>Montáž poistného ventilu závitového pre vodu G 3/4</t>
  </si>
  <si>
    <t>-631450503</t>
  </si>
  <si>
    <t>551210021600.S</t>
  </si>
  <si>
    <t>Ventil poistný pre kúrenie 3/4”, PN 10, mosadz</t>
  </si>
  <si>
    <t>281485598</t>
  </si>
  <si>
    <t>722229101.S</t>
  </si>
  <si>
    <t>Montáž ventilu vypúšťacieho, plniaceho, DN 15</t>
  </si>
  <si>
    <t>238978666</t>
  </si>
  <si>
    <t>1697804</t>
  </si>
  <si>
    <t>Guľový kohút vypúšťací DN 15</t>
  </si>
  <si>
    <t>-775242002</t>
  </si>
  <si>
    <t>734291112</t>
  </si>
  <si>
    <t>Tvarovky nad rámec (10% z ceny)</t>
  </si>
  <si>
    <t>197860755</t>
  </si>
  <si>
    <t>998734201.S</t>
  </si>
  <si>
    <t>Presun hmôt pre armatúry v objektoch výšky do 6 m</t>
  </si>
  <si>
    <t>-345688602</t>
  </si>
  <si>
    <t>998734294.S</t>
  </si>
  <si>
    <t>Armatúry, prípl.za presun nad vymedz. najväčšiu dopravnú vzdialenosť do 1000 m</t>
  </si>
  <si>
    <t>-204964636</t>
  </si>
  <si>
    <t>998734299.S</t>
  </si>
  <si>
    <t>Armatúry, prípl.za presun za každých ďaľších i začatých 1000 m nad 1000 m</t>
  </si>
  <si>
    <t>-477857958</t>
  </si>
  <si>
    <t>-117945824</t>
  </si>
  <si>
    <t>-1474583339</t>
  </si>
  <si>
    <t>2086776402</t>
  </si>
  <si>
    <t>-900927030</t>
  </si>
  <si>
    <t>OST</t>
  </si>
  <si>
    <t>Ostatné</t>
  </si>
  <si>
    <t>HZS-0061</t>
  </si>
  <si>
    <t>Dopojenie chladiaceho okruhu</t>
  </si>
  <si>
    <t>-1249510914</t>
  </si>
  <si>
    <t>HZS000214.3</t>
  </si>
  <si>
    <t>Uvedenie do prevádzky zariadení+obhliadka</t>
  </si>
  <si>
    <t>-1830497843</t>
  </si>
  <si>
    <t>HZS-0071</t>
  </si>
  <si>
    <t>Skúšobná vykurovacia prevádzka (3*24h)</t>
  </si>
  <si>
    <t>-727499484</t>
  </si>
  <si>
    <t>3.2 - Vykurovací systém</t>
  </si>
  <si>
    <t xml:space="preserve">    733 - Ústredné kúrenie, rozvodné potrubie</t>
  </si>
  <si>
    <t xml:space="preserve">    735 - Ústredné kúrenie, vykurovacie telesá</t>
  </si>
  <si>
    <t>974032124.S</t>
  </si>
  <si>
    <t xml:space="preserve">Vysekanie rýh v stenách a priečkach z dutých tehál a tvárnic do hĺbky 30 mm a š. do 150 mmn,  -0,00700t</t>
  </si>
  <si>
    <t>-1603366425</t>
  </si>
  <si>
    <t>356653927</t>
  </si>
  <si>
    <t>-403077706</t>
  </si>
  <si>
    <t>744120405</t>
  </si>
  <si>
    <t>-1491804601</t>
  </si>
  <si>
    <t>1654201345</t>
  </si>
  <si>
    <t>1192280863</t>
  </si>
  <si>
    <t>-911702749</t>
  </si>
  <si>
    <t>Poplatok za skládku - zmiešaný stavebný odpad</t>
  </si>
  <si>
    <t>570501587</t>
  </si>
  <si>
    <t>976084111.S</t>
  </si>
  <si>
    <t>1481964411</t>
  </si>
  <si>
    <t>545368982</t>
  </si>
  <si>
    <t>1370543421</t>
  </si>
  <si>
    <t>746059282</t>
  </si>
  <si>
    <t>-2146135625</t>
  </si>
  <si>
    <t>-739494091</t>
  </si>
  <si>
    <t>849276219</t>
  </si>
  <si>
    <t>-685474984</t>
  </si>
  <si>
    <t>-1951075765</t>
  </si>
  <si>
    <t>1775215659</t>
  </si>
  <si>
    <t>Ústredné kúrenie, rozvodné potrubie</t>
  </si>
  <si>
    <t>722171114</t>
  </si>
  <si>
    <t>Plasthliníkové potrubie Ivar ALPEX-DUO v kotúčoch spájané lisovaním dxt 26x3 mm + (T-kusy, Koelná, Spojky...) alebo ekvivalent</t>
  </si>
  <si>
    <t>-395095432</t>
  </si>
  <si>
    <t>722171115</t>
  </si>
  <si>
    <t>Plasthliníkové potrubie Ivar ALPEX-DUO v kotúčoch spájané lisovaním dxt 32x3 mm + (T-kusy, Koelná, Spojky...) alebo ekvivalent</t>
  </si>
  <si>
    <t>-1261472650</t>
  </si>
  <si>
    <t>722171116</t>
  </si>
  <si>
    <t>Plasthliníkové potrubie Ivar ALPEX-DUO v tyčiach spájané lisovaním dxt 40x3,5 mm + (T-kusy, Koelná, Spojky...) alebo ekvivalent</t>
  </si>
  <si>
    <t>-2010720961</t>
  </si>
  <si>
    <t>722171117</t>
  </si>
  <si>
    <t>Plasthliníkové potrubie Ivar ALPEX-DUO v tyčiach spájané lisovaním dxt 50x4,0 mm + (T-kusy, Koelná, Spojky...) alebo ekvivalent</t>
  </si>
  <si>
    <t>-49345541</t>
  </si>
  <si>
    <t>733167436.S</t>
  </si>
  <si>
    <t>Montáž zverného šróbenia D 17 mm</t>
  </si>
  <si>
    <t>524145532</t>
  </si>
  <si>
    <t>500682</t>
  </si>
  <si>
    <t xml:space="preserve">Zverné šróbenie - na potrubie PEX - 17x2 PEX-EK, IVAR.TP 4410 alebo ekvivalent </t>
  </si>
  <si>
    <t>-856186867</t>
  </si>
  <si>
    <t>1163907216</t>
  </si>
  <si>
    <t>-1626015589</t>
  </si>
  <si>
    <t>733167212.1</t>
  </si>
  <si>
    <t>-758785648</t>
  </si>
  <si>
    <t>1808092719</t>
  </si>
  <si>
    <t>1509368450</t>
  </si>
  <si>
    <t>21407569</t>
  </si>
  <si>
    <t>734223150.S</t>
  </si>
  <si>
    <t>Montáž vyvažovacieho ventilu priameho pre kúrenie DN 15</t>
  </si>
  <si>
    <t>-1638886011</t>
  </si>
  <si>
    <t>787012</t>
  </si>
  <si>
    <t>Vyvažovací ventil - 1/2"; Kv 1,75, IVAR.CIM 787 alebo ekvivalent</t>
  </si>
  <si>
    <t>51799058</t>
  </si>
  <si>
    <t>734223152.S</t>
  </si>
  <si>
    <t>Montáž vyvažovacieho ventilu priameho pre kúrenie DN 20</t>
  </si>
  <si>
    <t>668362252</t>
  </si>
  <si>
    <t>787034</t>
  </si>
  <si>
    <t>Vyvažovací ventil - 3/4"; Kv 2,87, IVAR.CIM 787 alebo ekvivalent</t>
  </si>
  <si>
    <t>-1697382702</t>
  </si>
  <si>
    <t>734223154.S</t>
  </si>
  <si>
    <t>Montáž vyvažovacieho ventilu priameho pre kúrenie DN 25</t>
  </si>
  <si>
    <t>-1324402057</t>
  </si>
  <si>
    <t>787100</t>
  </si>
  <si>
    <t>Vyvažovací ventil - 1"; Kv 4,08, IVAR.CIM 787 alebo ekvivalent</t>
  </si>
  <si>
    <t>2140386150</t>
  </si>
  <si>
    <t>HZS000211r</t>
  </si>
  <si>
    <t>788845311</t>
  </si>
  <si>
    <t>1472123536</t>
  </si>
  <si>
    <t>1738920151</t>
  </si>
  <si>
    <t>1038870097</t>
  </si>
  <si>
    <t>735</t>
  </si>
  <si>
    <t>Ústredné kúrenie, vykurovacie telesá</t>
  </si>
  <si>
    <t>735191910.S</t>
  </si>
  <si>
    <t>Napustenie vody do vykurovacieho systému vrátane potrubia o v. pl. vykurovacích telies</t>
  </si>
  <si>
    <t>l</t>
  </si>
  <si>
    <t>496128143</t>
  </si>
  <si>
    <t>735311206.S</t>
  </si>
  <si>
    <t>Montáž podlahového vykurovania</t>
  </si>
  <si>
    <t>2107144935</t>
  </si>
  <si>
    <t>SOLOTOP</t>
  </si>
  <si>
    <t>Systémová hydroizolačná fólia - 1400x800mm (1,12m2) - 145,60m2/130ks, IVAR.SOLOTOP alebo ekvivalent</t>
  </si>
  <si>
    <t>690969653</t>
  </si>
  <si>
    <t>71317535</t>
  </si>
  <si>
    <t xml:space="preserve">Potrubie PEX - 17x2; PN6-T=+90° C, PN10-T=+60° C - 120m, IVAR.PE-Xa  alebo ekvivalent</t>
  </si>
  <si>
    <t>-2128801581</t>
  </si>
  <si>
    <t>PPA50</t>
  </si>
  <si>
    <t>Fixačná príchytka na potrubie - 50mm; priama, IVAR.PPA alebo ekvivalent</t>
  </si>
  <si>
    <t>492268407</t>
  </si>
  <si>
    <t>247710002200</t>
  </si>
  <si>
    <t xml:space="preserve">Lepiaca páska hr. 5 cm, dĺžka kotúča 132 m  alebo ekvivalent</t>
  </si>
  <si>
    <t>589595162</t>
  </si>
  <si>
    <t>DP50</t>
  </si>
  <si>
    <t>Obvodový dilatačný pás - samolepiaci s fóliou - tl. 10; š. 160mm - 50/250m, IVAR.DP 50 alebo ekvivalent</t>
  </si>
  <si>
    <t>1464088908</t>
  </si>
  <si>
    <t>79818203</t>
  </si>
  <si>
    <t>Ochranná trubka - čierna - 50m, IVAR.HK 1620 alebo ekvivalent</t>
  </si>
  <si>
    <t>628627829</t>
  </si>
  <si>
    <t>PL10</t>
  </si>
  <si>
    <t xml:space="preserve">Plastifikátor - 10kg, IVAR.PL 10  alebo ekvivalent</t>
  </si>
  <si>
    <t>-158602330</t>
  </si>
  <si>
    <t>735311560.S</t>
  </si>
  <si>
    <t>Montáž zostavy rozdeľovač / zberač na stenu typ 7 cestný</t>
  </si>
  <si>
    <t>109501300</t>
  </si>
  <si>
    <t>553975</t>
  </si>
  <si>
    <t xml:space="preserve">Zostava rozdeľovač/zberač- pre podlahové vykurovanie - skriňa  P-KLASIK 3 - 1"xEK; 7cestný; mosadz , IVAR.CS 553 VP alebo ekvivalent</t>
  </si>
  <si>
    <t>-1880519329</t>
  </si>
  <si>
    <t>735311570.S</t>
  </si>
  <si>
    <t>Montáž zostavy rozdeľovač / zberač na stenu typ 8 cestný</t>
  </si>
  <si>
    <t>664315290</t>
  </si>
  <si>
    <t>553976</t>
  </si>
  <si>
    <t xml:space="preserve">Zostava rozdeľovač/zberač- pre podlahové vykurovanie - skriňa  P-KLASIK 3 - 1"xEK; 8cestný; mosadz , IVAR.CS 553 VP alebo ekvivalent</t>
  </si>
  <si>
    <t>825406385</t>
  </si>
  <si>
    <t>735311610.S</t>
  </si>
  <si>
    <t>Montáž zostavy rozdeľovač / zberač na stenu typ 11 cestný</t>
  </si>
  <si>
    <t>-1911168827</t>
  </si>
  <si>
    <t>553979</t>
  </si>
  <si>
    <t xml:space="preserve">Zostava rozdeľovač/zberač- pre podlahové vykurovanie - skriňa  P-KLASIK 4 - 1"xEK; 11cestný; mosadz , IVAR.CS 553 VP alebo ekvivalent</t>
  </si>
  <si>
    <t>-734544678</t>
  </si>
  <si>
    <t>735311620.S</t>
  </si>
  <si>
    <t>Montáž zostavy rozdeľovač / zberač na stenu typ 12 cestný</t>
  </si>
  <si>
    <t>1810363798</t>
  </si>
  <si>
    <t>553980</t>
  </si>
  <si>
    <t xml:space="preserve">Zostava rozdeľovač/zberač- pre podlahové vykurovanie - skriňa  P-KLASIK 4 - 1"xEK; 12cestný; mosadz , IVAR.CS 553 VP alebo ekvivalent</t>
  </si>
  <si>
    <t>-1805165676</t>
  </si>
  <si>
    <t>998735201.S</t>
  </si>
  <si>
    <t>Presun hmôt pre vykurovacie telesá v objektoch výšky do 6 m</t>
  </si>
  <si>
    <t>1268220233</t>
  </si>
  <si>
    <t>998735294.S</t>
  </si>
  <si>
    <t>Vykurovacie telesá, prípl.za presun nad vymedz. najväčšiu dopr. vzdial. do 1000 m</t>
  </si>
  <si>
    <t>-1613174598</t>
  </si>
  <si>
    <t>998735299.S</t>
  </si>
  <si>
    <t>Vykurovacie zariadenia a ich súčasti, prípl.za presun za každých ďaľších i začatých 1000 m nad 1000 m</t>
  </si>
  <si>
    <t>-914777246</t>
  </si>
  <si>
    <t>HZS000315.S</t>
  </si>
  <si>
    <t>Montážny a kotviaci materiál</t>
  </si>
  <si>
    <t>-222981559</t>
  </si>
  <si>
    <t>HZS000213</t>
  </si>
  <si>
    <t>Uvedenie technológie a zariadení do prevádzky</t>
  </si>
  <si>
    <t>1120060647</t>
  </si>
  <si>
    <t>HZS000312</t>
  </si>
  <si>
    <t>Skúšobná prevádzka vykurovacieho systému, vyregulovanie</t>
  </si>
  <si>
    <t>-751874574</t>
  </si>
  <si>
    <t>-635257212</t>
  </si>
  <si>
    <t>-315926086</t>
  </si>
  <si>
    <t>1239217905</t>
  </si>
  <si>
    <t>1608845620</t>
  </si>
  <si>
    <t>04 - Vzduchotechnika</t>
  </si>
  <si>
    <t xml:space="preserve">    769 - Montáže vzduchotechnických zariadení</t>
  </si>
  <si>
    <t>36-M - Montáž prev.,mer. a regul.zariadení</t>
  </si>
  <si>
    <t>713483020.S</t>
  </si>
  <si>
    <t>Montáž technickej izolácie samolepiacej rohože hr. 25 mm na potrubia s tvarovanou plochou</t>
  </si>
  <si>
    <t>1936693578</t>
  </si>
  <si>
    <t>283320004600.S</t>
  </si>
  <si>
    <t>Izolačný pás hr. 25 mm, izolácia zo syntetického kaučuku a AL fóliou</t>
  </si>
  <si>
    <t>1798005983</t>
  </si>
  <si>
    <t>713530025.S</t>
  </si>
  <si>
    <t>Tmelenie v požiarnych deliacich konštrukciách silikónovým protipožiarnym tmelom El90-180, výplň TI</t>
  </si>
  <si>
    <t>1831357910</t>
  </si>
  <si>
    <t>449410002710.S</t>
  </si>
  <si>
    <t>Protipožiarny silikónový tmel, objem 310 ml, zabezpečuje dilatácie protipožiarnych spojov a prestupov potrubí</t>
  </si>
  <si>
    <t>-519453974</t>
  </si>
  <si>
    <t>721175015.S</t>
  </si>
  <si>
    <t xml:space="preserve">Montáž zápachového uzáveru (sifónu) </t>
  </si>
  <si>
    <t>1567018789</t>
  </si>
  <si>
    <t>UNR700100819</t>
  </si>
  <si>
    <t>DFLK 100 vnější kryt s odvodem kondenzátu</t>
  </si>
  <si>
    <t>1345487013</t>
  </si>
  <si>
    <t>UNR700100810</t>
  </si>
  <si>
    <t>DFLK 160 vnější kryt s odvodem kondenzátu</t>
  </si>
  <si>
    <t>-1662003909</t>
  </si>
  <si>
    <t>769</t>
  </si>
  <si>
    <t>Montáže vzduchotechnických zariadení</t>
  </si>
  <si>
    <t>769011000.S</t>
  </si>
  <si>
    <t>Montáž ventilátora malého axiálneho, pripojenie d100</t>
  </si>
  <si>
    <t>1482929767</t>
  </si>
  <si>
    <t>429110004700</t>
  </si>
  <si>
    <t>Ventilátor malý, axiálny DECOR 100 Design CZR, IPX4, ELEKTRODESIGN alebo ekvivalent</t>
  </si>
  <si>
    <t>-1143164305</t>
  </si>
  <si>
    <t>769011015.S</t>
  </si>
  <si>
    <t>Montáž ventilátora malého axiálneho, pripojenie d160</t>
  </si>
  <si>
    <t>16119398</t>
  </si>
  <si>
    <t>429110005200</t>
  </si>
  <si>
    <t>Ventilátor malý, axiálny DECOR 300 Design CZR, IPX4, ELEKTRODESIGN alebo ekvivalent</t>
  </si>
  <si>
    <t>-1017013818</t>
  </si>
  <si>
    <t>769011130r</t>
  </si>
  <si>
    <t>Montáž lokálnej rekuperačnej jednotky</t>
  </si>
  <si>
    <t>1874505534</t>
  </si>
  <si>
    <t>3599551r</t>
  </si>
  <si>
    <t>Stenová rekuperačná jednotka, inVENTer typ iV14-MaxAir Corner alebo ekvivalent</t>
  </si>
  <si>
    <t>-1253250865</t>
  </si>
  <si>
    <t>769021000.S</t>
  </si>
  <si>
    <t>Montáž spiro potrubia do DN 100</t>
  </si>
  <si>
    <t>-700127637</t>
  </si>
  <si>
    <t>429810000200.S</t>
  </si>
  <si>
    <t>Potrubie kruhové spiro DN 100, dĺžka 1000 mm</t>
  </si>
  <si>
    <t>-712201169</t>
  </si>
  <si>
    <t>769021006.S</t>
  </si>
  <si>
    <t>Montáž spiro potrubia DN 160-180</t>
  </si>
  <si>
    <t>-1153789307</t>
  </si>
  <si>
    <t>429810000500.S</t>
  </si>
  <si>
    <t>Potrubie kruhové spiro DN 160, dĺžka 1000 mm</t>
  </si>
  <si>
    <t>1355144084</t>
  </si>
  <si>
    <t>769021133.S</t>
  </si>
  <si>
    <t>Montáž hygienickej ohybnej Al hadice priemeru 102 mm</t>
  </si>
  <si>
    <t>1174968586</t>
  </si>
  <si>
    <t>429840005700.S</t>
  </si>
  <si>
    <t>Hadica ohybná hygienická, hliníková mikrobiálne ošetrená d 102 mm, veľmi odolná</t>
  </si>
  <si>
    <t>-1914827506</t>
  </si>
  <si>
    <t>769021142.S</t>
  </si>
  <si>
    <t>Montáž hygienickej ohybnej Al hadice priemeru 160 mm</t>
  </si>
  <si>
    <t>1472999303</t>
  </si>
  <si>
    <t>429840006000.S</t>
  </si>
  <si>
    <t>Hadica ohybná hygienická, hliníková mikrobiálne ošetrená d 160 mm, veľmi odolná</t>
  </si>
  <si>
    <t>-1450677353</t>
  </si>
  <si>
    <t>769021322.S</t>
  </si>
  <si>
    <t>Montáž kolena 90° na spiro potrubie DN 160-250</t>
  </si>
  <si>
    <t>1777458796</t>
  </si>
  <si>
    <t>429850008100.S</t>
  </si>
  <si>
    <t>Koleno 90˚ DN 160 pre kruhové spiro potrubie</t>
  </si>
  <si>
    <t>302930061</t>
  </si>
  <si>
    <t>769021382.S</t>
  </si>
  <si>
    <t>Montáž prechodu symetrického na spiro potrubie DN 150-200</t>
  </si>
  <si>
    <t>1262207500</t>
  </si>
  <si>
    <t>429850018100.S</t>
  </si>
  <si>
    <t>Prechod symetrický DN 160/160 pre kruhové spiro potrubie</t>
  </si>
  <si>
    <t>-1236519389</t>
  </si>
  <si>
    <t>769021442.S</t>
  </si>
  <si>
    <t>Montáž nadstavca kruhového na kruhové potrubie DN 80-140</t>
  </si>
  <si>
    <t>-1213348009</t>
  </si>
  <si>
    <t>429850024300.S</t>
  </si>
  <si>
    <t>Nadstavec kruhový DN 100/100 pre kruhové spiro potrubie</t>
  </si>
  <si>
    <t>-817555745</t>
  </si>
  <si>
    <t>769021445.S</t>
  </si>
  <si>
    <t>Montáž nadstavca kruhového na kruhové potrubie DN 150-200</t>
  </si>
  <si>
    <t>-853349563</t>
  </si>
  <si>
    <t>429850024700.S</t>
  </si>
  <si>
    <t>Nadstavec kruhový DN 160/100 pre kruhové spiro potrubie</t>
  </si>
  <si>
    <t>2112690306</t>
  </si>
  <si>
    <t>429850024800.S</t>
  </si>
  <si>
    <t>Nadstavec kruhový DN 160/160 pre kruhové spiro potrubie</t>
  </si>
  <si>
    <t>-1071277072</t>
  </si>
  <si>
    <t>769021529.S</t>
  </si>
  <si>
    <t>Montáž samoťahovej hlavice do priemeru 140 mm</t>
  </si>
  <si>
    <t>-742571539</t>
  </si>
  <si>
    <t>429720025500.S</t>
  </si>
  <si>
    <t>Hlavica samoťahová pozinkovaná, priemer 100 mm</t>
  </si>
  <si>
    <t>-1024290546</t>
  </si>
  <si>
    <t>769021532.S</t>
  </si>
  <si>
    <t>Montáž samoťahovej hlavice priemeru 160-200 mm</t>
  </si>
  <si>
    <t>-834755334</t>
  </si>
  <si>
    <t>429720025900.S</t>
  </si>
  <si>
    <t>Hlavica samoťahová pozinkovaná, priemer 160 mm</t>
  </si>
  <si>
    <t>-1845180962</t>
  </si>
  <si>
    <t>769071290.S</t>
  </si>
  <si>
    <t>Montáž závesu kruhového a štvorhranného vzduchotechnického potrubia</t>
  </si>
  <si>
    <t>1785727882</t>
  </si>
  <si>
    <t>386544</t>
  </si>
  <si>
    <t>Záves VZT rozvodu</t>
  </si>
  <si>
    <t>1358289012</t>
  </si>
  <si>
    <t>36-M</t>
  </si>
  <si>
    <t>Montáž prev.,mer. a regul.zariadení</t>
  </si>
  <si>
    <t>360410052r</t>
  </si>
  <si>
    <t>Montáž regulátora otáčok</t>
  </si>
  <si>
    <t>-525811362</t>
  </si>
  <si>
    <t>186964r</t>
  </si>
  <si>
    <t>Regulátor stenovej rekuperácie sMove s4 alebo ekvivalent</t>
  </si>
  <si>
    <t>1850015402</t>
  </si>
  <si>
    <t>843551444</t>
  </si>
  <si>
    <t>HZS-0051</t>
  </si>
  <si>
    <t xml:space="preserve">Zaregulovanie VZT + kompletácia, revízna správa, zaškolenie obsluhy   </t>
  </si>
  <si>
    <t>-491766404</t>
  </si>
  <si>
    <t>Kompletné vyskúšanie systému</t>
  </si>
  <si>
    <t>1397974428</t>
  </si>
  <si>
    <t>Skúšobná v prevádzka			</t>
  </si>
  <si>
    <t>1013510323</t>
  </si>
  <si>
    <t>05 - Elekotrinštalácia</t>
  </si>
  <si>
    <t xml:space="preserve">    21-M - Elektromontáže</t>
  </si>
  <si>
    <t xml:space="preserve">    22-M - Montáže oznamovacích a zabezpečovacích zariadení</t>
  </si>
  <si>
    <t>612403399</t>
  </si>
  <si>
    <t>Hrubá výplň rýh na stenách akoukoľvek maltou, akejkoľvek šírky ryhy</t>
  </si>
  <si>
    <t>1812417533</t>
  </si>
  <si>
    <t>974029121</t>
  </si>
  <si>
    <t xml:space="preserve">Vysekanie rýh v murive do hĺbky 30 mm a š. do 30 mm,  -0,00200t</t>
  </si>
  <si>
    <t>-105608735</t>
  </si>
  <si>
    <t>1682064879</t>
  </si>
  <si>
    <t>1340116035</t>
  </si>
  <si>
    <t>-556287234</t>
  </si>
  <si>
    <t>-996996974</t>
  </si>
  <si>
    <t>979089012.S</t>
  </si>
  <si>
    <t>Poplatok za skládku - betón, tehly, dlaždice (17 01) ostatné</t>
  </si>
  <si>
    <t>908958466</t>
  </si>
  <si>
    <t>-1455373172</t>
  </si>
  <si>
    <t>21-M</t>
  </si>
  <si>
    <t>Elektromontáže</t>
  </si>
  <si>
    <t>210010027.S</t>
  </si>
  <si>
    <t>Rúrka ohybná elektroinštalačná z PVC typ FXP 32, uložená pevne</t>
  </si>
  <si>
    <t>1431282567</t>
  </si>
  <si>
    <t>345710009300.S</t>
  </si>
  <si>
    <t>Rúrka ohybná vlnitá pancierová so strednou mechanickou odolnosťou z PVC-U, D 32</t>
  </si>
  <si>
    <t>1139679609</t>
  </si>
  <si>
    <t>345710018000.S</t>
  </si>
  <si>
    <t>Spojka nasúvacia z PVC pre elektroinštal. rúrky, D 32 mm</t>
  </si>
  <si>
    <t>1404518306</t>
  </si>
  <si>
    <t>210010313.S</t>
  </si>
  <si>
    <t>Krabica (KU 125) odbočná s viečkom, bez zapojenia, štvorcová</t>
  </si>
  <si>
    <t>-1246670321</t>
  </si>
  <si>
    <t>345410000500.S</t>
  </si>
  <si>
    <t>Krabica odbočná z PVC s viečkom pod omietku KU 125</t>
  </si>
  <si>
    <t>-1791944016</t>
  </si>
  <si>
    <t>210010321</t>
  </si>
  <si>
    <t>Krabica (1903, KR 68) odbočná s viečkom, svorkovnicou vrátane zapojenia, kruhová</t>
  </si>
  <si>
    <t>-1717137036</t>
  </si>
  <si>
    <t>345410002600</t>
  </si>
  <si>
    <t>Krabica univerzálna z PVC s viečkom a svorkovnicou pod omietku KU 68-1903, Dxh 73x42 mm</t>
  </si>
  <si>
    <t>1764017999</t>
  </si>
  <si>
    <t>210010364.S</t>
  </si>
  <si>
    <t>Krabica pancierová z PVC, 167x167x78 mm, IP 54 vrátane ukončenia káblov a zapojenia vodičov</t>
  </si>
  <si>
    <t>1000289154</t>
  </si>
  <si>
    <t>345410008400.S</t>
  </si>
  <si>
    <t>Krabica rozvodna ACEDUR IP 54</t>
  </si>
  <si>
    <t>773354257</t>
  </si>
  <si>
    <t>345610004920.S</t>
  </si>
  <si>
    <t>Svorkovnica S-96, z PA</t>
  </si>
  <si>
    <t>1327181887</t>
  </si>
  <si>
    <t>210110041</t>
  </si>
  <si>
    <t>Spínač polozapustený a zapustený vrátane zapojenia jednopólový - radenie 1</t>
  </si>
  <si>
    <t>-499943642</t>
  </si>
  <si>
    <t>345340004500</t>
  </si>
  <si>
    <t xml:space="preserve">Prístroj spínača </t>
  </si>
  <si>
    <t>-1725347547</t>
  </si>
  <si>
    <t>345350001500</t>
  </si>
  <si>
    <t xml:space="preserve">Kryt spínača tlačidlový </t>
  </si>
  <si>
    <t>299124944</t>
  </si>
  <si>
    <t>345350002300</t>
  </si>
  <si>
    <t xml:space="preserve">Rámček  1-násobný </t>
  </si>
  <si>
    <t>267182967</t>
  </si>
  <si>
    <t>210110041.S</t>
  </si>
  <si>
    <t>-483434745</t>
  </si>
  <si>
    <t>345340004500.S</t>
  </si>
  <si>
    <t>Prístroj spínača, radenie 1, IP54</t>
  </si>
  <si>
    <t>232193535</t>
  </si>
  <si>
    <t>345350001500.S</t>
  </si>
  <si>
    <t>Kryt spínača</t>
  </si>
  <si>
    <t>-1885370568</t>
  </si>
  <si>
    <t>345350002300.S</t>
  </si>
  <si>
    <t>Rámček 1-násobný</t>
  </si>
  <si>
    <t>-1454093487</t>
  </si>
  <si>
    <t>210110043</t>
  </si>
  <si>
    <t xml:space="preserve">Spínač polozapustený a zapustený vrátane zapojenia sériový prep.stried. - radenie 5 </t>
  </si>
  <si>
    <t>1180827480</t>
  </si>
  <si>
    <t>345330003300</t>
  </si>
  <si>
    <t xml:space="preserve">Prístroj prepínača  radenie 5</t>
  </si>
  <si>
    <t>18723</t>
  </si>
  <si>
    <t>345350001800</t>
  </si>
  <si>
    <t xml:space="preserve">Kryt spínača delený </t>
  </si>
  <si>
    <t>-390167209</t>
  </si>
  <si>
    <t>581428931</t>
  </si>
  <si>
    <t>210110043.S</t>
  </si>
  <si>
    <t>Spínač polozapustený a zapustený vrátane zapojenia sériový - radenie 5</t>
  </si>
  <si>
    <t>1963086741</t>
  </si>
  <si>
    <t>345340007955.S</t>
  </si>
  <si>
    <t>Spínač sériový polozapustený a zapustený, radenie č.5, IP54</t>
  </si>
  <si>
    <t>-1865423913</t>
  </si>
  <si>
    <t>345350004320.S</t>
  </si>
  <si>
    <t>Rámik jednoduchý pre spínače a zásuvky</t>
  </si>
  <si>
    <t>-2023841711</t>
  </si>
  <si>
    <t>210110045</t>
  </si>
  <si>
    <t>Spínač polozapustený a zapustený vrátane zapojenia stried.prep.- radenie 6</t>
  </si>
  <si>
    <t>-811793874</t>
  </si>
  <si>
    <t>345330003000</t>
  </si>
  <si>
    <t>Prístroj prepínača radenie 6</t>
  </si>
  <si>
    <t>-1950800455</t>
  </si>
  <si>
    <t>345350001700</t>
  </si>
  <si>
    <t>-49944698</t>
  </si>
  <si>
    <t>1057020692</t>
  </si>
  <si>
    <t>210110046</t>
  </si>
  <si>
    <t>Spínač polozapustený a zapustený vrátane zapojenia krížový prep.- radenie 7</t>
  </si>
  <si>
    <t>-1817130955</t>
  </si>
  <si>
    <t>345330003100</t>
  </si>
  <si>
    <t>Prístroj prepínača radenie 7</t>
  </si>
  <si>
    <t>1557248177</t>
  </si>
  <si>
    <t>933029557</t>
  </si>
  <si>
    <t>-735492085</t>
  </si>
  <si>
    <t>210111004.S</t>
  </si>
  <si>
    <t>Zásuvka vstavaná 230 V / 16A vrátane zapojenia, vyhotovenie 3P</t>
  </si>
  <si>
    <t>137338627</t>
  </si>
  <si>
    <t>345540004300.S</t>
  </si>
  <si>
    <t xml:space="preserve">Zásuvka  230 V,16 A,IP 54</t>
  </si>
  <si>
    <t>-863573720</t>
  </si>
  <si>
    <t>210111032</t>
  </si>
  <si>
    <t>Domová zásuvka v krabici pre vonkajšie prostredie 10/16 A 250 V 2P + Z 2 x zapojenie</t>
  </si>
  <si>
    <t>260711264</t>
  </si>
  <si>
    <t>345510005601</t>
  </si>
  <si>
    <t>Zásuvka dvojita 16A,230V, IP20</t>
  </si>
  <si>
    <t>410972534</t>
  </si>
  <si>
    <t>210111042</t>
  </si>
  <si>
    <t>Zásuvka s plochými kontaktmi v krabici pre prostredie obyč., 48 V, 250 V, 400 V, 10 A 2P + Z</t>
  </si>
  <si>
    <t>3919263</t>
  </si>
  <si>
    <t>345540009100</t>
  </si>
  <si>
    <t>Zásuvka 400V,16A,IP54</t>
  </si>
  <si>
    <t>1332570822</t>
  </si>
  <si>
    <t>210160293</t>
  </si>
  <si>
    <t>Montáž a dodávka rozvádzača RH s prístrojmi - podľa PD</t>
  </si>
  <si>
    <t>432234816</t>
  </si>
  <si>
    <t>210160294</t>
  </si>
  <si>
    <t>Montáž a dodávka rozvádzača R1 s prístrojmi - podľa PD</t>
  </si>
  <si>
    <t>1801426265</t>
  </si>
  <si>
    <t>210201011</t>
  </si>
  <si>
    <t>Montáž a zapojenie svietidla nástenného</t>
  </si>
  <si>
    <t>1725057927</t>
  </si>
  <si>
    <t>348120001201</t>
  </si>
  <si>
    <t>Svietidlo nastené LED 25W,230V,IP43</t>
  </si>
  <si>
    <t>216380986</t>
  </si>
  <si>
    <t>348120001202</t>
  </si>
  <si>
    <t>Svietidlo nastené LED 25W,230V,IP20</t>
  </si>
  <si>
    <t>-216315515</t>
  </si>
  <si>
    <t>210201510.S</t>
  </si>
  <si>
    <t>Montáž a zapojenie svietidla 1x svetelný zdroj, núdzového, LED - núdzový režim</t>
  </si>
  <si>
    <t>-1700064809</t>
  </si>
  <si>
    <t>348150000600.S</t>
  </si>
  <si>
    <t xml:space="preserve">LED svietidlo núdzové </t>
  </si>
  <si>
    <t>811005797</t>
  </si>
  <si>
    <t>210203051</t>
  </si>
  <si>
    <t>Montáž a zapojenie svietidla stropného</t>
  </si>
  <si>
    <t>-309437963</t>
  </si>
  <si>
    <t>348130002400</t>
  </si>
  <si>
    <t>Svietidlo stropné LED 25W,230V,IP43</t>
  </si>
  <si>
    <t>-653664222</t>
  </si>
  <si>
    <t>348130002401</t>
  </si>
  <si>
    <t>Svietidlo stropné LED 25W,230V,IP20</t>
  </si>
  <si>
    <t>1928411645</t>
  </si>
  <si>
    <t>348130002402</t>
  </si>
  <si>
    <t>Svietidlo stropné LED 36W,230V,IP20 dl. 1200mm</t>
  </si>
  <si>
    <t>1639623068</t>
  </si>
  <si>
    <t>210220030.S</t>
  </si>
  <si>
    <t>Hlavná uzemnovacia prípojnica</t>
  </si>
  <si>
    <t>66238526</t>
  </si>
  <si>
    <t>345410000200.S</t>
  </si>
  <si>
    <t>Krabica odbočná z PVC s viečkom pod omietku KO 100 E</t>
  </si>
  <si>
    <t>824372896</t>
  </si>
  <si>
    <t>345610005000.S</t>
  </si>
  <si>
    <t>-1541018523</t>
  </si>
  <si>
    <t>210220800.S</t>
  </si>
  <si>
    <t>Uzemňovacie vedenie na povrchu AlMgSi drôt zvodový Ø 8-10 mm</t>
  </si>
  <si>
    <t>2102269320</t>
  </si>
  <si>
    <t>354410064200.S</t>
  </si>
  <si>
    <t>Drôt bleskozvodový zliatina AlMgSi, d 8 mm, Al</t>
  </si>
  <si>
    <t>-981323258</t>
  </si>
  <si>
    <t>210222002.S</t>
  </si>
  <si>
    <t>Uzemňovacie vedenie na povrchu FeZn do 120 mm2, pre vonkajšie práce</t>
  </si>
  <si>
    <t>1573150186</t>
  </si>
  <si>
    <t>354410058800.S</t>
  </si>
  <si>
    <t>Pásovina uzemňovacia FeZn 30 x 4 mm</t>
  </si>
  <si>
    <t>-1882400624</t>
  </si>
  <si>
    <t>210222102</t>
  </si>
  <si>
    <t>Podpery vedenia FeZn na vrchol krovu PV15 A-F +UNI, pre vonkajšie práce</t>
  </si>
  <si>
    <t>440269272</t>
  </si>
  <si>
    <t>354410033000</t>
  </si>
  <si>
    <t>Podpera vedenia FeZn na vrchol krovu označenie PV 15 A</t>
  </si>
  <si>
    <t>-819676103</t>
  </si>
  <si>
    <t>210222110</t>
  </si>
  <si>
    <t>Podpery vedenia FeZn pod krytinu na svahu PV12-13, pre vonkajšie práce</t>
  </si>
  <si>
    <t>-912220716</t>
  </si>
  <si>
    <t>354410032700</t>
  </si>
  <si>
    <t>Podpera vedenia FeZn pod škridľovú strechu označenie PV 12</t>
  </si>
  <si>
    <t>2096805472</t>
  </si>
  <si>
    <t>210222204</t>
  </si>
  <si>
    <t>Zachytávacia tyč FeZn bez osadenia a s osadením JP10-30, pre vonkajšie práce</t>
  </si>
  <si>
    <t>-47774499</t>
  </si>
  <si>
    <t>354410023100</t>
  </si>
  <si>
    <t>Tyč zachytávacia FeZn na upevnenie do muriva označenie JP 15</t>
  </si>
  <si>
    <t>597837394</t>
  </si>
  <si>
    <t>210222243</t>
  </si>
  <si>
    <t>Svorka FeZn spojovacia SS, pre vonkajšie práce</t>
  </si>
  <si>
    <t>1856468846</t>
  </si>
  <si>
    <t>354410003400</t>
  </si>
  <si>
    <t>Svorka FeZn spojovacia označenie SS 2 skrutky s príložkou</t>
  </si>
  <si>
    <t>432262732</t>
  </si>
  <si>
    <t>210222246</t>
  </si>
  <si>
    <t>Svorka FeZn na odkvapový žľab SO, pre vonkajšie práce</t>
  </si>
  <si>
    <t>796295432</t>
  </si>
  <si>
    <t>354410004200</t>
  </si>
  <si>
    <t>Svorka FeZn odkvapová označenie SO</t>
  </si>
  <si>
    <t>1178996152</t>
  </si>
  <si>
    <t>210222247</t>
  </si>
  <si>
    <t>Svorka FeZn skúšobná SZ, pre vonkajšie práce</t>
  </si>
  <si>
    <t>682067452</t>
  </si>
  <si>
    <t>354410004300</t>
  </si>
  <si>
    <t>Svorka FeZn skúšobná označenie SZ</t>
  </si>
  <si>
    <t>1221326712</t>
  </si>
  <si>
    <t>210222280</t>
  </si>
  <si>
    <t>Uzemňovacia tyč FeZn ZT, pre vonkajšie práce</t>
  </si>
  <si>
    <t>1250353954</t>
  </si>
  <si>
    <t>354410055700</t>
  </si>
  <si>
    <t>Tyč uzemňovacia FeZn označenie ZT 2 m</t>
  </si>
  <si>
    <t>1157070041</t>
  </si>
  <si>
    <t>210800101.S</t>
  </si>
  <si>
    <t>Kábel medený uložený voľne CYKY 450/750 V 2x1,5</t>
  </si>
  <si>
    <t>-1514283727</t>
  </si>
  <si>
    <t>341110000100.S</t>
  </si>
  <si>
    <t>Kábel medený CYKY-J 2x1,5 mm2</t>
  </si>
  <si>
    <t>1464295048</t>
  </si>
  <si>
    <t>210800107</t>
  </si>
  <si>
    <t>Kábel medený uložený voľne CYKY 450/750 V 3x1,5</t>
  </si>
  <si>
    <t>-1719760341</t>
  </si>
  <si>
    <t>KPE000000672</t>
  </si>
  <si>
    <t xml:space="preserve">Kábel pevný CYKYLo-J 3x1,5 </t>
  </si>
  <si>
    <t>2070348827</t>
  </si>
  <si>
    <t>KPE000000493</t>
  </si>
  <si>
    <t>Kábel pevný CYKYLo-O 3x1,5</t>
  </si>
  <si>
    <t>47305183</t>
  </si>
  <si>
    <t>210800107.S</t>
  </si>
  <si>
    <t>-998349167</t>
  </si>
  <si>
    <t>341110000700.S</t>
  </si>
  <si>
    <t>Kábel medený CYKY-O 3x1,5 mm2</t>
  </si>
  <si>
    <t>-2130685481</t>
  </si>
  <si>
    <t>210800108</t>
  </si>
  <si>
    <t>Kábel medený uložený voľne CYKY 450/750 V 3x2,5</t>
  </si>
  <si>
    <t>-34189107</t>
  </si>
  <si>
    <t>341110000801</t>
  </si>
  <si>
    <t>Kábel medený CYKYLo-J 3x2,5</t>
  </si>
  <si>
    <t>938340760</t>
  </si>
  <si>
    <t>210800108.S</t>
  </si>
  <si>
    <t>885082109</t>
  </si>
  <si>
    <t>341110000800.S</t>
  </si>
  <si>
    <t>Kábel medený CYKY-j 3x2,5 mm2</t>
  </si>
  <si>
    <t>536038840</t>
  </si>
  <si>
    <t>210800119.S</t>
  </si>
  <si>
    <t>Kábel medený uložený voľne CYKY 450/750 V 5x1,5</t>
  </si>
  <si>
    <t>-592178705</t>
  </si>
  <si>
    <t>341110001900.S</t>
  </si>
  <si>
    <t>Kábel medený CYKY-J 5x1,5 mm2</t>
  </si>
  <si>
    <t>92918815</t>
  </si>
  <si>
    <t>210800120.S</t>
  </si>
  <si>
    <t>Kábel medený uložený voľne CYKY 450/750 V 5x2,5</t>
  </si>
  <si>
    <t>-1905381142</t>
  </si>
  <si>
    <t>341110002000.S</t>
  </si>
  <si>
    <t>Kábel medený CYKY-J 5x2,5 mm2</t>
  </si>
  <si>
    <t>524045867</t>
  </si>
  <si>
    <t>210800121.S</t>
  </si>
  <si>
    <t>Kábel medený uložený voľne CYKY 450/750 V 5x4</t>
  </si>
  <si>
    <t>84245046</t>
  </si>
  <si>
    <t>341110002100.S</t>
  </si>
  <si>
    <t>Kábel medený CYKY-J 5x4 mm2</t>
  </si>
  <si>
    <t>1701820018</t>
  </si>
  <si>
    <t>210800123.S</t>
  </si>
  <si>
    <t>Kábel medený uložený voľne CYKY 450/750 V 5x10</t>
  </si>
  <si>
    <t>673793554</t>
  </si>
  <si>
    <t>341110002300.S</t>
  </si>
  <si>
    <t>Kábel medený CYKY-J 5x10 mm2</t>
  </si>
  <si>
    <t>-321608096</t>
  </si>
  <si>
    <t>210800613</t>
  </si>
  <si>
    <t xml:space="preserve">Vodič medený uložený voľne H07V-K (CYA)  450/750 V 6</t>
  </si>
  <si>
    <t>1693478462</t>
  </si>
  <si>
    <t>341310009100</t>
  </si>
  <si>
    <t>Vodič medený flexibilný H07V-K 6 mm2</t>
  </si>
  <si>
    <t>1089929611</t>
  </si>
  <si>
    <t>210800615</t>
  </si>
  <si>
    <t xml:space="preserve">Vodič medený uložený voľne H07V-K (CYA)  450/750 V 16</t>
  </si>
  <si>
    <t>1116655702</t>
  </si>
  <si>
    <t>341310009300</t>
  </si>
  <si>
    <t>Vodič medený flexibilný H07V-K 16 mm2</t>
  </si>
  <si>
    <t>-1261348280</t>
  </si>
  <si>
    <t>210802107.S</t>
  </si>
  <si>
    <t>Kábel medený uložený voľne LíYY 3x0,75</t>
  </si>
  <si>
    <t>1074875409</t>
  </si>
  <si>
    <t>K00012759</t>
  </si>
  <si>
    <t>Kábel LiYY 3x0,75 mm2</t>
  </si>
  <si>
    <t>1679932262</t>
  </si>
  <si>
    <t>PPV000116</t>
  </si>
  <si>
    <t>Drobný inštalačný materiál a práca</t>
  </si>
  <si>
    <t>-1259897773</t>
  </si>
  <si>
    <t>22-M</t>
  </si>
  <si>
    <t>Montáže oznamovacích a zabezpečovacích zariadení</t>
  </si>
  <si>
    <t>220490043.S</t>
  </si>
  <si>
    <t>Montáž a dodávka telefónneho bytového zariadenia-hlasitá, zapojenie,vyskúš.a vysvetlenie manipuláci</t>
  </si>
  <si>
    <t>153873083</t>
  </si>
  <si>
    <t>220511002.S</t>
  </si>
  <si>
    <t>Montáž zásuvky 2xRJ45 pod omietku</t>
  </si>
  <si>
    <t>696204308</t>
  </si>
  <si>
    <t>383150002100.S</t>
  </si>
  <si>
    <t>Zásuvkový modul 2xRJ45/s, Cat.5e</t>
  </si>
  <si>
    <t>2137771920</t>
  </si>
  <si>
    <t>220511021.S</t>
  </si>
  <si>
    <t>Zapojenie zásuvky 2xRJ45</t>
  </si>
  <si>
    <t>-253556139</t>
  </si>
  <si>
    <t>220511031.S</t>
  </si>
  <si>
    <t>Kábel v rúrkach - internet +TV</t>
  </si>
  <si>
    <t>1736201257</t>
  </si>
  <si>
    <t>341230000800.S</t>
  </si>
  <si>
    <t>Kábel medený dátový UTP 4x2x0,5 mm2</t>
  </si>
  <si>
    <t>1204255666</t>
  </si>
  <si>
    <t>220512130.S</t>
  </si>
  <si>
    <t>Značenie zásuviek</t>
  </si>
  <si>
    <t>-536724014</t>
  </si>
  <si>
    <t>220512199.S</t>
  </si>
  <si>
    <t>RACK skriňa s príslušenstvom a internetovým pripojením</t>
  </si>
  <si>
    <t>96296647</t>
  </si>
  <si>
    <t>220733040.S</t>
  </si>
  <si>
    <t>Montáž a inštalácia TV zásuvky</t>
  </si>
  <si>
    <t>623376287</t>
  </si>
  <si>
    <t>384270000100.S</t>
  </si>
  <si>
    <t>Zásuvka TV koncová</t>
  </si>
  <si>
    <t>1292447155</t>
  </si>
  <si>
    <t>220960416.R</t>
  </si>
  <si>
    <t>Montáž tlačidla CENTRAL STOP</t>
  </si>
  <si>
    <t>1921892372</t>
  </si>
  <si>
    <t>35899000100R</t>
  </si>
  <si>
    <t>CENTRAL STOP</t>
  </si>
  <si>
    <t>203327596</t>
  </si>
  <si>
    <t>HZS000114</t>
  </si>
  <si>
    <t>Revízna správa</t>
  </si>
  <si>
    <t>699265339</t>
  </si>
  <si>
    <t>SO 02 - Dopravné napojenie, spevnené plochy, chodníky</t>
  </si>
  <si>
    <t>02.1 - Komunikácia</t>
  </si>
  <si>
    <t>Žiar nad Hronom</t>
  </si>
  <si>
    <t>Zariadenie sociálnych služieb Lipa, Žiar nad Hrono</t>
  </si>
  <si>
    <t>Ing. Viliam Michálek, PhD, Strečno</t>
  </si>
  <si>
    <t>Ing. Milan Sirotiak</t>
  </si>
  <si>
    <t xml:space="preserve">    5 - Komunikácie</t>
  </si>
  <si>
    <t>113107112.S</t>
  </si>
  <si>
    <t xml:space="preserve">Odstránenie krytu v ploche do 200 m2 z kameniva ťaženého, hr.100 do 200 mm,  -0,24000t</t>
  </si>
  <si>
    <t>1841620889</t>
  </si>
  <si>
    <t>113107141.S</t>
  </si>
  <si>
    <t xml:space="preserve">Odstránenie krytu v ploche do 200 m2 asfaltového, hr. vrstvy do 50 mm,  -0,12500t</t>
  </si>
  <si>
    <t>567820553</t>
  </si>
  <si>
    <t>113107142.S</t>
  </si>
  <si>
    <t xml:space="preserve">Odstránenie krytu asfaltového v ploche do 200 m2, hr. nad 50 do 100 mm,  -0,25000t</t>
  </si>
  <si>
    <t>1165601824</t>
  </si>
  <si>
    <t>121101112.S</t>
  </si>
  <si>
    <t>Odstránenie ornice s premiestn. na hromady, so zložením na vzdialenosť do 100 m a do 1000 m3</t>
  </si>
  <si>
    <t>-377061530</t>
  </si>
  <si>
    <t>131201102.S</t>
  </si>
  <si>
    <t>Výkop nezapaženej jamy v hornine 3, nad 100 do 1000 m3</t>
  </si>
  <si>
    <t>-1282151397</t>
  </si>
  <si>
    <t>-1629088320</t>
  </si>
  <si>
    <t>132101101.S</t>
  </si>
  <si>
    <t>Výkop ryhy do šírky 600 mm v horn.1a2 do 100 m3</t>
  </si>
  <si>
    <t>2029846378</t>
  </si>
  <si>
    <t>162301121.S</t>
  </si>
  <si>
    <t>Vodorovné premiestnenie výkopku po spevnenej ceste z horniny tr.1-4, nad 100 do 1000 m3 na vzdialenosť nad 50 do 500 m</t>
  </si>
  <si>
    <t>1796412836</t>
  </si>
  <si>
    <t>162501122.S</t>
  </si>
  <si>
    <t>Vodorovné premiestnenie výkopku po spevnenej ceste z horniny tr.1-4, nad 100 do 1000 m3 na vzdialenosť do 3000 m</t>
  </si>
  <si>
    <t>-666614373</t>
  </si>
  <si>
    <t>162501123.S</t>
  </si>
  <si>
    <t>Vodorovné premiestnenie výkopku po spevnenej ceste z horniny tr.1-4, nad 100 do 1000 m3, príplatok k cene za každých ďalšich a začatých 1000 m</t>
  </si>
  <si>
    <t>1041417210</t>
  </si>
  <si>
    <t>167101101.S</t>
  </si>
  <si>
    <t>Nakladanie neuľahnutého výkopku z hornín tr.1-4 do 100 m3</t>
  </si>
  <si>
    <t>-1015869644</t>
  </si>
  <si>
    <t>171201201.S</t>
  </si>
  <si>
    <t>Uloženie sypaniny na skládky do 100 m3</t>
  </si>
  <si>
    <t>-1598443052</t>
  </si>
  <si>
    <t>171201202.S</t>
  </si>
  <si>
    <t>Uloženie sypaniny na skládky nad 100 do 1000 m3</t>
  </si>
  <si>
    <t>-69540423</t>
  </si>
  <si>
    <t>175101201.S</t>
  </si>
  <si>
    <t>Obsyp objektov sypaninou z vhodných hornín 1 až 4 bez prehodenia sypaniny</t>
  </si>
  <si>
    <t>267294423</t>
  </si>
  <si>
    <t>583410004400.S</t>
  </si>
  <si>
    <t>Štrkodrva frakcia 0-63 mm</t>
  </si>
  <si>
    <t>-1535289121</t>
  </si>
  <si>
    <t>181101102.S</t>
  </si>
  <si>
    <t>Úprava pláne v zárezoch v hornine 1-4 so zhutnením</t>
  </si>
  <si>
    <t>411546923</t>
  </si>
  <si>
    <t>181301102.S</t>
  </si>
  <si>
    <t>Rozprestretie ornice v rovine, plocha do 500 m2, hr.do 150 mm</t>
  </si>
  <si>
    <t>-2061525412</t>
  </si>
  <si>
    <t>181301302.S</t>
  </si>
  <si>
    <t>Rozprestretie ornice na svahu do sklonu 1:5, plocha do 500 m2, hr. do 150 mm</t>
  </si>
  <si>
    <t>997397581</t>
  </si>
  <si>
    <t>-2044118191</t>
  </si>
  <si>
    <t>211971110.S</t>
  </si>
  <si>
    <t>Zhotovenie opláštenia výplne z geotextílie, v ryhe alebo v záreze so stenami šikmými o skl. do 1:2,5</t>
  </si>
  <si>
    <t>211085284</t>
  </si>
  <si>
    <t>693110002900.S</t>
  </si>
  <si>
    <t>Geotextília polypropylénová netkaná 250 g/m2</t>
  </si>
  <si>
    <t>448838496</t>
  </si>
  <si>
    <t>212752127.S</t>
  </si>
  <si>
    <t>Trativody z flexodrenážnych rúr DN 160</t>
  </si>
  <si>
    <t>489786662</t>
  </si>
  <si>
    <t>289971211</t>
  </si>
  <si>
    <t>Zhotovenie vrstvy z geotextílie na upravenom povrchu sklon do 1 : 5 , šírky od 0 do 3 m</t>
  </si>
  <si>
    <t>-1661344413</t>
  </si>
  <si>
    <t>693110004710R</t>
  </si>
  <si>
    <t>Geotextília netkaná proti ropným látkam REO Fb 1,2x10 m, 400 g/m2</t>
  </si>
  <si>
    <t>-2091218544</t>
  </si>
  <si>
    <t>Komunikácie</t>
  </si>
  <si>
    <t>564762113.S</t>
  </si>
  <si>
    <t>Podklad alebo kryt z kameniva hrubého drveného veľ. 32-63 mm (vibr.štrk) po zhut.hr. 220 mm</t>
  </si>
  <si>
    <t>54717465</t>
  </si>
  <si>
    <t>564851111.S</t>
  </si>
  <si>
    <t>Podklad zo štrkodrviny fr. 0-32 s rozprestretím a zhutnením, po zhutnení hr. 150 mm</t>
  </si>
  <si>
    <t>2111449496</t>
  </si>
  <si>
    <t>567122114.S</t>
  </si>
  <si>
    <t>Podklad z kameniva stmeleného cementom s rozprestretím a zhutnením, CBGM C 8/10 (C 6/8), po zhutnení hr. 150 mm</t>
  </si>
  <si>
    <t>-1082343712</t>
  </si>
  <si>
    <t>577144211.S</t>
  </si>
  <si>
    <t>Asfaltový betón vrstva obrusná AC 11 O v pruhu š. do 3 m z nemodifik. asfaltu tr. I, po zhutnení hr. 50 mm</t>
  </si>
  <si>
    <t>2037288439</t>
  </si>
  <si>
    <t>577174411.S</t>
  </si>
  <si>
    <t>Asfaltový betón vrstva ložná AC 22 L v pruhu š. do 3 m z nemodifik. asfaltu tr. I, po zhutnení hr. 80 mm</t>
  </si>
  <si>
    <t>1170753443</t>
  </si>
  <si>
    <t>596811313.S</t>
  </si>
  <si>
    <t>Kladenie betónovej dlažby s vyplnením škár do lôžka z kameniva, veľ. do 0,09 m2 plochy nad 300 m2. škárovanie kremičitým pieskom</t>
  </si>
  <si>
    <t>-12619379</t>
  </si>
  <si>
    <t>592460011700P3</t>
  </si>
  <si>
    <t>Dlažba betónová drenážna EKOgreen, rozmer 200x200x80 mm,</t>
  </si>
  <si>
    <t>1063437528</t>
  </si>
  <si>
    <t>914001111.S</t>
  </si>
  <si>
    <t>Osadenie a montáž cestnej zvislej dopravnej značky na stĺpik, stĺp, konzolu alebo objekt</t>
  </si>
  <si>
    <t>2043968582</t>
  </si>
  <si>
    <t>404490008400.S</t>
  </si>
  <si>
    <t>Stĺpik Zn, d 60 mm/1 bm, pre dopravné značky</t>
  </si>
  <si>
    <t>-1874075855</t>
  </si>
  <si>
    <t>404440000100.S</t>
  </si>
  <si>
    <t>Úchyt na stĺpik, d 60 mm, križový, Zn</t>
  </si>
  <si>
    <t>10830339</t>
  </si>
  <si>
    <t>404490008600.S</t>
  </si>
  <si>
    <t>Krytka stĺpika, d 60 mm, plastová</t>
  </si>
  <si>
    <t>1010085858</t>
  </si>
  <si>
    <t>404410033920</t>
  </si>
  <si>
    <t>Regulačná značka ZDZ 202 "Stoj, daj prednosť v jazde", Zn lisovaná, V1-600 x 600 mm, RA2, P3, E2, SP1</t>
  </si>
  <si>
    <t>1025174770</t>
  </si>
  <si>
    <t>914812111.S</t>
  </si>
  <si>
    <t>Montáž dočasnej dopravnej značky samostatnej základnej</t>
  </si>
  <si>
    <t>-955581314</t>
  </si>
  <si>
    <t>404410180284</t>
  </si>
  <si>
    <t>Všeobecná dodatková tabuľa ZDZ 509-53 V2RA2 "Spresňujúce informácie (k značke 101: stavebná premávka)", rozmer 330x600 mm, Zn lisovaná, P3, E2, SP1</t>
  </si>
  <si>
    <t>1701998650</t>
  </si>
  <si>
    <t>404410180402</t>
  </si>
  <si>
    <t>Všeobecná dodatková tabuľa ZDZ 507-121 V2RA2 "Neplatí pre (vozidlá stavby)", rozmer 450x600 mm, Zn lisovaná, P3, E2, SP1</t>
  </si>
  <si>
    <t>-717690202</t>
  </si>
  <si>
    <t>404410034677</t>
  </si>
  <si>
    <t>Regulačná značka ZDZ 210-32 "Prikázaný smer jazdy (priamo alebo vpravo)", Zn lisovaná, V1 - kruh 420 mm, RA2, P3, E2, SP1</t>
  </si>
  <si>
    <t>-528790756</t>
  </si>
  <si>
    <t>914812211.S</t>
  </si>
  <si>
    <t xml:space="preserve">Montáž dočasnej dopravnej značky kompletnej základnej 101; 321; 231; 202; 215; 114; 131; </t>
  </si>
  <si>
    <t>-1383519213</t>
  </si>
  <si>
    <t>404410211400.S</t>
  </si>
  <si>
    <t>Kompletná dopravná značka základného rozmeru 900 mm vrátane podstavca a stĺpa</t>
  </si>
  <si>
    <t>73800150</t>
  </si>
  <si>
    <t>915716125.S</t>
  </si>
  <si>
    <t>Vodorovné dopravné značenie striekané farbou čiar hrubých súvislých, farba biela retroreflexná šírky 300 mm</t>
  </si>
  <si>
    <t>292581947</t>
  </si>
  <si>
    <t>915716133.S</t>
  </si>
  <si>
    <t>Vodorovné dopravné značenie striekané farbou čiar tenkých prerušovaných, farba biela základná šírky 150 mm</t>
  </si>
  <si>
    <t>1804330749</t>
  </si>
  <si>
    <t>915721222.S</t>
  </si>
  <si>
    <t>Vodorovné dopravné značenie striekané farbou prechodov pre chodcov, šípky, symboly a pod., žltá retroreflexná</t>
  </si>
  <si>
    <t>433430497</t>
  </si>
  <si>
    <t>915791111.S</t>
  </si>
  <si>
    <t>Predznačenie pre značenie striekané farbou z náterových hmôt deliace čiary, vodiace prúžky</t>
  </si>
  <si>
    <t>125579806</t>
  </si>
  <si>
    <t>915791112.S</t>
  </si>
  <si>
    <t>Predznačenie pre vodorovné značenie striekané farbou alebo vykonávané z náterových hmôt</t>
  </si>
  <si>
    <t>-1566052090</t>
  </si>
  <si>
    <t>915911111.S</t>
  </si>
  <si>
    <t>Montáž dočasnej dopravnej zábrany Z2 reflexnej</t>
  </si>
  <si>
    <t>-1081393529</t>
  </si>
  <si>
    <t>404450003500</t>
  </si>
  <si>
    <t>Zariadenie dopravné (Zábrana na označenie uzávierky) reflexná, rozmer 1000x200 mm, pre dočasné dopravné značenie</t>
  </si>
  <si>
    <t>1756339422</t>
  </si>
  <si>
    <t>915912211.S</t>
  </si>
  <si>
    <t>Montáž dočasnej dopravnej smerovej dosky základnej Z4</t>
  </si>
  <si>
    <t>-375808887</t>
  </si>
  <si>
    <t>404450006000.S</t>
  </si>
  <si>
    <t>Zariadenie dopravné - Smerová alebo vodiaca doska Z4, rozmer 300x1225 mm, obojstranná, plastová</t>
  </si>
  <si>
    <t>-202243131</t>
  </si>
  <si>
    <t>917862112.S</t>
  </si>
  <si>
    <t>Osadenie chodník. obrubníka betónového stojatého do lôžka z betónu prosteho tr. C 16/20 s bočnou oporou</t>
  </si>
  <si>
    <t>-862023983</t>
  </si>
  <si>
    <t>592170000900.S</t>
  </si>
  <si>
    <t>Obrubník cestný bez skosenia rovný, lxšxv 1000x150x260 mm</t>
  </si>
  <si>
    <t>1251281801</t>
  </si>
  <si>
    <t>592170001000.S</t>
  </si>
  <si>
    <t>Obrubník cestný, lxšxv 1000x150x260 mm</t>
  </si>
  <si>
    <t>1432131061</t>
  </si>
  <si>
    <t>918101112.S</t>
  </si>
  <si>
    <t>Lôžko pod obrubníky, krajníky alebo obruby z dlažobných kociek z betónu prostého tr. C 16/20</t>
  </si>
  <si>
    <t>-303901638</t>
  </si>
  <si>
    <t>919726221P</t>
  </si>
  <si>
    <t>Tesnenie prcovných škár samolepiacou bitumenovou páskou</t>
  </si>
  <si>
    <t>-258054816</t>
  </si>
  <si>
    <t>2835500186P</t>
  </si>
  <si>
    <t>Tesniaci páska Dunaflex 40x4 mm</t>
  </si>
  <si>
    <t>414187087</t>
  </si>
  <si>
    <t>919726541</t>
  </si>
  <si>
    <t xml:space="preserve">Tesnenie škár zálievkou za studena </t>
  </si>
  <si>
    <t>835875407</t>
  </si>
  <si>
    <t>919735111.S</t>
  </si>
  <si>
    <t>Rezanie existujúceho asfaltového krytu alebo podkladu hĺbky do 50 mm</t>
  </si>
  <si>
    <t>-1087329301</t>
  </si>
  <si>
    <t>919735112.S</t>
  </si>
  <si>
    <t>Rezanie existujúceho asfaltového krytu alebo podkladu hĺbky nad 50 do 100 mm</t>
  </si>
  <si>
    <t>-1575038098</t>
  </si>
  <si>
    <t>935141724.S</t>
  </si>
  <si>
    <t>Osadenie odvodňovacieho vláknobetónového žľabu plytkého s ochrannou hranou, svetlej šírky 150 mm a s roštom triedy D 400</t>
  </si>
  <si>
    <t>380348663</t>
  </si>
  <si>
    <t>592270117650</t>
  </si>
  <si>
    <t>Odvodňovací žľab Faserfix KS 150, rám z pozinkovanej ocele, typ 150 F, bez spádu dna, lxšxv 1000x210x150 mm, HAURATON</t>
  </si>
  <si>
    <t>-1896305701</t>
  </si>
  <si>
    <t>592270118450.S</t>
  </si>
  <si>
    <t>Liatinový kryt lxšxv 500x199x20 mm, štrbiny 132x18 mm, tr. zaťaženia D 400, k odvodňovaciemu žľabu z vláknobetónu s ochrannou hranou svetlej šírky 150 mm</t>
  </si>
  <si>
    <t>-557921159</t>
  </si>
  <si>
    <t>592270119100</t>
  </si>
  <si>
    <t>Čelná stena plná z pozinkovanej ocele, typ 150F, šxv 210x150 mm, k odvodňovaciemu žľabu Faserfix KS 150, HAURATON</t>
  </si>
  <si>
    <t>-721572256</t>
  </si>
  <si>
    <t>935141792.S</t>
  </si>
  <si>
    <t>Osadenie vpustu pre odvodňovací vláknobetónový žľab s ochrannou hranou svetlej šírky 150 mm</t>
  </si>
  <si>
    <t>1497216350</t>
  </si>
  <si>
    <t>592270119000</t>
  </si>
  <si>
    <t>Odtokový vpust s pozinkovaným košom na nečistoty, lxšxv 500x210x600 mm, k odvodňovaciemu žľabu Faserfix KS 150, HAURATON</t>
  </si>
  <si>
    <t>-406757641</t>
  </si>
  <si>
    <t>966006211.S</t>
  </si>
  <si>
    <t xml:space="preserve">Odstránenie (demontáž) zvislej dopravnej značky zo stĺpov, stĺpikov alebo konzol,  -0,00400t</t>
  </si>
  <si>
    <t>1694787337</t>
  </si>
  <si>
    <t>966812111.S</t>
  </si>
  <si>
    <t>Demontáž dočasnej dopravnej značky samostatnej základnej</t>
  </si>
  <si>
    <t>-2111023676</t>
  </si>
  <si>
    <t>966812211.S</t>
  </si>
  <si>
    <t>Demontáž dočasnej dopravnej značky kompletnej základnej</t>
  </si>
  <si>
    <t>-1439635375</t>
  </si>
  <si>
    <t>966821111.S</t>
  </si>
  <si>
    <t xml:space="preserve">Demontáž dočasnej dopravnej zábrany Z2 reflexnej </t>
  </si>
  <si>
    <t>-824866529</t>
  </si>
  <si>
    <t>966822211.S</t>
  </si>
  <si>
    <t>Demontáž dočasnej dopravnej smerovej dosky základnej Z4</t>
  </si>
  <si>
    <t>-62156619</t>
  </si>
  <si>
    <t>979084212.S</t>
  </si>
  <si>
    <t>Vodorovná doprava vybúraných hmôt po suchu s naložením a so zložením na vzdialenosť do 50 m</t>
  </si>
  <si>
    <t>-957723630</t>
  </si>
  <si>
    <t>979084216.S</t>
  </si>
  <si>
    <t>Vodorovná doprava vybúraných hmôt po suchu bez naloženia, ale so zložením na vzdialenosť do 5 km</t>
  </si>
  <si>
    <t>552809562</t>
  </si>
  <si>
    <t>979087213.S</t>
  </si>
  <si>
    <t>Nakladanie na dopravné prostriedky pre vodorovnú dopravu vybúraných hmôt</t>
  </si>
  <si>
    <t>-145125046</t>
  </si>
  <si>
    <t>979089212.S</t>
  </si>
  <si>
    <t>Poplatok za skládku - bitúmenové zmesi, uholný decht, dechtové výrobky (17 03 ), ostatné</t>
  </si>
  <si>
    <t>13792948</t>
  </si>
  <si>
    <t>998223011.S</t>
  </si>
  <si>
    <t>Presun hmôt pre pozemné komunikácie s krytom dláždeným (822 2.3, 822 5.3) akejkoľvek dĺžky objektu</t>
  </si>
  <si>
    <t>-1742433217</t>
  </si>
  <si>
    <t>02.2 - Parkovanie</t>
  </si>
  <si>
    <t>121101111.S</t>
  </si>
  <si>
    <t>Odstránenie ornice s vodor. premiestn. na hromady, so zložením na vzdialenosť do 100 m a do 100m3</t>
  </si>
  <si>
    <t>-1939202682</t>
  </si>
  <si>
    <t>131201101.S</t>
  </si>
  <si>
    <t>Výkop nezapaženej jamy v hornine 3, do 100 m3</t>
  </si>
  <si>
    <t>-7898949</t>
  </si>
  <si>
    <t>2132028113</t>
  </si>
  <si>
    <t>162301111.S</t>
  </si>
  <si>
    <t>Vodorovné premiestnenie výkopku po nespevnenej ceste z horniny tr.1-4, do 100 m3 na vzdialenosť nad 50 do 500 m</t>
  </si>
  <si>
    <t>1896073310</t>
  </si>
  <si>
    <t>162501132.S</t>
  </si>
  <si>
    <t>Vodorovné premiestnenie výkopku po nespevnenej ceste z horniny tr.1-4, nad 100 do 1000 m3 na vzdialenosť do 3000 m</t>
  </si>
  <si>
    <t>606550986</t>
  </si>
  <si>
    <t>-2087830950</t>
  </si>
  <si>
    <t>1287757364</t>
  </si>
  <si>
    <t>175427547</t>
  </si>
  <si>
    <t>-1955446042</t>
  </si>
  <si>
    <t>-459050200</t>
  </si>
  <si>
    <t>-1905750310</t>
  </si>
  <si>
    <t>1262556192</t>
  </si>
  <si>
    <t>-2056368837</t>
  </si>
  <si>
    <t>183974669</t>
  </si>
  <si>
    <t>29872881</t>
  </si>
  <si>
    <t>969141196</t>
  </si>
  <si>
    <t>1140019134</t>
  </si>
  <si>
    <t>466214592</t>
  </si>
  <si>
    <t>171906256</t>
  </si>
  <si>
    <t>316552216</t>
  </si>
  <si>
    <t>-2112454292</t>
  </si>
  <si>
    <t>404410037576</t>
  </si>
  <si>
    <t>Regulačná značka ZDZ 272-10 "Parkovanie (šikmo/pozdĺžne,vpravo-začiatok,vľavo-koniec)", Zn lisovaná, V2 - 600x600 mm, RA2, P3, E2, SP1</t>
  </si>
  <si>
    <t>83091055</t>
  </si>
  <si>
    <t>404410037577</t>
  </si>
  <si>
    <t>Regulačná značka ZDZ 272-20 "Parkovanie (šikmo/pozdĺžne,vpravo-koniec,vľavo-začiatok)", Zn lisovaná, V2 - 600x600 mm, RA2, P3, E2, SP1</t>
  </si>
  <si>
    <t>49240131</t>
  </si>
  <si>
    <t>404410037575</t>
  </si>
  <si>
    <t>Regulačná značka ZDZ 272 "Parkovanie", Zn lisovaná, V2 - 600 x 600 mm, RA2, P3, E2, SP1</t>
  </si>
  <si>
    <t>-1676336862</t>
  </si>
  <si>
    <t>914001211.S</t>
  </si>
  <si>
    <t>Montáž cestnej zvislej dopravnej značky základnej veľkosti do 1 m2 objímkami na stĺpiky alebo konzoly</t>
  </si>
  <si>
    <t>2064452778</t>
  </si>
  <si>
    <t>-908774386</t>
  </si>
  <si>
    <t>404410180246</t>
  </si>
  <si>
    <t>Všeobecná dodatková tabuľa ZDZ 506-86 V2RA2 "Platí pre (osoby so zdravotným postihnutím)", rozmer 330x600 mm, Zn lisovaná, P3, E2, SP1</t>
  </si>
  <si>
    <t>941491993</t>
  </si>
  <si>
    <t>404410179018</t>
  </si>
  <si>
    <t>Všeobecná dodatková tabuľa ZDZ 506-142r3V1RA1 "Platí pre (zákazníci vyznač.obchodníka-3 riadky)", rozmer 420x420 mm, Zn lisovaná,P3, E2, SP1</t>
  </si>
  <si>
    <t>1732212246</t>
  </si>
  <si>
    <t>915716122.S</t>
  </si>
  <si>
    <t>Vodorovné dopravné značenie striekané farbou čiar tenkých súvislých, farba biela retroreflexná šírky 120 mm</t>
  </si>
  <si>
    <t>1213173388</t>
  </si>
  <si>
    <t>915721212.S</t>
  </si>
  <si>
    <t>Vodorovné dopravné značenie striekané farbou prechodov pre chodcov, šípky, symboly a pod., biela retroreflexná</t>
  </si>
  <si>
    <t>-1640371279</t>
  </si>
  <si>
    <t>957596635</t>
  </si>
  <si>
    <t>-1459112266</t>
  </si>
  <si>
    <t>-674321595</t>
  </si>
  <si>
    <t>1583298868</t>
  </si>
  <si>
    <t>1328893548</t>
  </si>
  <si>
    <t>-600353511</t>
  </si>
  <si>
    <t>-1167244378</t>
  </si>
  <si>
    <t>02.3 - Chodníky</t>
  </si>
  <si>
    <t>02.3.1 - Chodník dláždený</t>
  </si>
  <si>
    <t>131101102.S</t>
  </si>
  <si>
    <t>Výkop nezapaženej jamy v hornine 1-2, nad 100 do 1000 m3</t>
  </si>
  <si>
    <t>646524268</t>
  </si>
  <si>
    <t>564752114.S</t>
  </si>
  <si>
    <t>Podklad alebo kryt z kameniva hrubého drveného veľ. 32-63 mm (vibr.štrk) po zhut.hr. 180 mm</t>
  </si>
  <si>
    <t>567123114P</t>
  </si>
  <si>
    <t>Podklad z kameniva stmeleného cementom, s rozprestrenm a zhutnením CBGM C 5/6, po zhutnení hr. 120 mm</t>
  </si>
  <si>
    <t>596911144.S</t>
  </si>
  <si>
    <t>Kladenie betónovej zámkovej dlažby komunikácií pre peších hr. 60 mm pre peších nad 300 m2 so zriadením lôžka z kameniva hr. 30 mm</t>
  </si>
  <si>
    <t>592460017300</t>
  </si>
  <si>
    <t>Dlažba betónová SEMMELROCK CITYTOP systémová s fázou, rozmer 100x100 až 300x300x60 mm, sivá</t>
  </si>
  <si>
    <t>916561112.S</t>
  </si>
  <si>
    <t>Osadenie záhonového alebo parkového obrubníka betón., do lôžka z bet. pros. tr. C 16/20 s bočnou oporou</t>
  </si>
  <si>
    <t>592170001800</t>
  </si>
  <si>
    <t>Obrubník parkový, lxšxv 1000x50x200 mm, sivá</t>
  </si>
  <si>
    <t>02.4 - Sadové úpray</t>
  </si>
  <si>
    <t>D3 - Výsadba</t>
  </si>
  <si>
    <t>D4 - Ostatné práce</t>
  </si>
  <si>
    <t xml:space="preserve">    D5 - Materiál</t>
  </si>
  <si>
    <t xml:space="preserve">    D6 - Vzrastlé stromy</t>
  </si>
  <si>
    <t xml:space="preserve">    D7 - Navrhované kry /živý plot/</t>
  </si>
  <si>
    <t>D3</t>
  </si>
  <si>
    <t>Výsadba</t>
  </si>
  <si>
    <t>K.10</t>
  </si>
  <si>
    <t xml:space="preserve">Hĺbenie jamiek pre výsadbu rastlín so 100% výmenou pôdy  v rov. al. na svahu do 1:5 v objeme nad 0,4 do 1,0 m3 (stromy)</t>
  </si>
  <si>
    <t>-252365590</t>
  </si>
  <si>
    <t>K.11</t>
  </si>
  <si>
    <t>Vysadenie drevín s balom v rovine - do pr.balu 60 cm</t>
  </si>
  <si>
    <t>17581641</t>
  </si>
  <si>
    <t>K.12</t>
  </si>
  <si>
    <t>Hnojenie pôdy s rozdelením k jednotlivým rastlinám - Silvamix</t>
  </si>
  <si>
    <t>1834223899</t>
  </si>
  <si>
    <t>K.13</t>
  </si>
  <si>
    <t>Zakotvenie dreviny kotviacim sytémom -KSB-Z1 KOTVOS</t>
  </si>
  <si>
    <t>-1160593495</t>
  </si>
  <si>
    <t>K.14</t>
  </si>
  <si>
    <t xml:space="preserve">Hĺbenie jamiek pre výsadbu rastlín bez výmeny pôdy  v rov. al. na svahu do 1:5 v objeme do 0,4 m3 (kry)</t>
  </si>
  <si>
    <t>-1816782312</t>
  </si>
  <si>
    <t>K.15</t>
  </si>
  <si>
    <t>Vysadenie drevín s balom v rovine - do pr.balu 40 cm (kry)</t>
  </si>
  <si>
    <t>-641374</t>
  </si>
  <si>
    <t>K.4</t>
  </si>
  <si>
    <t>Plošná úprava terénu pri nerovnostiach 100-150 mm v rov. al. na svahu do 1:5</t>
  </si>
  <si>
    <t>-893049806</t>
  </si>
  <si>
    <t>K.6</t>
  </si>
  <si>
    <t>Obrobenie pôdy hrabaním v rov. al. na svahu do 1:5</t>
  </si>
  <si>
    <t>-1268542740</t>
  </si>
  <si>
    <t>D4</t>
  </si>
  <si>
    <t>Ostatné práce</t>
  </si>
  <si>
    <t>K.18</t>
  </si>
  <si>
    <t>Zaliatie rastlín vodou, plochy nad 20 m2</t>
  </si>
  <si>
    <t>-1001294517</t>
  </si>
  <si>
    <t>K.19</t>
  </si>
  <si>
    <t>Osadenie mulčovacej netkanej textílie na svahu do 1:5</t>
  </si>
  <si>
    <t>1313590471</t>
  </si>
  <si>
    <t>K.20</t>
  </si>
  <si>
    <t>Mulčovanie rastlín v rovine</t>
  </si>
  <si>
    <t>-1799017781</t>
  </si>
  <si>
    <t>D5</t>
  </si>
  <si>
    <t>Materiál</t>
  </si>
  <si>
    <t>m.2</t>
  </si>
  <si>
    <t>Geotextília 50g/m2</t>
  </si>
  <si>
    <t>3554359</t>
  </si>
  <si>
    <t>m.4</t>
  </si>
  <si>
    <t>Okrasný štrk /mulčovanie rastlín/ andezit 8 – 16</t>
  </si>
  <si>
    <t>-1130784257</t>
  </si>
  <si>
    <t>m.6</t>
  </si>
  <si>
    <t>Dodávka vody</t>
  </si>
  <si>
    <t>550312369</t>
  </si>
  <si>
    <t>m.7</t>
  </si>
  <si>
    <t>Priepustný záhradnícky substrát /kvalitná ornica/</t>
  </si>
  <si>
    <t>1355642723</t>
  </si>
  <si>
    <t>m.9</t>
  </si>
  <si>
    <t>Ornica /pod trávnik/</t>
  </si>
  <si>
    <t>-1893091536</t>
  </si>
  <si>
    <t>D6</t>
  </si>
  <si>
    <t>Vzrastlé stromy</t>
  </si>
  <si>
    <t>m.11</t>
  </si>
  <si>
    <t>Ginkgo biloba 18 – 20</t>
  </si>
  <si>
    <t>486174879</t>
  </si>
  <si>
    <t>D7</t>
  </si>
  <si>
    <t>Navrhované kry /živý plot/</t>
  </si>
  <si>
    <t>m.12</t>
  </si>
  <si>
    <t>Carpinus betulus 80 – 100 /98 bm/</t>
  </si>
  <si>
    <t>1388345245</t>
  </si>
  <si>
    <t>1384859046</t>
  </si>
  <si>
    <t>541718995</t>
  </si>
  <si>
    <t>162501112.S</t>
  </si>
  <si>
    <t>Vodorovné premiestnenie výkopku po nespevnenej ceste z horniny tr.1-4, do 100 m3 na vzdialenosť do 3000 m</t>
  </si>
  <si>
    <t>1113292</t>
  </si>
  <si>
    <t>271903969</t>
  </si>
  <si>
    <t>174201102.S</t>
  </si>
  <si>
    <t>Zásyp sypaninou bez zhutnenia jám, šachiet, rýh, zárezov alebo okolo objektov nad 100 do 1000 m3</t>
  </si>
  <si>
    <t>3532590</t>
  </si>
  <si>
    <t>-1855464458</t>
  </si>
  <si>
    <t>211571121.S</t>
  </si>
  <si>
    <t>Výplň odvodňovacieho rebra alebo trativodu do rýh s úpravou povrchu výplne kamenivom drobným ťaženým</t>
  </si>
  <si>
    <t>-324734090</t>
  </si>
  <si>
    <t>1448506079</t>
  </si>
  <si>
    <t>269465963</t>
  </si>
  <si>
    <t>212312111.S</t>
  </si>
  <si>
    <t>Lôžko pre trativod z betónu prostého</t>
  </si>
  <si>
    <t>-598803380</t>
  </si>
  <si>
    <t>212532111.S</t>
  </si>
  <si>
    <t>Lôžko pre trativod z kameniva hrubého drveného frakcie 16-32 mm</t>
  </si>
  <si>
    <t>841068269</t>
  </si>
  <si>
    <t>212756245.S</t>
  </si>
  <si>
    <t>Montáž trativodu z drenážnych rúr PVC, bez lôžka, SN 8, DN 250</t>
  </si>
  <si>
    <t>1797434970</t>
  </si>
  <si>
    <t>286120013000.S</t>
  </si>
  <si>
    <t>Plnostenná drenážna PVC rúra DN 250, SN 8, perforovaná</t>
  </si>
  <si>
    <t>-775302678</t>
  </si>
  <si>
    <t>998231311.S</t>
  </si>
  <si>
    <t>Presun hmôt pre sadovnícke a krajinárske úpravy do 5000 m vodorovne bez zvislého presunu</t>
  </si>
  <si>
    <t>1817183693</t>
  </si>
  <si>
    <t>SO 04 - NN prípojka</t>
  </si>
  <si>
    <t xml:space="preserve">    46-M - Zemné práce vykonávané pri externých montážnych prácach</t>
  </si>
  <si>
    <t xml:space="preserve">    95-M - Revízie</t>
  </si>
  <si>
    <t>210010164.S</t>
  </si>
  <si>
    <t>Rúrka tuhá elektroinštalačná z HDPE, D 110 uložená voľne</t>
  </si>
  <si>
    <t>1063146074</t>
  </si>
  <si>
    <t>286130072900.S</t>
  </si>
  <si>
    <t>Chránička tuhá dvojplášťová korugovaná DN 110, HDPE</t>
  </si>
  <si>
    <t>-1774011566</t>
  </si>
  <si>
    <t>286530130100.S</t>
  </si>
  <si>
    <t>Spojka nasúvacia 02110 pre korudované elektroinštal. rúrky z HDPE, D 110 mm</t>
  </si>
  <si>
    <t>-438434973</t>
  </si>
  <si>
    <t>210192729.S</t>
  </si>
  <si>
    <t>Zapojenie a kompletáž v rozvádzači</t>
  </si>
  <si>
    <t>-198255547</t>
  </si>
  <si>
    <t>210193006.S</t>
  </si>
  <si>
    <t>Rozpájacia a istiaca plastová skriňa pilierová</t>
  </si>
  <si>
    <t>-2062798027</t>
  </si>
  <si>
    <t>357110005300.S</t>
  </si>
  <si>
    <t>Skriňa rozpájacia a istiaca, plastová, pilierová</t>
  </si>
  <si>
    <t>1914036769</t>
  </si>
  <si>
    <t>210220001.S</t>
  </si>
  <si>
    <t>Uzemňovacie vedenie na povrchu FeZn drôt zvodový Ø 8-10</t>
  </si>
  <si>
    <t>155863111</t>
  </si>
  <si>
    <t>354410054800.S</t>
  </si>
  <si>
    <t>Drôt bleskozvodový FeZn, d 10 mm</t>
  </si>
  <si>
    <t>2042517247</t>
  </si>
  <si>
    <t>210220002.S</t>
  </si>
  <si>
    <t>Uzemňovacie vedenie na povrchu FeZn páska uzemňovacia do 120 mm2</t>
  </si>
  <si>
    <t>-304791828</t>
  </si>
  <si>
    <t>326377490</t>
  </si>
  <si>
    <t>210220243.S</t>
  </si>
  <si>
    <t>Svorka FeZn spojovacia SS</t>
  </si>
  <si>
    <t>-1194624206</t>
  </si>
  <si>
    <t>354410003400.S</t>
  </si>
  <si>
    <t>-1275430690</t>
  </si>
  <si>
    <t>1316950172</t>
  </si>
  <si>
    <t>-1264702766</t>
  </si>
  <si>
    <t>210810096.S</t>
  </si>
  <si>
    <t>Kábel medený silový uložený voľne 1-CYKY 0,6/1 kV 5x25 pre vonkajšie práce</t>
  </si>
  <si>
    <t>-1402188569</t>
  </si>
  <si>
    <t>341110006500.S</t>
  </si>
  <si>
    <t>Kábel medený 1-CYKY-J 5x25 mm2</t>
  </si>
  <si>
    <t>-359734213</t>
  </si>
  <si>
    <t>210902481.S</t>
  </si>
  <si>
    <t>Kábel hliníkový silový, uložený v rúrke NAYY 0,6/1 kV 4x25 pre vonkajšie práce</t>
  </si>
  <si>
    <t>-1986017817</t>
  </si>
  <si>
    <t>341110034000.S</t>
  </si>
  <si>
    <t>Kábel hliníkový NAYY-JNS 4x25 mm2 RE</t>
  </si>
  <si>
    <t>-1198920391</t>
  </si>
  <si>
    <t>220270328.S</t>
  </si>
  <si>
    <t>Vodič (lano) silnoprúdový CY, CYA 25,0 uložený do rúrkovodu alebo líšt,bez ukončenia a zapojenia</t>
  </si>
  <si>
    <t>746298185</t>
  </si>
  <si>
    <t>46-M</t>
  </si>
  <si>
    <t>Zemné práce vykonávané pri externých montážnych prácach</t>
  </si>
  <si>
    <t>460200163.S</t>
  </si>
  <si>
    <t>Hĺbenie káblovej ryhy ručne 35 cm širokej a 80 cm hlbokej, v zemine triedy 3</t>
  </si>
  <si>
    <t>984427956</t>
  </si>
  <si>
    <t>460420021.S</t>
  </si>
  <si>
    <t>Zriadenie, rekonšt. káblového lôžka z piesku bez zakrytia, v ryhe šír. do 65 cm, hrúbky vrstvy 5 cm</t>
  </si>
  <si>
    <t>2143937237</t>
  </si>
  <si>
    <t>583110000300.S</t>
  </si>
  <si>
    <t>Drvina vápencová frakcia 0-4 mm</t>
  </si>
  <si>
    <t>-128867986</t>
  </si>
  <si>
    <t>460490012.S</t>
  </si>
  <si>
    <t>Rozvinutie a uloženie výstražnej fólie z PE do ryhy, šírka do 33 cm</t>
  </si>
  <si>
    <t>-998650576</t>
  </si>
  <si>
    <t>283230008000.S</t>
  </si>
  <si>
    <t>Výstražná fóla PE, š. 300, farba červená</t>
  </si>
  <si>
    <t>-925111367</t>
  </si>
  <si>
    <t>460560163.S</t>
  </si>
  <si>
    <t>Ručný zásyp nezap. káblovej ryhy bez zhutn. zeminy, 35 cm širokej, 80 cm hlbokej v zemine tr. 3</t>
  </si>
  <si>
    <t>738679632</t>
  </si>
  <si>
    <t>460620013.S</t>
  </si>
  <si>
    <t>Proviz. úprava terénu v zemine tr. 3, aby nerovnosti terénu neboli väčšie ako 2 cm od vodor.hladiny</t>
  </si>
  <si>
    <t>1259014345</t>
  </si>
  <si>
    <t>95-M</t>
  </si>
  <si>
    <t>Revízie</t>
  </si>
  <si>
    <t>950101002.S</t>
  </si>
  <si>
    <t>Revízia NN prípojky</t>
  </si>
  <si>
    <t>1962573397</t>
  </si>
  <si>
    <t>Nešpecifikované práce</t>
  </si>
  <si>
    <t>-69710605</t>
  </si>
  <si>
    <t>SO 05 - Vodovodná prípojka</t>
  </si>
  <si>
    <t xml:space="preserve">    8 - Rúrové vedenie</t>
  </si>
  <si>
    <t xml:space="preserve">    722 - Vodomerná zostava</t>
  </si>
  <si>
    <t>-879846355</t>
  </si>
  <si>
    <t>1583754995</t>
  </si>
  <si>
    <t>Výkop ryhy šírky 600-2000mm horn.3 do 100m3</t>
  </si>
  <si>
    <t>605778787</t>
  </si>
  <si>
    <t>132201209.S</t>
  </si>
  <si>
    <t>Príplatok k cenám za lepivosť pri hĺbení rýh š. nad 600 do 2 000 mm zapaž. i nezapažených, s urovnaním dna v hornine 3</t>
  </si>
  <si>
    <t>1775149506</t>
  </si>
  <si>
    <t>162501102.S</t>
  </si>
  <si>
    <t>Vodorovné premiestnenie výkopku po spevnenej ceste z horniny tr.1-4, do 100 m3 na vzdialenosť do 3000 m</t>
  </si>
  <si>
    <t>-2121143874</t>
  </si>
  <si>
    <t>162501105.S</t>
  </si>
  <si>
    <t>Vodorovné premiestnenie výkopku po spevnenej ceste z horniny tr.1-4, do 100 m3, príplatok k cene za každých ďalšich a začatých 1000 m</t>
  </si>
  <si>
    <t>481076802</t>
  </si>
  <si>
    <t>-1047474032</t>
  </si>
  <si>
    <t>432035138</t>
  </si>
  <si>
    <t>583310002700.S</t>
  </si>
  <si>
    <t>Štrkopiesok frakcia 0-8 mm</t>
  </si>
  <si>
    <t>-1455095695</t>
  </si>
  <si>
    <t>220198489</t>
  </si>
  <si>
    <t>Rúrové vedenie</t>
  </si>
  <si>
    <t>524714010</t>
  </si>
  <si>
    <t>1210379903</t>
  </si>
  <si>
    <t>510682096</t>
  </si>
  <si>
    <t>891269111.S</t>
  </si>
  <si>
    <t>Montáž navrtávacieho pásu s ventilom menovitého tlaku 1 MPa na potr. z rúr liat., oceľ., plast., DN 100</t>
  </si>
  <si>
    <t>1346202852</t>
  </si>
  <si>
    <t>551180001700.S</t>
  </si>
  <si>
    <t>Navrtávaci pás uzáverový DN 100 - 5/4" až 2" na vodu, z tvárnej liatiny pre liatinové a oceľové potrubie</t>
  </si>
  <si>
    <t>-148316706</t>
  </si>
  <si>
    <t>891211111.S</t>
  </si>
  <si>
    <t>Montáž vodovodného posúvača s osadením zemnej súpravy (bez poklopov) DN 50</t>
  </si>
  <si>
    <t>1798939918</t>
  </si>
  <si>
    <t>422210005300</t>
  </si>
  <si>
    <t>Posúvač s prírubami, typ E3, z liatiny DN 50, PN 25 na vodu, 4010E35025, HAWLE alebo ekvivalent</t>
  </si>
  <si>
    <t>1072290286</t>
  </si>
  <si>
    <t>422210001600.S</t>
  </si>
  <si>
    <t xml:space="preserve">Zemná súprava posúvačová </t>
  </si>
  <si>
    <t>1404165358</t>
  </si>
  <si>
    <t>899101111.S</t>
  </si>
  <si>
    <t>Osadenie poklopu liatinového a oceľového vrátane rámu hmotn. do 50 kg</t>
  </si>
  <si>
    <t>-212026993</t>
  </si>
  <si>
    <t>552410000400.S</t>
  </si>
  <si>
    <t>Poklop uličný tuhý pre armatúry domovej prípojky, ťažký, šedá liatina GG 200 bitúmenovaná</t>
  </si>
  <si>
    <t>-1522815846</t>
  </si>
  <si>
    <t>893301001.S</t>
  </si>
  <si>
    <t>Osadenie vodomernej šachty železobetónovej, hmotnosti do 3 t</t>
  </si>
  <si>
    <t>1623149981</t>
  </si>
  <si>
    <t>1200900</t>
  </si>
  <si>
    <t>Vodomerná šachta 1200x900, KLARTEC alebo ekvivalent</t>
  </si>
  <si>
    <t>-857239617</t>
  </si>
  <si>
    <t>877313121r</t>
  </si>
  <si>
    <t>Tvarovky nad rámec ( 10% z ceny)</t>
  </si>
  <si>
    <t>1198423863</t>
  </si>
  <si>
    <t>899721111.S</t>
  </si>
  <si>
    <t xml:space="preserve">Vyhľadávací vodič </t>
  </si>
  <si>
    <t>578194906</t>
  </si>
  <si>
    <t>892273111.S</t>
  </si>
  <si>
    <t>Preplach a dezinfekcia vodovodného potrubia DN do 125</t>
  </si>
  <si>
    <t>690689570</t>
  </si>
  <si>
    <t>899721131.S</t>
  </si>
  <si>
    <t>Označenie vodovodného potrubia bielou výstražnou fóliou</t>
  </si>
  <si>
    <t>1664311886</t>
  </si>
  <si>
    <t>892271111.S</t>
  </si>
  <si>
    <t>Ostatné práce na rúrovom vedení, tlakové skúšky vodovodného potrubia do DN 100</t>
  </si>
  <si>
    <t>22632230</t>
  </si>
  <si>
    <t>998276101.S</t>
  </si>
  <si>
    <t>Presun hmôt pre rúrové vedenie hĺbené z rúr z plast., hmôt alebo sklolamin. v otvorenom výkope</t>
  </si>
  <si>
    <t>684881697</t>
  </si>
  <si>
    <t>998276115.S</t>
  </si>
  <si>
    <t>Príplatok k cenám za zväčšený presun pre rúrové vedenie hĺbené z rúr z plast., hmôt alebo sklolamin. nad vymedzenú najväčšiu dopravnú vzdialenosť do 1000 m</t>
  </si>
  <si>
    <t>80782</t>
  </si>
  <si>
    <t>Vodomerná zostava</t>
  </si>
  <si>
    <t>-1364894513</t>
  </si>
  <si>
    <t>863509759</t>
  </si>
  <si>
    <t>-583883750</t>
  </si>
  <si>
    <t>1503887962</t>
  </si>
  <si>
    <t>722263420.S</t>
  </si>
  <si>
    <t>Montáž vodomeru závitového jednovtokového mokrobežných G 6/4</t>
  </si>
  <si>
    <t>-1517090242</t>
  </si>
  <si>
    <t>388240000100.S</t>
  </si>
  <si>
    <t>Vodomer domový M100 KN ARTIST Q3=16 L=300mm. DN40 R 6/4" (závit G2") PN 16 T50 alebo ekvivalent</t>
  </si>
  <si>
    <t>499069343</t>
  </si>
  <si>
    <t>757355223</t>
  </si>
  <si>
    <t>-306544718</t>
  </si>
  <si>
    <t>-770788953</t>
  </si>
  <si>
    <t>-1789049468</t>
  </si>
  <si>
    <t>Montáž ventilu vypúšťacieho, plniaceho, G 1/2</t>
  </si>
  <si>
    <t>-904559849</t>
  </si>
  <si>
    <t>551110011200.S</t>
  </si>
  <si>
    <t>Guľový uzáver vypúšťací s páčkou, 1/2" M, mosadz</t>
  </si>
  <si>
    <t>375467378</t>
  </si>
  <si>
    <t>286220031600.S</t>
  </si>
  <si>
    <t>-2139449789</t>
  </si>
  <si>
    <t>1448110503</t>
  </si>
  <si>
    <t>1910520436</t>
  </si>
  <si>
    <t>1764618501</t>
  </si>
  <si>
    <t>-271852705</t>
  </si>
  <si>
    <t>HZS000314.S</t>
  </si>
  <si>
    <t>Prenájom žeriavu</t>
  </si>
  <si>
    <t>-232266468</t>
  </si>
  <si>
    <t>230170013.S</t>
  </si>
  <si>
    <t xml:space="preserve">Skúška tesnosti potrubia podľa STN 13 0020 do DN 100 </t>
  </si>
  <si>
    <t>-25202731</t>
  </si>
  <si>
    <t>SO 06 - Kanalizačná prípojka</t>
  </si>
  <si>
    <t xml:space="preserve">      4 - Vodorovné konštrukcie</t>
  </si>
  <si>
    <t>1886687073</t>
  </si>
  <si>
    <t>505504326</t>
  </si>
  <si>
    <t>1595466689</t>
  </si>
  <si>
    <t>1135093414</t>
  </si>
  <si>
    <t>-961619692</t>
  </si>
  <si>
    <t>94667379</t>
  </si>
  <si>
    <t>-1796939377</t>
  </si>
  <si>
    <t>-1935206161</t>
  </si>
  <si>
    <t>-2007303974</t>
  </si>
  <si>
    <t>1589536434</t>
  </si>
  <si>
    <t>386941200.S</t>
  </si>
  <si>
    <t>Montáž odlučovačov tukov a olejov polyetylenových, prietok do 2 l/s</t>
  </si>
  <si>
    <t>-1445930847</t>
  </si>
  <si>
    <t>KLLT1</t>
  </si>
  <si>
    <t>Lapač tukov KL LT 1, KLARTEC alebo ekvivalent</t>
  </si>
  <si>
    <t>1385975329</t>
  </si>
  <si>
    <t>871315542.S</t>
  </si>
  <si>
    <t>Potrubie kanalizačné PVC-U gravitačné hladké plnostenné SN 8 DN 160 vrátane tvaroviek</t>
  </si>
  <si>
    <t>-1336743929</t>
  </si>
  <si>
    <t>877441251.S</t>
  </si>
  <si>
    <t>Montáž prechodu/pripojenia na betónové potrubie DN 400</t>
  </si>
  <si>
    <t>-576111587</t>
  </si>
  <si>
    <t>11760211600</t>
  </si>
  <si>
    <t>AWADOCK KG/PVC - betón/kamenina, DN/OD 160, 110mm, REHAU alebo ekvivalent</t>
  </si>
  <si>
    <t>-1268509960</t>
  </si>
  <si>
    <t>894810000.S</t>
  </si>
  <si>
    <t>Montáž PP revíznej kanalizačnej šachty priemeru 425 mm do výšky šachty 2 m s plastovým poklopom</t>
  </si>
  <si>
    <t>910994947</t>
  </si>
  <si>
    <t>286610032600.S</t>
  </si>
  <si>
    <t>Šachtové dno prietočné DN 160x0°-90°, ku kanalizačnej revíznej šachte 425 mm, PP</t>
  </si>
  <si>
    <t>-1736266733</t>
  </si>
  <si>
    <t>286610033200.S</t>
  </si>
  <si>
    <t>Šachtové dno s prítokom DN 160-T, ku kanalizačnej revíznej šachte 425 mm, PP</t>
  </si>
  <si>
    <t>1952790139</t>
  </si>
  <si>
    <t>286610044600.S</t>
  </si>
  <si>
    <t>Vlnovcová šachtová rúra kanalizačná 425 mm, dĺžka 2 m, PP</t>
  </si>
  <si>
    <t>1456795620</t>
  </si>
  <si>
    <t>286610044900.S</t>
  </si>
  <si>
    <t>Teleskopická rúra s tesnením, ku kanalizačnej revíznej šachte 425 mm, dĺžka 375 mm, PVC-U</t>
  </si>
  <si>
    <t>2091909822</t>
  </si>
  <si>
    <t>286610045800.S</t>
  </si>
  <si>
    <t>Spojka šachtovej rúry ku kanalizačnej revíznej šachte 425 mm, PP</t>
  </si>
  <si>
    <t>1912501199</t>
  </si>
  <si>
    <t>286620000600.S</t>
  </si>
  <si>
    <t>Plastový PP poklop tr. zaťaženia A15, 425 mm na vlnovcovú šachtovú rúru</t>
  </si>
  <si>
    <t>1130598090</t>
  </si>
  <si>
    <t>286710035800.S</t>
  </si>
  <si>
    <t>Gumové tesnenie šachtovej rúry 425 mm ku kanalizačnej revíznej šachte 425 mm</t>
  </si>
  <si>
    <t>826319197</t>
  </si>
  <si>
    <t>894810006.S</t>
  </si>
  <si>
    <t>Montáž PP revíznej kanalizačnej šachty priemeru 600 mm do výšky šachty 2 m s plastovým poklopom</t>
  </si>
  <si>
    <t>-216787706</t>
  </si>
  <si>
    <t>286610036100.S</t>
  </si>
  <si>
    <t>Šachtové dno prietočné DN 160x0°-60°, ku kanalizačnej revíznej šachte 600 mm, PP</t>
  </si>
  <si>
    <t>291553979</t>
  </si>
  <si>
    <t>286610045400.S</t>
  </si>
  <si>
    <t>Vlnovcová šachtová rúra kanalizačná 1000 mm, dĺžka 3,6 m, PP</t>
  </si>
  <si>
    <t>-1730221593</t>
  </si>
  <si>
    <t>286610045900.S</t>
  </si>
  <si>
    <t>Teleskopický adaptér DN 400 ku kanalizačnej revíznej šachte 600 mm, PVC-U</t>
  </si>
  <si>
    <t>-1769761559</t>
  </si>
  <si>
    <t>286620001100.S</t>
  </si>
  <si>
    <t>Plastový poklop tr. zaťaženia A15, 600 mm na šachtové rúry</t>
  </si>
  <si>
    <t>968333625</t>
  </si>
  <si>
    <t>286620001200.S</t>
  </si>
  <si>
    <t>Tesnenie z PVC k plastovému poklopu tr. zaťaženia A15, 600 mm</t>
  </si>
  <si>
    <t>920035034</t>
  </si>
  <si>
    <t>286710035900.S</t>
  </si>
  <si>
    <t>Gumové tesnenie šachtovej rúry 600 mm ku kanalizačnej revíznej šachte 600 mm</t>
  </si>
  <si>
    <t>-1658746350</t>
  </si>
  <si>
    <t>-1348041703</t>
  </si>
  <si>
    <t>892351000.S</t>
  </si>
  <si>
    <t>Skúška tesnosti kanalizácie do D 200 mm</t>
  </si>
  <si>
    <t>-360123403</t>
  </si>
  <si>
    <t>899721112.S</t>
  </si>
  <si>
    <t>Vyhľadávací vodič na potrubí PVC DN nad 150</t>
  </si>
  <si>
    <t>1792526465</t>
  </si>
  <si>
    <t>899721132.S</t>
  </si>
  <si>
    <t>Označenie kanalizačného potrubia hnedou výstražnou fóliou</t>
  </si>
  <si>
    <t>824063015</t>
  </si>
  <si>
    <t>971056016.S</t>
  </si>
  <si>
    <t>Jadrové vrty diamantovými korunkami do D 170 mm do stien - železobetónových -0,00054t</t>
  </si>
  <si>
    <t>-1679049866</t>
  </si>
  <si>
    <t>1035429795</t>
  </si>
  <si>
    <t>1045322758</t>
  </si>
  <si>
    <t>1940655174</t>
  </si>
  <si>
    <t>532344116</t>
  </si>
  <si>
    <t>596441750</t>
  </si>
  <si>
    <t>1002941205</t>
  </si>
  <si>
    <t>-367860518</t>
  </si>
  <si>
    <t>-1021242493</t>
  </si>
  <si>
    <t>SO 07 - Dažďová kanalizačná prípojka</t>
  </si>
  <si>
    <t>23-M - Montáže potrubia</t>
  </si>
  <si>
    <t>210110086.S</t>
  </si>
  <si>
    <t>Zhotovenie vsakovacieho vrtu DN 200 komplet (odhad)</t>
  </si>
  <si>
    <t>1081633652</t>
  </si>
  <si>
    <t>1073897344</t>
  </si>
  <si>
    <t>-591762855</t>
  </si>
  <si>
    <t>706168894</t>
  </si>
  <si>
    <t>24266730</t>
  </si>
  <si>
    <t>2114534228</t>
  </si>
  <si>
    <t>-1536243446</t>
  </si>
  <si>
    <t>881829878</t>
  </si>
  <si>
    <t>60119323</t>
  </si>
  <si>
    <t>2109454850</t>
  </si>
  <si>
    <t>-880456743</t>
  </si>
  <si>
    <t>29172381</t>
  </si>
  <si>
    <t>721171112.S</t>
  </si>
  <si>
    <t>Potrubie z PVC - U odpadové ležaté hrdlové D 160 mm vrátane tvaroviek</t>
  </si>
  <si>
    <t>-899109918</t>
  </si>
  <si>
    <t>721171113.S</t>
  </si>
  <si>
    <t>Potrubie z PVC - U odpadové ležaté hrdlové D 200 mm vrátane tvaroviek</t>
  </si>
  <si>
    <t>284364902</t>
  </si>
  <si>
    <t>894170033.S</t>
  </si>
  <si>
    <t>Montáž filtračno-usadzovacej šachty DN600, výška 2000 mm</t>
  </si>
  <si>
    <t>1174014944</t>
  </si>
  <si>
    <t>286610047600.S</t>
  </si>
  <si>
    <t>Filtračno-usadzovacia šachta, DN 600, výška 2000 mm</t>
  </si>
  <si>
    <t>-817845071</t>
  </si>
  <si>
    <t>894170112.S</t>
  </si>
  <si>
    <t>Osadenie podzemnej plastovej nádrže na dažďovú vodu od 8000 do 10000 l</t>
  </si>
  <si>
    <t>1270888371</t>
  </si>
  <si>
    <t>A520092D3</t>
  </si>
  <si>
    <t>ELCU-10000l KOMPLET DTRON plastová nádoba na využitie dažďovej vody *AD*, IVAR.RAIN BASIC CU-10000 KOMPLET alebo ekvivalent</t>
  </si>
  <si>
    <t>-112202188</t>
  </si>
  <si>
    <t>178247132</t>
  </si>
  <si>
    <t>Šachtové dno prietočné DN 125x0°-90°, ku kanalizačnej revíznej šachte 425 mm, PP</t>
  </si>
  <si>
    <t>-1959828712</t>
  </si>
  <si>
    <t>286610032900.S</t>
  </si>
  <si>
    <t>1795857083</t>
  </si>
  <si>
    <t>286610033300.S</t>
  </si>
  <si>
    <t>Šachtové dno s prítokom DN 200-T, ku kanalizačnej revíznej šachte 425 mm, PP</t>
  </si>
  <si>
    <t>-1097508215</t>
  </si>
  <si>
    <t>480945354</t>
  </si>
  <si>
    <t>551350484</t>
  </si>
  <si>
    <t>-390924643</t>
  </si>
  <si>
    <t>548829569</t>
  </si>
  <si>
    <t>-179571988</t>
  </si>
  <si>
    <t>895970000.S</t>
  </si>
  <si>
    <t xml:space="preserve">Montáž vsakovacích blokov + opláštenie </t>
  </si>
  <si>
    <t>551908077</t>
  </si>
  <si>
    <t>286650000300.S</t>
  </si>
  <si>
    <t>Vsakovací objekt: Vsakovací blok EKODREN DB 60, počet blokov 132, rozmer bloku 600x600x600 mm, rozmer VO 3,6m x 6,6 m 1,2 m pre vsakovanie dažďovej vody, PP alebo ekvivalent</t>
  </si>
  <si>
    <t>132757658</t>
  </si>
  <si>
    <t>Z1234280824519020120</t>
  </si>
  <si>
    <t>Geotextília Ekodren PP-Profi (m2) alebo ekvivalent</t>
  </si>
  <si>
    <t>-1569530342</t>
  </si>
  <si>
    <t>429720001300.S</t>
  </si>
  <si>
    <t>Odvetrávacia hlavica DN 160, Ekodren alebo ekvivalent</t>
  </si>
  <si>
    <t>-39789183</t>
  </si>
  <si>
    <t>286650001300.S</t>
  </si>
  <si>
    <t>Filtračná prepážka do betónovej šachty DN 1000</t>
  </si>
  <si>
    <t>-1256006488</t>
  </si>
  <si>
    <t>895991121.S</t>
  </si>
  <si>
    <t>Montáž lapača strešných nečistôt</t>
  </si>
  <si>
    <t>1652859641</t>
  </si>
  <si>
    <t>286630055700.S</t>
  </si>
  <si>
    <t>Univerzálny lapač strešných splavenín DN 125, PP, priamy</t>
  </si>
  <si>
    <t>-1907788270</t>
  </si>
  <si>
    <t>992611290</t>
  </si>
  <si>
    <t>230230006.S</t>
  </si>
  <si>
    <t>Predbežná tlaková skúška vodou do DN 200</t>
  </si>
  <si>
    <t>450171441</t>
  </si>
  <si>
    <t>-901027648</t>
  </si>
  <si>
    <t>305789278</t>
  </si>
  <si>
    <t>-523054963</t>
  </si>
  <si>
    <t>-871625030</t>
  </si>
  <si>
    <t>-1702737944</t>
  </si>
  <si>
    <t>HZS000211.S1</t>
  </si>
  <si>
    <t xml:space="preserve">Doprava </t>
  </si>
  <si>
    <t>-135439130</t>
  </si>
  <si>
    <t>533599149</t>
  </si>
  <si>
    <t>-808035760</t>
  </si>
  <si>
    <t>1918193588</t>
  </si>
  <si>
    <t>1627702344</t>
  </si>
  <si>
    <t>2058994230</t>
  </si>
  <si>
    <t>SO 08 - Požiarna nádrž</t>
  </si>
  <si>
    <t>722 - Vodomerná zostava</t>
  </si>
  <si>
    <t>-871220429</t>
  </si>
  <si>
    <t>1768585725</t>
  </si>
  <si>
    <t>475051490</t>
  </si>
  <si>
    <t>434529427</t>
  </si>
  <si>
    <t>-541063056</t>
  </si>
  <si>
    <t>-1118924580</t>
  </si>
  <si>
    <t>-1121100746</t>
  </si>
  <si>
    <t>1057820404</t>
  </si>
  <si>
    <t>171201201</t>
  </si>
  <si>
    <t>-2081435256</t>
  </si>
  <si>
    <t>Odvoz sypaniny na skládku do 1 km</t>
  </si>
  <si>
    <t>1407605171</t>
  </si>
  <si>
    <t>Odvoz sypaniny na skládku za každý ďalší 1 km</t>
  </si>
  <si>
    <t>-118343016</t>
  </si>
  <si>
    <t>1253684873</t>
  </si>
  <si>
    <t>2006604579</t>
  </si>
  <si>
    <t>871171112.S</t>
  </si>
  <si>
    <t>Montáž vodovodného potrubia z dvojvsrtvového PE 100 SDR11, SDR17 zváraných elektrotvarovkami D 32x3,0 mm</t>
  </si>
  <si>
    <t>1503870387</t>
  </si>
  <si>
    <t>286130033400.S</t>
  </si>
  <si>
    <t>Rúra HDPE na vodu PE100 PN16 SDR11 32x3,0x100 m</t>
  </si>
  <si>
    <t>-1785273891</t>
  </si>
  <si>
    <t>891219111.S</t>
  </si>
  <si>
    <t>Montáž navrtávacieho pásu s ventilom menovitého tlaku 1 MPa na potrubí z rúr liat., oceľ., plast. DN 50</t>
  </si>
  <si>
    <t>-865206841</t>
  </si>
  <si>
    <t>551180004400.S</t>
  </si>
  <si>
    <t>Navrtávaci pás D 50 - 1" pri utesňovaní navrtávok vodovodného potrubia z PE a PVC</t>
  </si>
  <si>
    <t>924829176</t>
  </si>
  <si>
    <t>891181111.S</t>
  </si>
  <si>
    <t>Montáž vodovodného posúvača v otvorenom výkope s osadením zemnej súpravy (bez poklopov) DN 40</t>
  </si>
  <si>
    <t>-1191442537</t>
  </si>
  <si>
    <t>422210000100.S</t>
  </si>
  <si>
    <t>Posúvač uzatvárací DN 40, liatinový, PN 6</t>
  </si>
  <si>
    <t>478264433</t>
  </si>
  <si>
    <t>422210001700.S</t>
  </si>
  <si>
    <t>Zemná súprava posúvačová Y 1020 D 40 mm</t>
  </si>
  <si>
    <t>1737090670</t>
  </si>
  <si>
    <t>899401112.S</t>
  </si>
  <si>
    <t>Osadenie poklopu liatinového posúvačového</t>
  </si>
  <si>
    <t>-1081027147</t>
  </si>
  <si>
    <t>-590544193</t>
  </si>
  <si>
    <t>893301003.S</t>
  </si>
  <si>
    <t>Osadenie vodomernej šachty železobetónovej, hmotnosti nad 6 do 9 t</t>
  </si>
  <si>
    <t>1086886732</t>
  </si>
  <si>
    <t>KLPN22</t>
  </si>
  <si>
    <t>Požiarna nádrž KL PN 22, KLARTEC alebo ekvivalent</t>
  </si>
  <si>
    <t>-124166951</t>
  </si>
  <si>
    <t>-1604107657</t>
  </si>
  <si>
    <t>892233111.S</t>
  </si>
  <si>
    <t>Preplach a dezinfekcia vodovodného potrubia DN od 40 do 70</t>
  </si>
  <si>
    <t>-1162809029</t>
  </si>
  <si>
    <t>892241111</t>
  </si>
  <si>
    <t>2083030581</t>
  </si>
  <si>
    <t>-957154605</t>
  </si>
  <si>
    <t>-560837854</t>
  </si>
  <si>
    <t>722130219.S</t>
  </si>
  <si>
    <t>Potrubie z oceľových rúr pozink. bezšvíkových bežných-11 353.0, 10 004.0 zvarov. bežných-11 343.00 DN 100</t>
  </si>
  <si>
    <t>-918764350</t>
  </si>
  <si>
    <t>722250151.S</t>
  </si>
  <si>
    <t>Montáž požiarneho prechodu A 110/Rd 130</t>
  </si>
  <si>
    <t>-374557067</t>
  </si>
  <si>
    <t>449180000800.S</t>
  </si>
  <si>
    <t xml:space="preserve">Prechod A 110/Rd130 vnútorný  </t>
  </si>
  <si>
    <t>-768004631</t>
  </si>
  <si>
    <t>727110112.S</t>
  </si>
  <si>
    <t>Montáž kolena oceľového pozinkového pre priemyselné potrubie D 110 mm</t>
  </si>
  <si>
    <t>-733508275</t>
  </si>
  <si>
    <t>316160000860.S</t>
  </si>
  <si>
    <t>Koleno pozinkované s hrdlom bez tesnenia DN 100/87°</t>
  </si>
  <si>
    <t>75811512</t>
  </si>
  <si>
    <t>722250140.S</t>
  </si>
  <si>
    <t>Montáž zaslepovacieho viečka pre požiarne hadice B 110</t>
  </si>
  <si>
    <t>1797895744</t>
  </si>
  <si>
    <t>449180000300.S</t>
  </si>
  <si>
    <t>Viečko zaslepovacie A110 Al</t>
  </si>
  <si>
    <t>-2025523617</t>
  </si>
  <si>
    <t>722250150.S</t>
  </si>
  <si>
    <t>Montáž požiarneho sacieho koša A 110</t>
  </si>
  <si>
    <t>1902667088</t>
  </si>
  <si>
    <t>449180002200.S</t>
  </si>
  <si>
    <t>Sací kôš A 110 s klapkou, vnútorný závit</t>
  </si>
  <si>
    <t>944246714</t>
  </si>
  <si>
    <t>-579617316</t>
  </si>
  <si>
    <t>HZS000212.S</t>
  </si>
  <si>
    <t>Stavebno montážne práce náročnejšie, ucelené, obtiažne, rutinné (Tr. 2) v rozsahu viac ako 4 a menej ako 8 hodín</t>
  </si>
  <si>
    <t>1977380928</t>
  </si>
  <si>
    <t>HZS000313.S</t>
  </si>
  <si>
    <t>Stavebno montážne práce náročné ucelené - odborné, tvorivé remeselné (Tr. 3) v rozsahu menej ako 4 hodiny</t>
  </si>
  <si>
    <t>1464653387</t>
  </si>
  <si>
    <t>Stavebno montážne práce najnáročnejšie na odbornosť - prehliadky pracoviska a revízie (Tr. 4) v rozsahu menej ako 4 hodiny</t>
  </si>
  <si>
    <t>1459721006</t>
  </si>
  <si>
    <t>SO 09 - Oplotenie</t>
  </si>
  <si>
    <t>526909700</t>
  </si>
  <si>
    <t>1678355612</t>
  </si>
  <si>
    <t>-426559828</t>
  </si>
  <si>
    <t>171203112.S</t>
  </si>
  <si>
    <t>Uloženie a hrubé rozhrnutie výkopku bez zhutnenia na svahu nad 1:5 do 1:2</t>
  </si>
  <si>
    <t>232312014</t>
  </si>
  <si>
    <t>183102133.S</t>
  </si>
  <si>
    <t>Hĺbenie jamky na svahu nad 1:5-1:2 , objemu nad 0,02 do 0,05 m3</t>
  </si>
  <si>
    <t>-889109947</t>
  </si>
  <si>
    <t>274313612.S</t>
  </si>
  <si>
    <t>Betón základových pásov, prostý tr. C 20/25</t>
  </si>
  <si>
    <t>-2029937587</t>
  </si>
  <si>
    <t>318271007.S</t>
  </si>
  <si>
    <t>Zhotovenie oplotenia z betónových tvárnic hr. 200 mm s betónovou výplňou</t>
  </si>
  <si>
    <t>1114109037</t>
  </si>
  <si>
    <t>592330008000.S</t>
  </si>
  <si>
    <t>Plotová tvárnica betónová, 400x200x200 mm</t>
  </si>
  <si>
    <t>-508004294</t>
  </si>
  <si>
    <t>318271051.S</t>
  </si>
  <si>
    <t>Zhotovenie krycej platne priebežnej pre oplotenie z betónových tvárnic 400x260x55 mm</t>
  </si>
  <si>
    <t>-362344759</t>
  </si>
  <si>
    <t>592330008800.S</t>
  </si>
  <si>
    <t>Plotová krycia platňa betónová, priebežná strieška, 400x260x55 mm</t>
  </si>
  <si>
    <t>-573235330</t>
  </si>
  <si>
    <t>318271071.S</t>
  </si>
  <si>
    <t>Výstuž pre oplotenie z betónových tvárnic s betónovou výplňou</t>
  </si>
  <si>
    <t>1500801218</t>
  </si>
  <si>
    <t>338171122.S</t>
  </si>
  <si>
    <t>Osadzovanie stĺpika oceľového plotového výšky nad 2 m so zabetónovaním do vopred vykopaných dier</t>
  </si>
  <si>
    <t>-1145357626</t>
  </si>
  <si>
    <t>553510022000.S</t>
  </si>
  <si>
    <t>Stĺpik, d 38 mm, výška 2,2 m, výška pletiva 1,8 m, pozinkovaný s PVC čiapkou, pre pletivo v rolkách</t>
  </si>
  <si>
    <t>-1380426074</t>
  </si>
  <si>
    <t>338172112.S</t>
  </si>
  <si>
    <t>Osadzovanie vzpery oceľovej plotovej so zabetónovaním do vopred vykopaných dier</t>
  </si>
  <si>
    <t>-392283966</t>
  </si>
  <si>
    <t>553510022400.S</t>
  </si>
  <si>
    <t>Vzpera, d 38 mm, výška 2,5 m, výška pletiva 2 m, pozinkovaná, pre pletivo v rolkách</t>
  </si>
  <si>
    <t>1789685106</t>
  </si>
  <si>
    <t>998151111.S</t>
  </si>
  <si>
    <t xml:space="preserve">Presun hmôt </t>
  </si>
  <si>
    <t>-1458601763</t>
  </si>
  <si>
    <t>767658205.S</t>
  </si>
  <si>
    <t xml:space="preserve">Montáž samonosnej posuvnej teleskopickej brány pre šírku prejazdu 6,8 m </t>
  </si>
  <si>
    <t>-2011364519</t>
  </si>
  <si>
    <t>553510015400.R</t>
  </si>
  <si>
    <t>Teleskopická posuvná brána dvojdielna 6800x1500mm - viď PD</t>
  </si>
  <si>
    <t>-1478547349</t>
  </si>
  <si>
    <t>767911130.S</t>
  </si>
  <si>
    <t>Montáž oplotenia strojového pletiva, s výškou nad 1,6 m</t>
  </si>
  <si>
    <t>-1072944814</t>
  </si>
  <si>
    <t>313290002800.S</t>
  </si>
  <si>
    <t>Pletivo pozinkované pletené štvorhranné, oko 60 mm, drôt d 2 mm, vxl 1,8x25 m, bez napínacieho drôtu</t>
  </si>
  <si>
    <t>185238429</t>
  </si>
  <si>
    <t>767912130.S</t>
  </si>
  <si>
    <t>Montáž napínacieho drôtu</t>
  </si>
  <si>
    <t>934468608</t>
  </si>
  <si>
    <t>156140002500.S</t>
  </si>
  <si>
    <t>Drôt napínací pozinkovaný d 3,5 mm, dĺžka 78 m</t>
  </si>
  <si>
    <t>-1079558114</t>
  </si>
  <si>
    <t>553510009300.S</t>
  </si>
  <si>
    <t>Napinák PVC (biely, zelený) pre napínanie pletiva s napínacím drôtom</t>
  </si>
  <si>
    <t>141606088</t>
  </si>
  <si>
    <t>767920210.S</t>
  </si>
  <si>
    <t>Montáž vrát a vrátok k oploteniu osadzovaných na stĺpiky oceľové, s plochou jednotlivo do 2 m2</t>
  </si>
  <si>
    <t>-1962591398</t>
  </si>
  <si>
    <t>767909001</t>
  </si>
  <si>
    <t>Bránička pre pešícj 900x1500mm - viď PD</t>
  </si>
  <si>
    <t>193529282</t>
  </si>
  <si>
    <t>532630160</t>
  </si>
  <si>
    <t>210290784.S</t>
  </si>
  <si>
    <t>Montáž automatického pohonu na posuvnú bránu do 400 kg</t>
  </si>
  <si>
    <t>-1369258506</t>
  </si>
  <si>
    <t>359210002000.S</t>
  </si>
  <si>
    <t>Elektrický pohon na posuvnú bránu hmotnosti do 400 kg</t>
  </si>
  <si>
    <t>-1121327248</t>
  </si>
  <si>
    <t>359210003400.S</t>
  </si>
  <si>
    <t>Stĺpik na fotobunku pre elektrické brány</t>
  </si>
  <si>
    <t>933563068</t>
  </si>
  <si>
    <t>SO 10 - Odstránenie panelovej spevnenej plochy</t>
  </si>
  <si>
    <t>113106241.S</t>
  </si>
  <si>
    <t xml:space="preserve">Rozoberanie vozovky a plochy z panelov so škárami zaliatymi asfaltovou alebo cementovou maltou,  -0,40800t</t>
  </si>
  <si>
    <t>-1721832203</t>
  </si>
  <si>
    <t>903435072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</si>
</sst>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styles" Target="styles.xml" /><Relationship Id="rId21" Type="http://schemas.openxmlformats.org/officeDocument/2006/relationships/theme" Target="theme/theme1.xml" /><Relationship Id="rId22" Type="http://schemas.openxmlformats.org/officeDocument/2006/relationships/calcChain" Target="calcChain.xml" /><Relationship Id="rId23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2024/087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Výstavba novej budovy strediska DSS Doména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k.ú.: Ždiar nad Hronom, č.p.:1793/3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5. 4. 2024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Zriadenie sociálnych služieb LIPA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Ing. Viliam Michálek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ROUND(AG95+AG105+SUM(AG111:AG117),2)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ROUND(AS95+AS105+SUM(AS111:AS117),2)</f>
        <v>0</v>
      </c>
      <c r="AT94" s="100">
        <f>ROUND(SUM(AV94:AW94),2)</f>
        <v>0</v>
      </c>
      <c r="AU94" s="101">
        <f>ROUND(AU95+AU105+SUM(AU111:AU117),5)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ROUND(AZ95+AZ105+SUM(AZ111:AZ117),2)</f>
        <v>0</v>
      </c>
      <c r="BA94" s="100">
        <f>ROUND(BA95+BA105+SUM(BA111:BA117),2)</f>
        <v>0</v>
      </c>
      <c r="BB94" s="100">
        <f>ROUND(BB95+BB105+SUM(BB111:BB117),2)</f>
        <v>0</v>
      </c>
      <c r="BC94" s="100">
        <f>ROUND(BC95+BC105+SUM(BC111:BC117),2)</f>
        <v>0</v>
      </c>
      <c r="BD94" s="102">
        <f>ROUND(BD95+BD105+SUM(BD111:BD117),2)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16.5" customHeight="1">
      <c r="A95" s="7"/>
      <c r="B95" s="105"/>
      <c r="C95" s="106"/>
      <c r="D95" s="107" t="s">
        <v>79</v>
      </c>
      <c r="E95" s="107"/>
      <c r="F95" s="107"/>
      <c r="G95" s="107"/>
      <c r="H95" s="107"/>
      <c r="I95" s="108"/>
      <c r="J95" s="107" t="s">
        <v>80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ROUND(AG96+AG97+AG100+AG103+AG104,2)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81</v>
      </c>
      <c r="AR95" s="105"/>
      <c r="AS95" s="112">
        <f>ROUND(AS96+AS97+AS100+AS103+AS104,2)</f>
        <v>0</v>
      </c>
      <c r="AT95" s="113">
        <f>ROUND(SUM(AV95:AW95),2)</f>
        <v>0</v>
      </c>
      <c r="AU95" s="114">
        <f>ROUND(AU96+AU97+AU100+AU103+AU104,5)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ROUND(AZ96+AZ97+AZ100+AZ103+AZ104,2)</f>
        <v>0</v>
      </c>
      <c r="BA95" s="113">
        <f>ROUND(BA96+BA97+BA100+BA103+BA104,2)</f>
        <v>0</v>
      </c>
      <c r="BB95" s="113">
        <f>ROUND(BB96+BB97+BB100+BB103+BB104,2)</f>
        <v>0</v>
      </c>
      <c r="BC95" s="113">
        <f>ROUND(BC96+BC97+BC100+BC103+BC104,2)</f>
        <v>0</v>
      </c>
      <c r="BD95" s="115">
        <f>ROUND(BD96+BD97+BD100+BD103+BD104,2)</f>
        <v>0</v>
      </c>
      <c r="BE95" s="7"/>
      <c r="BS95" s="116" t="s">
        <v>74</v>
      </c>
      <c r="BT95" s="116" t="s">
        <v>82</v>
      </c>
      <c r="BU95" s="116" t="s">
        <v>76</v>
      </c>
      <c r="BV95" s="116" t="s">
        <v>77</v>
      </c>
      <c r="BW95" s="116" t="s">
        <v>83</v>
      </c>
      <c r="BX95" s="116" t="s">
        <v>4</v>
      </c>
      <c r="CL95" s="116" t="s">
        <v>1</v>
      </c>
      <c r="CM95" s="116" t="s">
        <v>75</v>
      </c>
    </row>
    <row r="96" s="4" customFormat="1" ht="16.5" customHeight="1">
      <c r="A96" s="117" t="s">
        <v>84</v>
      </c>
      <c r="B96" s="65"/>
      <c r="C96" s="10"/>
      <c r="D96" s="10"/>
      <c r="E96" s="118" t="s">
        <v>85</v>
      </c>
      <c r="F96" s="118"/>
      <c r="G96" s="118"/>
      <c r="H96" s="118"/>
      <c r="I96" s="118"/>
      <c r="J96" s="10"/>
      <c r="K96" s="118" t="s">
        <v>86</v>
      </c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>
        <f>'01 - Stavebná časť + statika'!J32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87</v>
      </c>
      <c r="AR96" s="65"/>
      <c r="AS96" s="121">
        <v>0</v>
      </c>
      <c r="AT96" s="122">
        <f>ROUND(SUM(AV96:AW96),2)</f>
        <v>0</v>
      </c>
      <c r="AU96" s="123">
        <f>'01 - Stavebná časť + statika'!P147</f>
        <v>0</v>
      </c>
      <c r="AV96" s="122">
        <f>'01 - Stavebná časť + statika'!J35</f>
        <v>0</v>
      </c>
      <c r="AW96" s="122">
        <f>'01 - Stavebná časť + statika'!J36</f>
        <v>0</v>
      </c>
      <c r="AX96" s="122">
        <f>'01 - Stavebná časť + statika'!J37</f>
        <v>0</v>
      </c>
      <c r="AY96" s="122">
        <f>'01 - Stavebná časť + statika'!J38</f>
        <v>0</v>
      </c>
      <c r="AZ96" s="122">
        <f>'01 - Stavebná časť + statika'!F35</f>
        <v>0</v>
      </c>
      <c r="BA96" s="122">
        <f>'01 - Stavebná časť + statika'!F36</f>
        <v>0</v>
      </c>
      <c r="BB96" s="122">
        <f>'01 - Stavebná časť + statika'!F37</f>
        <v>0</v>
      </c>
      <c r="BC96" s="122">
        <f>'01 - Stavebná časť + statika'!F38</f>
        <v>0</v>
      </c>
      <c r="BD96" s="124">
        <f>'01 - Stavebná časť + statika'!F39</f>
        <v>0</v>
      </c>
      <c r="BE96" s="4"/>
      <c r="BT96" s="23" t="s">
        <v>88</v>
      </c>
      <c r="BV96" s="23" t="s">
        <v>77</v>
      </c>
      <c r="BW96" s="23" t="s">
        <v>89</v>
      </c>
      <c r="BX96" s="23" t="s">
        <v>83</v>
      </c>
      <c r="CL96" s="23" t="s">
        <v>1</v>
      </c>
    </row>
    <row r="97" s="4" customFormat="1" ht="16.5" customHeight="1">
      <c r="A97" s="4"/>
      <c r="B97" s="65"/>
      <c r="C97" s="10"/>
      <c r="D97" s="10"/>
      <c r="E97" s="118" t="s">
        <v>90</v>
      </c>
      <c r="F97" s="118"/>
      <c r="G97" s="118"/>
      <c r="H97" s="118"/>
      <c r="I97" s="118"/>
      <c r="J97" s="10"/>
      <c r="K97" s="118" t="s">
        <v>91</v>
      </c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25">
        <f>ROUND(SUM(AG98:AG99),2)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87</v>
      </c>
      <c r="AR97" s="65"/>
      <c r="AS97" s="121">
        <f>ROUND(SUM(AS98:AS99),2)</f>
        <v>0</v>
      </c>
      <c r="AT97" s="122">
        <f>ROUND(SUM(AV97:AW97),2)</f>
        <v>0</v>
      </c>
      <c r="AU97" s="123">
        <f>ROUND(SUM(AU98:AU99),5)</f>
        <v>0</v>
      </c>
      <c r="AV97" s="122">
        <f>ROUND(AZ97*L29,2)</f>
        <v>0</v>
      </c>
      <c r="AW97" s="122">
        <f>ROUND(BA97*L30,2)</f>
        <v>0</v>
      </c>
      <c r="AX97" s="122">
        <f>ROUND(BB97*L29,2)</f>
        <v>0</v>
      </c>
      <c r="AY97" s="122">
        <f>ROUND(BC97*L30,2)</f>
        <v>0</v>
      </c>
      <c r="AZ97" s="122">
        <f>ROUND(SUM(AZ98:AZ99),2)</f>
        <v>0</v>
      </c>
      <c r="BA97" s="122">
        <f>ROUND(SUM(BA98:BA99),2)</f>
        <v>0</v>
      </c>
      <c r="BB97" s="122">
        <f>ROUND(SUM(BB98:BB99),2)</f>
        <v>0</v>
      </c>
      <c r="BC97" s="122">
        <f>ROUND(SUM(BC98:BC99),2)</f>
        <v>0</v>
      </c>
      <c r="BD97" s="124">
        <f>ROUND(SUM(BD98:BD99),2)</f>
        <v>0</v>
      </c>
      <c r="BE97" s="4"/>
      <c r="BS97" s="23" t="s">
        <v>74</v>
      </c>
      <c r="BT97" s="23" t="s">
        <v>88</v>
      </c>
      <c r="BV97" s="23" t="s">
        <v>77</v>
      </c>
      <c r="BW97" s="23" t="s">
        <v>92</v>
      </c>
      <c r="BX97" s="23" t="s">
        <v>83</v>
      </c>
      <c r="CL97" s="23" t="s">
        <v>1</v>
      </c>
    </row>
    <row r="98" s="4" customFormat="1" ht="16.5" customHeight="1">
      <c r="A98" s="117" t="s">
        <v>84</v>
      </c>
      <c r="B98" s="65"/>
      <c r="C98" s="10"/>
      <c r="D98" s="10"/>
      <c r="E98" s="10"/>
      <c r="F98" s="118" t="s">
        <v>90</v>
      </c>
      <c r="G98" s="118"/>
      <c r="H98" s="118"/>
      <c r="I98" s="118"/>
      <c r="J98" s="118"/>
      <c r="K98" s="10"/>
      <c r="L98" s="118" t="s">
        <v>91</v>
      </c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>
        <f>'02 - Zdravotechnika'!J32</f>
        <v>0</v>
      </c>
      <c r="AH98" s="10"/>
      <c r="AI98" s="10"/>
      <c r="AJ98" s="10"/>
      <c r="AK98" s="10"/>
      <c r="AL98" s="10"/>
      <c r="AM98" s="10"/>
      <c r="AN98" s="119">
        <f>SUM(AG98,AT98)</f>
        <v>0</v>
      </c>
      <c r="AO98" s="10"/>
      <c r="AP98" s="10"/>
      <c r="AQ98" s="120" t="s">
        <v>87</v>
      </c>
      <c r="AR98" s="65"/>
      <c r="AS98" s="121">
        <v>0</v>
      </c>
      <c r="AT98" s="122">
        <f>ROUND(SUM(AV98:AW98),2)</f>
        <v>0</v>
      </c>
      <c r="AU98" s="123">
        <f>'02 - Zdravotechnika'!P128</f>
        <v>0</v>
      </c>
      <c r="AV98" s="122">
        <f>'02 - Zdravotechnika'!J35</f>
        <v>0</v>
      </c>
      <c r="AW98" s="122">
        <f>'02 - Zdravotechnika'!J36</f>
        <v>0</v>
      </c>
      <c r="AX98" s="122">
        <f>'02 - Zdravotechnika'!J37</f>
        <v>0</v>
      </c>
      <c r="AY98" s="122">
        <f>'02 - Zdravotechnika'!J38</f>
        <v>0</v>
      </c>
      <c r="AZ98" s="122">
        <f>'02 - Zdravotechnika'!F35</f>
        <v>0</v>
      </c>
      <c r="BA98" s="122">
        <f>'02 - Zdravotechnika'!F36</f>
        <v>0</v>
      </c>
      <c r="BB98" s="122">
        <f>'02 - Zdravotechnika'!F37</f>
        <v>0</v>
      </c>
      <c r="BC98" s="122">
        <f>'02 - Zdravotechnika'!F38</f>
        <v>0</v>
      </c>
      <c r="BD98" s="124">
        <f>'02 - Zdravotechnika'!F39</f>
        <v>0</v>
      </c>
      <c r="BE98" s="4"/>
      <c r="BT98" s="23" t="s">
        <v>93</v>
      </c>
      <c r="BU98" s="23" t="s">
        <v>94</v>
      </c>
      <c r="BV98" s="23" t="s">
        <v>77</v>
      </c>
      <c r="BW98" s="23" t="s">
        <v>92</v>
      </c>
      <c r="BX98" s="23" t="s">
        <v>83</v>
      </c>
      <c r="CL98" s="23" t="s">
        <v>1</v>
      </c>
    </row>
    <row r="99" s="4" customFormat="1" ht="16.5" customHeight="1">
      <c r="A99" s="117" t="s">
        <v>84</v>
      </c>
      <c r="B99" s="65"/>
      <c r="C99" s="10"/>
      <c r="D99" s="10"/>
      <c r="E99" s="10"/>
      <c r="F99" s="118" t="s">
        <v>95</v>
      </c>
      <c r="G99" s="118"/>
      <c r="H99" s="118"/>
      <c r="I99" s="118"/>
      <c r="J99" s="118"/>
      <c r="K99" s="10"/>
      <c r="L99" s="118" t="s">
        <v>96</v>
      </c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>
        <f>'2.1 - Rozvody vody, kanál...'!J34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87</v>
      </c>
      <c r="AR99" s="65"/>
      <c r="AS99" s="121">
        <v>0</v>
      </c>
      <c r="AT99" s="122">
        <f>ROUND(SUM(AV99:AW99),2)</f>
        <v>0</v>
      </c>
      <c r="AU99" s="123">
        <f>'2.1 - Rozvody vody, kanál...'!P134</f>
        <v>0</v>
      </c>
      <c r="AV99" s="122">
        <f>'2.1 - Rozvody vody, kanál...'!J37</f>
        <v>0</v>
      </c>
      <c r="AW99" s="122">
        <f>'2.1 - Rozvody vody, kanál...'!J38</f>
        <v>0</v>
      </c>
      <c r="AX99" s="122">
        <f>'2.1 - Rozvody vody, kanál...'!J39</f>
        <v>0</v>
      </c>
      <c r="AY99" s="122">
        <f>'2.1 - Rozvody vody, kanál...'!J40</f>
        <v>0</v>
      </c>
      <c r="AZ99" s="122">
        <f>'2.1 - Rozvody vody, kanál...'!F37</f>
        <v>0</v>
      </c>
      <c r="BA99" s="122">
        <f>'2.1 - Rozvody vody, kanál...'!F38</f>
        <v>0</v>
      </c>
      <c r="BB99" s="122">
        <f>'2.1 - Rozvody vody, kanál...'!F39</f>
        <v>0</v>
      </c>
      <c r="BC99" s="122">
        <f>'2.1 - Rozvody vody, kanál...'!F40</f>
        <v>0</v>
      </c>
      <c r="BD99" s="124">
        <f>'2.1 - Rozvody vody, kanál...'!F41</f>
        <v>0</v>
      </c>
      <c r="BE99" s="4"/>
      <c r="BT99" s="23" t="s">
        <v>93</v>
      </c>
      <c r="BV99" s="23" t="s">
        <v>77</v>
      </c>
      <c r="BW99" s="23" t="s">
        <v>97</v>
      </c>
      <c r="BX99" s="23" t="s">
        <v>92</v>
      </c>
      <c r="CL99" s="23" t="s">
        <v>1</v>
      </c>
    </row>
    <row r="100" s="4" customFormat="1" ht="16.5" customHeight="1">
      <c r="A100" s="4"/>
      <c r="B100" s="65"/>
      <c r="C100" s="10"/>
      <c r="D100" s="10"/>
      <c r="E100" s="118" t="s">
        <v>98</v>
      </c>
      <c r="F100" s="118"/>
      <c r="G100" s="118"/>
      <c r="H100" s="118"/>
      <c r="I100" s="118"/>
      <c r="J100" s="10"/>
      <c r="K100" s="118" t="s">
        <v>99</v>
      </c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25">
        <f>ROUND(SUM(AG101:AG102),2)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87</v>
      </c>
      <c r="AR100" s="65"/>
      <c r="AS100" s="121">
        <f>ROUND(SUM(AS101:AS102),2)</f>
        <v>0</v>
      </c>
      <c r="AT100" s="122">
        <f>ROUND(SUM(AV100:AW100),2)</f>
        <v>0</v>
      </c>
      <c r="AU100" s="123">
        <f>ROUND(SUM(AU101:AU102),5)</f>
        <v>0</v>
      </c>
      <c r="AV100" s="122">
        <f>ROUND(AZ100*L29,2)</f>
        <v>0</v>
      </c>
      <c r="AW100" s="122">
        <f>ROUND(BA100*L30,2)</f>
        <v>0</v>
      </c>
      <c r="AX100" s="122">
        <f>ROUND(BB100*L29,2)</f>
        <v>0</v>
      </c>
      <c r="AY100" s="122">
        <f>ROUND(BC100*L30,2)</f>
        <v>0</v>
      </c>
      <c r="AZ100" s="122">
        <f>ROUND(SUM(AZ101:AZ102),2)</f>
        <v>0</v>
      </c>
      <c r="BA100" s="122">
        <f>ROUND(SUM(BA101:BA102),2)</f>
        <v>0</v>
      </c>
      <c r="BB100" s="122">
        <f>ROUND(SUM(BB101:BB102),2)</f>
        <v>0</v>
      </c>
      <c r="BC100" s="122">
        <f>ROUND(SUM(BC101:BC102),2)</f>
        <v>0</v>
      </c>
      <c r="BD100" s="124">
        <f>ROUND(SUM(BD101:BD102),2)</f>
        <v>0</v>
      </c>
      <c r="BE100" s="4"/>
      <c r="BS100" s="23" t="s">
        <v>74</v>
      </c>
      <c r="BT100" s="23" t="s">
        <v>88</v>
      </c>
      <c r="BU100" s="23" t="s">
        <v>76</v>
      </c>
      <c r="BV100" s="23" t="s">
        <v>77</v>
      </c>
      <c r="BW100" s="23" t="s">
        <v>100</v>
      </c>
      <c r="BX100" s="23" t="s">
        <v>83</v>
      </c>
      <c r="CL100" s="23" t="s">
        <v>1</v>
      </c>
    </row>
    <row r="101" s="4" customFormat="1" ht="16.5" customHeight="1">
      <c r="A101" s="117" t="s">
        <v>84</v>
      </c>
      <c r="B101" s="65"/>
      <c r="C101" s="10"/>
      <c r="D101" s="10"/>
      <c r="E101" s="10"/>
      <c r="F101" s="118" t="s">
        <v>101</v>
      </c>
      <c r="G101" s="118"/>
      <c r="H101" s="118"/>
      <c r="I101" s="118"/>
      <c r="J101" s="118"/>
      <c r="K101" s="10"/>
      <c r="L101" s="118" t="s">
        <v>102</v>
      </c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>
        <f>'3.1 - Zdroj tepla'!J34</f>
        <v>0</v>
      </c>
      <c r="AH101" s="10"/>
      <c r="AI101" s="10"/>
      <c r="AJ101" s="10"/>
      <c r="AK101" s="10"/>
      <c r="AL101" s="10"/>
      <c r="AM101" s="10"/>
      <c r="AN101" s="119">
        <f>SUM(AG101,AT101)</f>
        <v>0</v>
      </c>
      <c r="AO101" s="10"/>
      <c r="AP101" s="10"/>
      <c r="AQ101" s="120" t="s">
        <v>87</v>
      </c>
      <c r="AR101" s="65"/>
      <c r="AS101" s="121">
        <v>0</v>
      </c>
      <c r="AT101" s="122">
        <f>ROUND(SUM(AV101:AW101),2)</f>
        <v>0</v>
      </c>
      <c r="AU101" s="123">
        <f>'3.1 - Zdroj tepla'!P134</f>
        <v>0</v>
      </c>
      <c r="AV101" s="122">
        <f>'3.1 - Zdroj tepla'!J37</f>
        <v>0</v>
      </c>
      <c r="AW101" s="122">
        <f>'3.1 - Zdroj tepla'!J38</f>
        <v>0</v>
      </c>
      <c r="AX101" s="122">
        <f>'3.1 - Zdroj tepla'!J39</f>
        <v>0</v>
      </c>
      <c r="AY101" s="122">
        <f>'3.1 - Zdroj tepla'!J40</f>
        <v>0</v>
      </c>
      <c r="AZ101" s="122">
        <f>'3.1 - Zdroj tepla'!F37</f>
        <v>0</v>
      </c>
      <c r="BA101" s="122">
        <f>'3.1 - Zdroj tepla'!F38</f>
        <v>0</v>
      </c>
      <c r="BB101" s="122">
        <f>'3.1 - Zdroj tepla'!F39</f>
        <v>0</v>
      </c>
      <c r="BC101" s="122">
        <f>'3.1 - Zdroj tepla'!F40</f>
        <v>0</v>
      </c>
      <c r="BD101" s="124">
        <f>'3.1 - Zdroj tepla'!F41</f>
        <v>0</v>
      </c>
      <c r="BE101" s="4"/>
      <c r="BT101" s="23" t="s">
        <v>93</v>
      </c>
      <c r="BV101" s="23" t="s">
        <v>77</v>
      </c>
      <c r="BW101" s="23" t="s">
        <v>103</v>
      </c>
      <c r="BX101" s="23" t="s">
        <v>100</v>
      </c>
      <c r="CL101" s="23" t="s">
        <v>33</v>
      </c>
    </row>
    <row r="102" s="4" customFormat="1" ht="16.5" customHeight="1">
      <c r="A102" s="117" t="s">
        <v>84</v>
      </c>
      <c r="B102" s="65"/>
      <c r="C102" s="10"/>
      <c r="D102" s="10"/>
      <c r="E102" s="10"/>
      <c r="F102" s="118" t="s">
        <v>104</v>
      </c>
      <c r="G102" s="118"/>
      <c r="H102" s="118"/>
      <c r="I102" s="118"/>
      <c r="J102" s="118"/>
      <c r="K102" s="10"/>
      <c r="L102" s="118" t="s">
        <v>105</v>
      </c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9">
        <f>'3.2 - Vykurovací systém'!J34</f>
        <v>0</v>
      </c>
      <c r="AH102" s="10"/>
      <c r="AI102" s="10"/>
      <c r="AJ102" s="10"/>
      <c r="AK102" s="10"/>
      <c r="AL102" s="10"/>
      <c r="AM102" s="10"/>
      <c r="AN102" s="119">
        <f>SUM(AG102,AT102)</f>
        <v>0</v>
      </c>
      <c r="AO102" s="10"/>
      <c r="AP102" s="10"/>
      <c r="AQ102" s="120" t="s">
        <v>87</v>
      </c>
      <c r="AR102" s="65"/>
      <c r="AS102" s="121">
        <v>0</v>
      </c>
      <c r="AT102" s="122">
        <f>ROUND(SUM(AV102:AW102),2)</f>
        <v>0</v>
      </c>
      <c r="AU102" s="123">
        <f>'3.2 - Vykurovací systém'!P132</f>
        <v>0</v>
      </c>
      <c r="AV102" s="122">
        <f>'3.2 - Vykurovací systém'!J37</f>
        <v>0</v>
      </c>
      <c r="AW102" s="122">
        <f>'3.2 - Vykurovací systém'!J38</f>
        <v>0</v>
      </c>
      <c r="AX102" s="122">
        <f>'3.2 - Vykurovací systém'!J39</f>
        <v>0</v>
      </c>
      <c r="AY102" s="122">
        <f>'3.2 - Vykurovací systém'!J40</f>
        <v>0</v>
      </c>
      <c r="AZ102" s="122">
        <f>'3.2 - Vykurovací systém'!F37</f>
        <v>0</v>
      </c>
      <c r="BA102" s="122">
        <f>'3.2 - Vykurovací systém'!F38</f>
        <v>0</v>
      </c>
      <c r="BB102" s="122">
        <f>'3.2 - Vykurovací systém'!F39</f>
        <v>0</v>
      </c>
      <c r="BC102" s="122">
        <f>'3.2 - Vykurovací systém'!F40</f>
        <v>0</v>
      </c>
      <c r="BD102" s="124">
        <f>'3.2 - Vykurovací systém'!F41</f>
        <v>0</v>
      </c>
      <c r="BE102" s="4"/>
      <c r="BT102" s="23" t="s">
        <v>93</v>
      </c>
      <c r="BV102" s="23" t="s">
        <v>77</v>
      </c>
      <c r="BW102" s="23" t="s">
        <v>106</v>
      </c>
      <c r="BX102" s="23" t="s">
        <v>100</v>
      </c>
      <c r="CL102" s="23" t="s">
        <v>1</v>
      </c>
    </row>
    <row r="103" s="4" customFormat="1" ht="16.5" customHeight="1">
      <c r="A103" s="117" t="s">
        <v>84</v>
      </c>
      <c r="B103" s="65"/>
      <c r="C103" s="10"/>
      <c r="D103" s="10"/>
      <c r="E103" s="118" t="s">
        <v>107</v>
      </c>
      <c r="F103" s="118"/>
      <c r="G103" s="118"/>
      <c r="H103" s="118"/>
      <c r="I103" s="118"/>
      <c r="J103" s="10"/>
      <c r="K103" s="118" t="s">
        <v>108</v>
      </c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9">
        <f>'04 - Vzduchotechnika'!J32</f>
        <v>0</v>
      </c>
      <c r="AH103" s="10"/>
      <c r="AI103" s="10"/>
      <c r="AJ103" s="10"/>
      <c r="AK103" s="10"/>
      <c r="AL103" s="10"/>
      <c r="AM103" s="10"/>
      <c r="AN103" s="119">
        <f>SUM(AG103,AT103)</f>
        <v>0</v>
      </c>
      <c r="AO103" s="10"/>
      <c r="AP103" s="10"/>
      <c r="AQ103" s="120" t="s">
        <v>87</v>
      </c>
      <c r="AR103" s="65"/>
      <c r="AS103" s="121">
        <v>0</v>
      </c>
      <c r="AT103" s="122">
        <f>ROUND(SUM(AV103:AW103),2)</f>
        <v>0</v>
      </c>
      <c r="AU103" s="123">
        <f>'04 - Vzduchotechnika'!P126</f>
        <v>0</v>
      </c>
      <c r="AV103" s="122">
        <f>'04 - Vzduchotechnika'!J35</f>
        <v>0</v>
      </c>
      <c r="AW103" s="122">
        <f>'04 - Vzduchotechnika'!J36</f>
        <v>0</v>
      </c>
      <c r="AX103" s="122">
        <f>'04 - Vzduchotechnika'!J37</f>
        <v>0</v>
      </c>
      <c r="AY103" s="122">
        <f>'04 - Vzduchotechnika'!J38</f>
        <v>0</v>
      </c>
      <c r="AZ103" s="122">
        <f>'04 - Vzduchotechnika'!F35</f>
        <v>0</v>
      </c>
      <c r="BA103" s="122">
        <f>'04 - Vzduchotechnika'!F36</f>
        <v>0</v>
      </c>
      <c r="BB103" s="122">
        <f>'04 - Vzduchotechnika'!F37</f>
        <v>0</v>
      </c>
      <c r="BC103" s="122">
        <f>'04 - Vzduchotechnika'!F38</f>
        <v>0</v>
      </c>
      <c r="BD103" s="124">
        <f>'04 - Vzduchotechnika'!F39</f>
        <v>0</v>
      </c>
      <c r="BE103" s="4"/>
      <c r="BT103" s="23" t="s">
        <v>88</v>
      </c>
      <c r="BV103" s="23" t="s">
        <v>77</v>
      </c>
      <c r="BW103" s="23" t="s">
        <v>109</v>
      </c>
      <c r="BX103" s="23" t="s">
        <v>83</v>
      </c>
      <c r="CL103" s="23" t="s">
        <v>1</v>
      </c>
    </row>
    <row r="104" s="4" customFormat="1" ht="16.5" customHeight="1">
      <c r="A104" s="117" t="s">
        <v>84</v>
      </c>
      <c r="B104" s="65"/>
      <c r="C104" s="10"/>
      <c r="D104" s="10"/>
      <c r="E104" s="118" t="s">
        <v>110</v>
      </c>
      <c r="F104" s="118"/>
      <c r="G104" s="118"/>
      <c r="H104" s="118"/>
      <c r="I104" s="118"/>
      <c r="J104" s="10"/>
      <c r="K104" s="118" t="s">
        <v>111</v>
      </c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9">
        <f>'05 - Elekotrinštalácia'!J32</f>
        <v>0</v>
      </c>
      <c r="AH104" s="10"/>
      <c r="AI104" s="10"/>
      <c r="AJ104" s="10"/>
      <c r="AK104" s="10"/>
      <c r="AL104" s="10"/>
      <c r="AM104" s="10"/>
      <c r="AN104" s="119">
        <f>SUM(AG104,AT104)</f>
        <v>0</v>
      </c>
      <c r="AO104" s="10"/>
      <c r="AP104" s="10"/>
      <c r="AQ104" s="120" t="s">
        <v>87</v>
      </c>
      <c r="AR104" s="65"/>
      <c r="AS104" s="121">
        <v>0</v>
      </c>
      <c r="AT104" s="122">
        <f>ROUND(SUM(AV104:AW104),2)</f>
        <v>0</v>
      </c>
      <c r="AU104" s="123">
        <f>'05 - Elekotrinštalácia'!P128</f>
        <v>0</v>
      </c>
      <c r="AV104" s="122">
        <f>'05 - Elekotrinštalácia'!J35</f>
        <v>0</v>
      </c>
      <c r="AW104" s="122">
        <f>'05 - Elekotrinštalácia'!J36</f>
        <v>0</v>
      </c>
      <c r="AX104" s="122">
        <f>'05 - Elekotrinštalácia'!J37</f>
        <v>0</v>
      </c>
      <c r="AY104" s="122">
        <f>'05 - Elekotrinštalácia'!J38</f>
        <v>0</v>
      </c>
      <c r="AZ104" s="122">
        <f>'05 - Elekotrinštalácia'!F35</f>
        <v>0</v>
      </c>
      <c r="BA104" s="122">
        <f>'05 - Elekotrinštalácia'!F36</f>
        <v>0</v>
      </c>
      <c r="BB104" s="122">
        <f>'05 - Elekotrinštalácia'!F37</f>
        <v>0</v>
      </c>
      <c r="BC104" s="122">
        <f>'05 - Elekotrinštalácia'!F38</f>
        <v>0</v>
      </c>
      <c r="BD104" s="124">
        <f>'05 - Elekotrinštalácia'!F39</f>
        <v>0</v>
      </c>
      <c r="BE104" s="4"/>
      <c r="BT104" s="23" t="s">
        <v>88</v>
      </c>
      <c r="BV104" s="23" t="s">
        <v>77</v>
      </c>
      <c r="BW104" s="23" t="s">
        <v>112</v>
      </c>
      <c r="BX104" s="23" t="s">
        <v>83</v>
      </c>
      <c r="CL104" s="23" t="s">
        <v>1</v>
      </c>
    </row>
    <row r="105" s="7" customFormat="1" ht="24.75" customHeight="1">
      <c r="A105" s="7"/>
      <c r="B105" s="105"/>
      <c r="C105" s="106"/>
      <c r="D105" s="107" t="s">
        <v>113</v>
      </c>
      <c r="E105" s="107"/>
      <c r="F105" s="107"/>
      <c r="G105" s="107"/>
      <c r="H105" s="107"/>
      <c r="I105" s="108"/>
      <c r="J105" s="107" t="s">
        <v>114</v>
      </c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9">
        <f>ROUND(AG106+AG107+AG108+AG110,2)</f>
        <v>0</v>
      </c>
      <c r="AH105" s="108"/>
      <c r="AI105" s="108"/>
      <c r="AJ105" s="108"/>
      <c r="AK105" s="108"/>
      <c r="AL105" s="108"/>
      <c r="AM105" s="108"/>
      <c r="AN105" s="110">
        <f>SUM(AG105,AT105)</f>
        <v>0</v>
      </c>
      <c r="AO105" s="108"/>
      <c r="AP105" s="108"/>
      <c r="AQ105" s="111" t="s">
        <v>81</v>
      </c>
      <c r="AR105" s="105"/>
      <c r="AS105" s="112">
        <f>ROUND(AS106+AS107+AS108+AS110,2)</f>
        <v>0</v>
      </c>
      <c r="AT105" s="113">
        <f>ROUND(SUM(AV105:AW105),2)</f>
        <v>0</v>
      </c>
      <c r="AU105" s="114">
        <f>ROUND(AU106+AU107+AU108+AU110,5)</f>
        <v>0</v>
      </c>
      <c r="AV105" s="113">
        <f>ROUND(AZ105*L29,2)</f>
        <v>0</v>
      </c>
      <c r="AW105" s="113">
        <f>ROUND(BA105*L30,2)</f>
        <v>0</v>
      </c>
      <c r="AX105" s="113">
        <f>ROUND(BB105*L29,2)</f>
        <v>0</v>
      </c>
      <c r="AY105" s="113">
        <f>ROUND(BC105*L30,2)</f>
        <v>0</v>
      </c>
      <c r="AZ105" s="113">
        <f>ROUND(AZ106+AZ107+AZ108+AZ110,2)</f>
        <v>0</v>
      </c>
      <c r="BA105" s="113">
        <f>ROUND(BA106+BA107+BA108+BA110,2)</f>
        <v>0</v>
      </c>
      <c r="BB105" s="113">
        <f>ROUND(BB106+BB107+BB108+BB110,2)</f>
        <v>0</v>
      </c>
      <c r="BC105" s="113">
        <f>ROUND(BC106+BC107+BC108+BC110,2)</f>
        <v>0</v>
      </c>
      <c r="BD105" s="115">
        <f>ROUND(BD106+BD107+BD108+BD110,2)</f>
        <v>0</v>
      </c>
      <c r="BE105" s="7"/>
      <c r="BS105" s="116" t="s">
        <v>74</v>
      </c>
      <c r="BT105" s="116" t="s">
        <v>82</v>
      </c>
      <c r="BU105" s="116" t="s">
        <v>76</v>
      </c>
      <c r="BV105" s="116" t="s">
        <v>77</v>
      </c>
      <c r="BW105" s="116" t="s">
        <v>115</v>
      </c>
      <c r="BX105" s="116" t="s">
        <v>4</v>
      </c>
      <c r="CL105" s="116" t="s">
        <v>1</v>
      </c>
      <c r="CM105" s="116" t="s">
        <v>75</v>
      </c>
    </row>
    <row r="106" s="4" customFormat="1" ht="16.5" customHeight="1">
      <c r="A106" s="117" t="s">
        <v>84</v>
      </c>
      <c r="B106" s="65"/>
      <c r="C106" s="10"/>
      <c r="D106" s="10"/>
      <c r="E106" s="118" t="s">
        <v>116</v>
      </c>
      <c r="F106" s="118"/>
      <c r="G106" s="118"/>
      <c r="H106" s="118"/>
      <c r="I106" s="118"/>
      <c r="J106" s="10"/>
      <c r="K106" s="118" t="s">
        <v>117</v>
      </c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9">
        <f>'02.1 - Komunikácia'!J32</f>
        <v>0</v>
      </c>
      <c r="AH106" s="10"/>
      <c r="AI106" s="10"/>
      <c r="AJ106" s="10"/>
      <c r="AK106" s="10"/>
      <c r="AL106" s="10"/>
      <c r="AM106" s="10"/>
      <c r="AN106" s="119">
        <f>SUM(AG106,AT106)</f>
        <v>0</v>
      </c>
      <c r="AO106" s="10"/>
      <c r="AP106" s="10"/>
      <c r="AQ106" s="120" t="s">
        <v>87</v>
      </c>
      <c r="AR106" s="65"/>
      <c r="AS106" s="121">
        <v>0</v>
      </c>
      <c r="AT106" s="122">
        <f>ROUND(SUM(AV106:AW106),2)</f>
        <v>0</v>
      </c>
      <c r="AU106" s="123">
        <f>'02.1 - Komunikácia'!P126</f>
        <v>0</v>
      </c>
      <c r="AV106" s="122">
        <f>'02.1 - Komunikácia'!J35</f>
        <v>0</v>
      </c>
      <c r="AW106" s="122">
        <f>'02.1 - Komunikácia'!J36</f>
        <v>0</v>
      </c>
      <c r="AX106" s="122">
        <f>'02.1 - Komunikácia'!J37</f>
        <v>0</v>
      </c>
      <c r="AY106" s="122">
        <f>'02.1 - Komunikácia'!J38</f>
        <v>0</v>
      </c>
      <c r="AZ106" s="122">
        <f>'02.1 - Komunikácia'!F35</f>
        <v>0</v>
      </c>
      <c r="BA106" s="122">
        <f>'02.1 - Komunikácia'!F36</f>
        <v>0</v>
      </c>
      <c r="BB106" s="122">
        <f>'02.1 - Komunikácia'!F37</f>
        <v>0</v>
      </c>
      <c r="BC106" s="122">
        <f>'02.1 - Komunikácia'!F38</f>
        <v>0</v>
      </c>
      <c r="BD106" s="124">
        <f>'02.1 - Komunikácia'!F39</f>
        <v>0</v>
      </c>
      <c r="BE106" s="4"/>
      <c r="BT106" s="23" t="s">
        <v>88</v>
      </c>
      <c r="BV106" s="23" t="s">
        <v>77</v>
      </c>
      <c r="BW106" s="23" t="s">
        <v>118</v>
      </c>
      <c r="BX106" s="23" t="s">
        <v>115</v>
      </c>
      <c r="CL106" s="23" t="s">
        <v>1</v>
      </c>
    </row>
    <row r="107" s="4" customFormat="1" ht="16.5" customHeight="1">
      <c r="A107" s="117" t="s">
        <v>84</v>
      </c>
      <c r="B107" s="65"/>
      <c r="C107" s="10"/>
      <c r="D107" s="10"/>
      <c r="E107" s="118" t="s">
        <v>119</v>
      </c>
      <c r="F107" s="118"/>
      <c r="G107" s="118"/>
      <c r="H107" s="118"/>
      <c r="I107" s="118"/>
      <c r="J107" s="10"/>
      <c r="K107" s="118" t="s">
        <v>120</v>
      </c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9">
        <f>'02.2 - Parkovanie'!J32</f>
        <v>0</v>
      </c>
      <c r="AH107" s="10"/>
      <c r="AI107" s="10"/>
      <c r="AJ107" s="10"/>
      <c r="AK107" s="10"/>
      <c r="AL107" s="10"/>
      <c r="AM107" s="10"/>
      <c r="AN107" s="119">
        <f>SUM(AG107,AT107)</f>
        <v>0</v>
      </c>
      <c r="AO107" s="10"/>
      <c r="AP107" s="10"/>
      <c r="AQ107" s="120" t="s">
        <v>87</v>
      </c>
      <c r="AR107" s="65"/>
      <c r="AS107" s="121">
        <v>0</v>
      </c>
      <c r="AT107" s="122">
        <f>ROUND(SUM(AV107:AW107),2)</f>
        <v>0</v>
      </c>
      <c r="AU107" s="123">
        <f>'02.2 - Parkovanie'!P126</f>
        <v>0</v>
      </c>
      <c r="AV107" s="122">
        <f>'02.2 - Parkovanie'!J35</f>
        <v>0</v>
      </c>
      <c r="AW107" s="122">
        <f>'02.2 - Parkovanie'!J36</f>
        <v>0</v>
      </c>
      <c r="AX107" s="122">
        <f>'02.2 - Parkovanie'!J37</f>
        <v>0</v>
      </c>
      <c r="AY107" s="122">
        <f>'02.2 - Parkovanie'!J38</f>
        <v>0</v>
      </c>
      <c r="AZ107" s="122">
        <f>'02.2 - Parkovanie'!F35</f>
        <v>0</v>
      </c>
      <c r="BA107" s="122">
        <f>'02.2 - Parkovanie'!F36</f>
        <v>0</v>
      </c>
      <c r="BB107" s="122">
        <f>'02.2 - Parkovanie'!F37</f>
        <v>0</v>
      </c>
      <c r="BC107" s="122">
        <f>'02.2 - Parkovanie'!F38</f>
        <v>0</v>
      </c>
      <c r="BD107" s="124">
        <f>'02.2 - Parkovanie'!F39</f>
        <v>0</v>
      </c>
      <c r="BE107" s="4"/>
      <c r="BT107" s="23" t="s">
        <v>88</v>
      </c>
      <c r="BV107" s="23" t="s">
        <v>77</v>
      </c>
      <c r="BW107" s="23" t="s">
        <v>121</v>
      </c>
      <c r="BX107" s="23" t="s">
        <v>115</v>
      </c>
      <c r="CL107" s="23" t="s">
        <v>1</v>
      </c>
    </row>
    <row r="108" s="4" customFormat="1" ht="16.5" customHeight="1">
      <c r="A108" s="4"/>
      <c r="B108" s="65"/>
      <c r="C108" s="10"/>
      <c r="D108" s="10"/>
      <c r="E108" s="118" t="s">
        <v>122</v>
      </c>
      <c r="F108" s="118"/>
      <c r="G108" s="118"/>
      <c r="H108" s="118"/>
      <c r="I108" s="118"/>
      <c r="J108" s="10"/>
      <c r="K108" s="118" t="s">
        <v>123</v>
      </c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25">
        <f>ROUND(AG109,2)</f>
        <v>0</v>
      </c>
      <c r="AH108" s="10"/>
      <c r="AI108" s="10"/>
      <c r="AJ108" s="10"/>
      <c r="AK108" s="10"/>
      <c r="AL108" s="10"/>
      <c r="AM108" s="10"/>
      <c r="AN108" s="119">
        <f>SUM(AG108,AT108)</f>
        <v>0</v>
      </c>
      <c r="AO108" s="10"/>
      <c r="AP108" s="10"/>
      <c r="AQ108" s="120" t="s">
        <v>87</v>
      </c>
      <c r="AR108" s="65"/>
      <c r="AS108" s="121">
        <f>ROUND(AS109,2)</f>
        <v>0</v>
      </c>
      <c r="AT108" s="122">
        <f>ROUND(SUM(AV108:AW108),2)</f>
        <v>0</v>
      </c>
      <c r="AU108" s="123">
        <f>ROUND(AU109,5)</f>
        <v>0</v>
      </c>
      <c r="AV108" s="122">
        <f>ROUND(AZ108*L29,2)</f>
        <v>0</v>
      </c>
      <c r="AW108" s="122">
        <f>ROUND(BA108*L30,2)</f>
        <v>0</v>
      </c>
      <c r="AX108" s="122">
        <f>ROUND(BB108*L29,2)</f>
        <v>0</v>
      </c>
      <c r="AY108" s="122">
        <f>ROUND(BC108*L30,2)</f>
        <v>0</v>
      </c>
      <c r="AZ108" s="122">
        <f>ROUND(AZ109,2)</f>
        <v>0</v>
      </c>
      <c r="BA108" s="122">
        <f>ROUND(BA109,2)</f>
        <v>0</v>
      </c>
      <c r="BB108" s="122">
        <f>ROUND(BB109,2)</f>
        <v>0</v>
      </c>
      <c r="BC108" s="122">
        <f>ROUND(BC109,2)</f>
        <v>0</v>
      </c>
      <c r="BD108" s="124">
        <f>ROUND(BD109,2)</f>
        <v>0</v>
      </c>
      <c r="BE108" s="4"/>
      <c r="BS108" s="23" t="s">
        <v>74</v>
      </c>
      <c r="BT108" s="23" t="s">
        <v>88</v>
      </c>
      <c r="BU108" s="23" t="s">
        <v>76</v>
      </c>
      <c r="BV108" s="23" t="s">
        <v>77</v>
      </c>
      <c r="BW108" s="23" t="s">
        <v>124</v>
      </c>
      <c r="BX108" s="23" t="s">
        <v>115</v>
      </c>
      <c r="CL108" s="23" t="s">
        <v>1</v>
      </c>
    </row>
    <row r="109" s="4" customFormat="1" ht="16.5" customHeight="1">
      <c r="A109" s="117" t="s">
        <v>84</v>
      </c>
      <c r="B109" s="65"/>
      <c r="C109" s="10"/>
      <c r="D109" s="10"/>
      <c r="E109" s="10"/>
      <c r="F109" s="118" t="s">
        <v>125</v>
      </c>
      <c r="G109" s="118"/>
      <c r="H109" s="118"/>
      <c r="I109" s="118"/>
      <c r="J109" s="118"/>
      <c r="K109" s="10"/>
      <c r="L109" s="118" t="s">
        <v>126</v>
      </c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9">
        <f>'02.3.1 - Chodník dláždený'!J34</f>
        <v>0</v>
      </c>
      <c r="AH109" s="10"/>
      <c r="AI109" s="10"/>
      <c r="AJ109" s="10"/>
      <c r="AK109" s="10"/>
      <c r="AL109" s="10"/>
      <c r="AM109" s="10"/>
      <c r="AN109" s="119">
        <f>SUM(AG109,AT109)</f>
        <v>0</v>
      </c>
      <c r="AO109" s="10"/>
      <c r="AP109" s="10"/>
      <c r="AQ109" s="120" t="s">
        <v>87</v>
      </c>
      <c r="AR109" s="65"/>
      <c r="AS109" s="121">
        <v>0</v>
      </c>
      <c r="AT109" s="122">
        <f>ROUND(SUM(AV109:AW109),2)</f>
        <v>0</v>
      </c>
      <c r="AU109" s="123">
        <f>'02.3.1 - Chodník dláždený'!P129</f>
        <v>0</v>
      </c>
      <c r="AV109" s="122">
        <f>'02.3.1 - Chodník dláždený'!J37</f>
        <v>0</v>
      </c>
      <c r="AW109" s="122">
        <f>'02.3.1 - Chodník dláždený'!J38</f>
        <v>0</v>
      </c>
      <c r="AX109" s="122">
        <f>'02.3.1 - Chodník dláždený'!J39</f>
        <v>0</v>
      </c>
      <c r="AY109" s="122">
        <f>'02.3.1 - Chodník dláždený'!J40</f>
        <v>0</v>
      </c>
      <c r="AZ109" s="122">
        <f>'02.3.1 - Chodník dláždený'!F37</f>
        <v>0</v>
      </c>
      <c r="BA109" s="122">
        <f>'02.3.1 - Chodník dláždený'!F38</f>
        <v>0</v>
      </c>
      <c r="BB109" s="122">
        <f>'02.3.1 - Chodník dláždený'!F39</f>
        <v>0</v>
      </c>
      <c r="BC109" s="122">
        <f>'02.3.1 - Chodník dláždený'!F40</f>
        <v>0</v>
      </c>
      <c r="BD109" s="124">
        <f>'02.3.1 - Chodník dláždený'!F41</f>
        <v>0</v>
      </c>
      <c r="BE109" s="4"/>
      <c r="BT109" s="23" t="s">
        <v>93</v>
      </c>
      <c r="BV109" s="23" t="s">
        <v>77</v>
      </c>
      <c r="BW109" s="23" t="s">
        <v>127</v>
      </c>
      <c r="BX109" s="23" t="s">
        <v>124</v>
      </c>
      <c r="CL109" s="23" t="s">
        <v>1</v>
      </c>
    </row>
    <row r="110" s="4" customFormat="1" ht="16.5" customHeight="1">
      <c r="A110" s="117" t="s">
        <v>84</v>
      </c>
      <c r="B110" s="65"/>
      <c r="C110" s="10"/>
      <c r="D110" s="10"/>
      <c r="E110" s="118" t="s">
        <v>128</v>
      </c>
      <c r="F110" s="118"/>
      <c r="G110" s="118"/>
      <c r="H110" s="118"/>
      <c r="I110" s="118"/>
      <c r="J110" s="10"/>
      <c r="K110" s="118" t="s">
        <v>129</v>
      </c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9">
        <f>'02.4 - Sadové úpray'!J32</f>
        <v>0</v>
      </c>
      <c r="AH110" s="10"/>
      <c r="AI110" s="10"/>
      <c r="AJ110" s="10"/>
      <c r="AK110" s="10"/>
      <c r="AL110" s="10"/>
      <c r="AM110" s="10"/>
      <c r="AN110" s="119">
        <f>SUM(AG110,AT110)</f>
        <v>0</v>
      </c>
      <c r="AO110" s="10"/>
      <c r="AP110" s="10"/>
      <c r="AQ110" s="120" t="s">
        <v>87</v>
      </c>
      <c r="AR110" s="65"/>
      <c r="AS110" s="121">
        <v>0</v>
      </c>
      <c r="AT110" s="122">
        <f>ROUND(SUM(AV110:AW110),2)</f>
        <v>0</v>
      </c>
      <c r="AU110" s="123">
        <f>'02.4 - Sadové úpray'!P129</f>
        <v>0</v>
      </c>
      <c r="AV110" s="122">
        <f>'02.4 - Sadové úpray'!J35</f>
        <v>0</v>
      </c>
      <c r="AW110" s="122">
        <f>'02.4 - Sadové úpray'!J36</f>
        <v>0</v>
      </c>
      <c r="AX110" s="122">
        <f>'02.4 - Sadové úpray'!J37</f>
        <v>0</v>
      </c>
      <c r="AY110" s="122">
        <f>'02.4 - Sadové úpray'!J38</f>
        <v>0</v>
      </c>
      <c r="AZ110" s="122">
        <f>'02.4 - Sadové úpray'!F35</f>
        <v>0</v>
      </c>
      <c r="BA110" s="122">
        <f>'02.4 - Sadové úpray'!F36</f>
        <v>0</v>
      </c>
      <c r="BB110" s="122">
        <f>'02.4 - Sadové úpray'!F37</f>
        <v>0</v>
      </c>
      <c r="BC110" s="122">
        <f>'02.4 - Sadové úpray'!F38</f>
        <v>0</v>
      </c>
      <c r="BD110" s="124">
        <f>'02.4 - Sadové úpray'!F39</f>
        <v>0</v>
      </c>
      <c r="BE110" s="4"/>
      <c r="BT110" s="23" t="s">
        <v>88</v>
      </c>
      <c r="BV110" s="23" t="s">
        <v>77</v>
      </c>
      <c r="BW110" s="23" t="s">
        <v>130</v>
      </c>
      <c r="BX110" s="23" t="s">
        <v>115</v>
      </c>
      <c r="CL110" s="23" t="s">
        <v>1</v>
      </c>
    </row>
    <row r="111" s="7" customFormat="1" ht="16.5" customHeight="1">
      <c r="A111" s="117" t="s">
        <v>84</v>
      </c>
      <c r="B111" s="105"/>
      <c r="C111" s="106"/>
      <c r="D111" s="107" t="s">
        <v>131</v>
      </c>
      <c r="E111" s="107"/>
      <c r="F111" s="107"/>
      <c r="G111" s="107"/>
      <c r="H111" s="107"/>
      <c r="I111" s="108"/>
      <c r="J111" s="107" t="s">
        <v>132</v>
      </c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10">
        <f>'SO 04 - NN prípojka'!J30</f>
        <v>0</v>
      </c>
      <c r="AH111" s="108"/>
      <c r="AI111" s="108"/>
      <c r="AJ111" s="108"/>
      <c r="AK111" s="108"/>
      <c r="AL111" s="108"/>
      <c r="AM111" s="108"/>
      <c r="AN111" s="110">
        <f>SUM(AG111,AT111)</f>
        <v>0</v>
      </c>
      <c r="AO111" s="108"/>
      <c r="AP111" s="108"/>
      <c r="AQ111" s="111" t="s">
        <v>81</v>
      </c>
      <c r="AR111" s="105"/>
      <c r="AS111" s="112">
        <v>0</v>
      </c>
      <c r="AT111" s="113">
        <f>ROUND(SUM(AV111:AW111),2)</f>
        <v>0</v>
      </c>
      <c r="AU111" s="114">
        <f>'SO 04 - NN prípojka'!P122</f>
        <v>0</v>
      </c>
      <c r="AV111" s="113">
        <f>'SO 04 - NN prípojka'!J33</f>
        <v>0</v>
      </c>
      <c r="AW111" s="113">
        <f>'SO 04 - NN prípojka'!J34</f>
        <v>0</v>
      </c>
      <c r="AX111" s="113">
        <f>'SO 04 - NN prípojka'!J35</f>
        <v>0</v>
      </c>
      <c r="AY111" s="113">
        <f>'SO 04 - NN prípojka'!J36</f>
        <v>0</v>
      </c>
      <c r="AZ111" s="113">
        <f>'SO 04 - NN prípojka'!F33</f>
        <v>0</v>
      </c>
      <c r="BA111" s="113">
        <f>'SO 04 - NN prípojka'!F34</f>
        <v>0</v>
      </c>
      <c r="BB111" s="113">
        <f>'SO 04 - NN prípojka'!F35</f>
        <v>0</v>
      </c>
      <c r="BC111" s="113">
        <f>'SO 04 - NN prípojka'!F36</f>
        <v>0</v>
      </c>
      <c r="BD111" s="115">
        <f>'SO 04 - NN prípojka'!F37</f>
        <v>0</v>
      </c>
      <c r="BE111" s="7"/>
      <c r="BT111" s="116" t="s">
        <v>82</v>
      </c>
      <c r="BV111" s="116" t="s">
        <v>77</v>
      </c>
      <c r="BW111" s="116" t="s">
        <v>133</v>
      </c>
      <c r="BX111" s="116" t="s">
        <v>4</v>
      </c>
      <c r="CL111" s="116" t="s">
        <v>1</v>
      </c>
      <c r="CM111" s="116" t="s">
        <v>75</v>
      </c>
    </row>
    <row r="112" s="7" customFormat="1" ht="16.5" customHeight="1">
      <c r="A112" s="117" t="s">
        <v>84</v>
      </c>
      <c r="B112" s="105"/>
      <c r="C112" s="106"/>
      <c r="D112" s="107" t="s">
        <v>134</v>
      </c>
      <c r="E112" s="107"/>
      <c r="F112" s="107"/>
      <c r="G112" s="107"/>
      <c r="H112" s="107"/>
      <c r="I112" s="108"/>
      <c r="J112" s="107" t="s">
        <v>135</v>
      </c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10">
        <f>'SO 05 - Vodovodná prípojka'!J30</f>
        <v>0</v>
      </c>
      <c r="AH112" s="108"/>
      <c r="AI112" s="108"/>
      <c r="AJ112" s="108"/>
      <c r="AK112" s="108"/>
      <c r="AL112" s="108"/>
      <c r="AM112" s="108"/>
      <c r="AN112" s="110">
        <f>SUM(AG112,AT112)</f>
        <v>0</v>
      </c>
      <c r="AO112" s="108"/>
      <c r="AP112" s="108"/>
      <c r="AQ112" s="111" t="s">
        <v>81</v>
      </c>
      <c r="AR112" s="105"/>
      <c r="AS112" s="112">
        <v>0</v>
      </c>
      <c r="AT112" s="113">
        <f>ROUND(SUM(AV112:AW112),2)</f>
        <v>0</v>
      </c>
      <c r="AU112" s="114">
        <f>'SO 05 - Vodovodná prípojka'!P126</f>
        <v>0</v>
      </c>
      <c r="AV112" s="113">
        <f>'SO 05 - Vodovodná prípojka'!J33</f>
        <v>0</v>
      </c>
      <c r="AW112" s="113">
        <f>'SO 05 - Vodovodná prípojka'!J34</f>
        <v>0</v>
      </c>
      <c r="AX112" s="113">
        <f>'SO 05 - Vodovodná prípojka'!J35</f>
        <v>0</v>
      </c>
      <c r="AY112" s="113">
        <f>'SO 05 - Vodovodná prípojka'!J36</f>
        <v>0</v>
      </c>
      <c r="AZ112" s="113">
        <f>'SO 05 - Vodovodná prípojka'!F33</f>
        <v>0</v>
      </c>
      <c r="BA112" s="113">
        <f>'SO 05 - Vodovodná prípojka'!F34</f>
        <v>0</v>
      </c>
      <c r="BB112" s="113">
        <f>'SO 05 - Vodovodná prípojka'!F35</f>
        <v>0</v>
      </c>
      <c r="BC112" s="113">
        <f>'SO 05 - Vodovodná prípojka'!F36</f>
        <v>0</v>
      </c>
      <c r="BD112" s="115">
        <f>'SO 05 - Vodovodná prípojka'!F37</f>
        <v>0</v>
      </c>
      <c r="BE112" s="7"/>
      <c r="BT112" s="116" t="s">
        <v>82</v>
      </c>
      <c r="BV112" s="116" t="s">
        <v>77</v>
      </c>
      <c r="BW112" s="116" t="s">
        <v>136</v>
      </c>
      <c r="BX112" s="116" t="s">
        <v>4</v>
      </c>
      <c r="CL112" s="116" t="s">
        <v>33</v>
      </c>
      <c r="CM112" s="116" t="s">
        <v>75</v>
      </c>
    </row>
    <row r="113" s="7" customFormat="1" ht="16.5" customHeight="1">
      <c r="A113" s="117" t="s">
        <v>84</v>
      </c>
      <c r="B113" s="105"/>
      <c r="C113" s="106"/>
      <c r="D113" s="107" t="s">
        <v>137</v>
      </c>
      <c r="E113" s="107"/>
      <c r="F113" s="107"/>
      <c r="G113" s="107"/>
      <c r="H113" s="107"/>
      <c r="I113" s="108"/>
      <c r="J113" s="107" t="s">
        <v>138</v>
      </c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10">
        <f>'SO 06 - Kanalizačná prípojka'!J30</f>
        <v>0</v>
      </c>
      <c r="AH113" s="108"/>
      <c r="AI113" s="108"/>
      <c r="AJ113" s="108"/>
      <c r="AK113" s="108"/>
      <c r="AL113" s="108"/>
      <c r="AM113" s="108"/>
      <c r="AN113" s="110">
        <f>SUM(AG113,AT113)</f>
        <v>0</v>
      </c>
      <c r="AO113" s="108"/>
      <c r="AP113" s="108"/>
      <c r="AQ113" s="111" t="s">
        <v>81</v>
      </c>
      <c r="AR113" s="105"/>
      <c r="AS113" s="112">
        <v>0</v>
      </c>
      <c r="AT113" s="113">
        <f>ROUND(SUM(AV113:AW113),2)</f>
        <v>0</v>
      </c>
      <c r="AU113" s="114">
        <f>'SO 06 - Kanalizačná prípojka'!P125</f>
        <v>0</v>
      </c>
      <c r="AV113" s="113">
        <f>'SO 06 - Kanalizačná prípojka'!J33</f>
        <v>0</v>
      </c>
      <c r="AW113" s="113">
        <f>'SO 06 - Kanalizačná prípojka'!J34</f>
        <v>0</v>
      </c>
      <c r="AX113" s="113">
        <f>'SO 06 - Kanalizačná prípojka'!J35</f>
        <v>0</v>
      </c>
      <c r="AY113" s="113">
        <f>'SO 06 - Kanalizačná prípojka'!J36</f>
        <v>0</v>
      </c>
      <c r="AZ113" s="113">
        <f>'SO 06 - Kanalizačná prípojka'!F33</f>
        <v>0</v>
      </c>
      <c r="BA113" s="113">
        <f>'SO 06 - Kanalizačná prípojka'!F34</f>
        <v>0</v>
      </c>
      <c r="BB113" s="113">
        <f>'SO 06 - Kanalizačná prípojka'!F35</f>
        <v>0</v>
      </c>
      <c r="BC113" s="113">
        <f>'SO 06 - Kanalizačná prípojka'!F36</f>
        <v>0</v>
      </c>
      <c r="BD113" s="115">
        <f>'SO 06 - Kanalizačná prípojka'!F37</f>
        <v>0</v>
      </c>
      <c r="BE113" s="7"/>
      <c r="BT113" s="116" t="s">
        <v>82</v>
      </c>
      <c r="BV113" s="116" t="s">
        <v>77</v>
      </c>
      <c r="BW113" s="116" t="s">
        <v>139</v>
      </c>
      <c r="BX113" s="116" t="s">
        <v>4</v>
      </c>
      <c r="CL113" s="116" t="s">
        <v>33</v>
      </c>
      <c r="CM113" s="116" t="s">
        <v>75</v>
      </c>
    </row>
    <row r="114" s="7" customFormat="1" ht="16.5" customHeight="1">
      <c r="A114" s="117" t="s">
        <v>84</v>
      </c>
      <c r="B114" s="105"/>
      <c r="C114" s="106"/>
      <c r="D114" s="107" t="s">
        <v>140</v>
      </c>
      <c r="E114" s="107"/>
      <c r="F114" s="107"/>
      <c r="G114" s="107"/>
      <c r="H114" s="107"/>
      <c r="I114" s="108"/>
      <c r="J114" s="107" t="s">
        <v>141</v>
      </c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10">
        <f>'SO 07 - Dažďová kanalizač...'!J30</f>
        <v>0</v>
      </c>
      <c r="AH114" s="108"/>
      <c r="AI114" s="108"/>
      <c r="AJ114" s="108"/>
      <c r="AK114" s="108"/>
      <c r="AL114" s="108"/>
      <c r="AM114" s="108"/>
      <c r="AN114" s="110">
        <f>SUM(AG114,AT114)</f>
        <v>0</v>
      </c>
      <c r="AO114" s="108"/>
      <c r="AP114" s="108"/>
      <c r="AQ114" s="111" t="s">
        <v>81</v>
      </c>
      <c r="AR114" s="105"/>
      <c r="AS114" s="112">
        <v>0</v>
      </c>
      <c r="AT114" s="113">
        <f>ROUND(SUM(AV114:AW114),2)</f>
        <v>0</v>
      </c>
      <c r="AU114" s="114">
        <f>'SO 07 - Dažďová kanalizač...'!P123</f>
        <v>0</v>
      </c>
      <c r="AV114" s="113">
        <f>'SO 07 - Dažďová kanalizač...'!J33</f>
        <v>0</v>
      </c>
      <c r="AW114" s="113">
        <f>'SO 07 - Dažďová kanalizač...'!J34</f>
        <v>0</v>
      </c>
      <c r="AX114" s="113">
        <f>'SO 07 - Dažďová kanalizač...'!J35</f>
        <v>0</v>
      </c>
      <c r="AY114" s="113">
        <f>'SO 07 - Dažďová kanalizač...'!J36</f>
        <v>0</v>
      </c>
      <c r="AZ114" s="113">
        <f>'SO 07 - Dažďová kanalizač...'!F33</f>
        <v>0</v>
      </c>
      <c r="BA114" s="113">
        <f>'SO 07 - Dažďová kanalizač...'!F34</f>
        <v>0</v>
      </c>
      <c r="BB114" s="113">
        <f>'SO 07 - Dažďová kanalizač...'!F35</f>
        <v>0</v>
      </c>
      <c r="BC114" s="113">
        <f>'SO 07 - Dažďová kanalizač...'!F36</f>
        <v>0</v>
      </c>
      <c r="BD114" s="115">
        <f>'SO 07 - Dažďová kanalizač...'!F37</f>
        <v>0</v>
      </c>
      <c r="BE114" s="7"/>
      <c r="BT114" s="116" t="s">
        <v>82</v>
      </c>
      <c r="BV114" s="116" t="s">
        <v>77</v>
      </c>
      <c r="BW114" s="116" t="s">
        <v>142</v>
      </c>
      <c r="BX114" s="116" t="s">
        <v>4</v>
      </c>
      <c r="CL114" s="116" t="s">
        <v>33</v>
      </c>
      <c r="CM114" s="116" t="s">
        <v>75</v>
      </c>
    </row>
    <row r="115" s="7" customFormat="1" ht="16.5" customHeight="1">
      <c r="A115" s="117" t="s">
        <v>84</v>
      </c>
      <c r="B115" s="105"/>
      <c r="C115" s="106"/>
      <c r="D115" s="107" t="s">
        <v>143</v>
      </c>
      <c r="E115" s="107"/>
      <c r="F115" s="107"/>
      <c r="G115" s="107"/>
      <c r="H115" s="107"/>
      <c r="I115" s="108"/>
      <c r="J115" s="107" t="s">
        <v>144</v>
      </c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10">
        <f>'SO 08 - Požiarna nádrž'!J30</f>
        <v>0</v>
      </c>
      <c r="AH115" s="108"/>
      <c r="AI115" s="108"/>
      <c r="AJ115" s="108"/>
      <c r="AK115" s="108"/>
      <c r="AL115" s="108"/>
      <c r="AM115" s="108"/>
      <c r="AN115" s="110">
        <f>SUM(AG115,AT115)</f>
        <v>0</v>
      </c>
      <c r="AO115" s="108"/>
      <c r="AP115" s="108"/>
      <c r="AQ115" s="111" t="s">
        <v>81</v>
      </c>
      <c r="AR115" s="105"/>
      <c r="AS115" s="112">
        <v>0</v>
      </c>
      <c r="AT115" s="113">
        <f>ROUND(SUM(AV115:AW115),2)</f>
        <v>0</v>
      </c>
      <c r="AU115" s="114">
        <f>'SO 08 - Požiarna nádrž'!P123</f>
        <v>0</v>
      </c>
      <c r="AV115" s="113">
        <f>'SO 08 - Požiarna nádrž'!J33</f>
        <v>0</v>
      </c>
      <c r="AW115" s="113">
        <f>'SO 08 - Požiarna nádrž'!J34</f>
        <v>0</v>
      </c>
      <c r="AX115" s="113">
        <f>'SO 08 - Požiarna nádrž'!J35</f>
        <v>0</v>
      </c>
      <c r="AY115" s="113">
        <f>'SO 08 - Požiarna nádrž'!J36</f>
        <v>0</v>
      </c>
      <c r="AZ115" s="113">
        <f>'SO 08 - Požiarna nádrž'!F33</f>
        <v>0</v>
      </c>
      <c r="BA115" s="113">
        <f>'SO 08 - Požiarna nádrž'!F34</f>
        <v>0</v>
      </c>
      <c r="BB115" s="113">
        <f>'SO 08 - Požiarna nádrž'!F35</f>
        <v>0</v>
      </c>
      <c r="BC115" s="113">
        <f>'SO 08 - Požiarna nádrž'!F36</f>
        <v>0</v>
      </c>
      <c r="BD115" s="115">
        <f>'SO 08 - Požiarna nádrž'!F37</f>
        <v>0</v>
      </c>
      <c r="BE115" s="7"/>
      <c r="BT115" s="116" t="s">
        <v>82</v>
      </c>
      <c r="BV115" s="116" t="s">
        <v>77</v>
      </c>
      <c r="BW115" s="116" t="s">
        <v>145</v>
      </c>
      <c r="BX115" s="116" t="s">
        <v>4</v>
      </c>
      <c r="CL115" s="116" t="s">
        <v>1</v>
      </c>
      <c r="CM115" s="116" t="s">
        <v>75</v>
      </c>
    </row>
    <row r="116" s="7" customFormat="1" ht="16.5" customHeight="1">
      <c r="A116" s="117" t="s">
        <v>84</v>
      </c>
      <c r="B116" s="105"/>
      <c r="C116" s="106"/>
      <c r="D116" s="107" t="s">
        <v>146</v>
      </c>
      <c r="E116" s="107"/>
      <c r="F116" s="107"/>
      <c r="G116" s="107"/>
      <c r="H116" s="107"/>
      <c r="I116" s="108"/>
      <c r="J116" s="107" t="s">
        <v>147</v>
      </c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10">
        <f>'SO 09 - Oplotenie'!J30</f>
        <v>0</v>
      </c>
      <c r="AH116" s="108"/>
      <c r="AI116" s="108"/>
      <c r="AJ116" s="108"/>
      <c r="AK116" s="108"/>
      <c r="AL116" s="108"/>
      <c r="AM116" s="108"/>
      <c r="AN116" s="110">
        <f>SUM(AG116,AT116)</f>
        <v>0</v>
      </c>
      <c r="AO116" s="108"/>
      <c r="AP116" s="108"/>
      <c r="AQ116" s="111" t="s">
        <v>81</v>
      </c>
      <c r="AR116" s="105"/>
      <c r="AS116" s="112">
        <v>0</v>
      </c>
      <c r="AT116" s="113">
        <f>ROUND(SUM(AV116:AW116),2)</f>
        <v>0</v>
      </c>
      <c r="AU116" s="114">
        <f>'SO 09 - Oplotenie'!P125</f>
        <v>0</v>
      </c>
      <c r="AV116" s="113">
        <f>'SO 09 - Oplotenie'!J33</f>
        <v>0</v>
      </c>
      <c r="AW116" s="113">
        <f>'SO 09 - Oplotenie'!J34</f>
        <v>0</v>
      </c>
      <c r="AX116" s="113">
        <f>'SO 09 - Oplotenie'!J35</f>
        <v>0</v>
      </c>
      <c r="AY116" s="113">
        <f>'SO 09 - Oplotenie'!J36</f>
        <v>0</v>
      </c>
      <c r="AZ116" s="113">
        <f>'SO 09 - Oplotenie'!F33</f>
        <v>0</v>
      </c>
      <c r="BA116" s="113">
        <f>'SO 09 - Oplotenie'!F34</f>
        <v>0</v>
      </c>
      <c r="BB116" s="113">
        <f>'SO 09 - Oplotenie'!F35</f>
        <v>0</v>
      </c>
      <c r="BC116" s="113">
        <f>'SO 09 - Oplotenie'!F36</f>
        <v>0</v>
      </c>
      <c r="BD116" s="115">
        <f>'SO 09 - Oplotenie'!F37</f>
        <v>0</v>
      </c>
      <c r="BE116" s="7"/>
      <c r="BT116" s="116" t="s">
        <v>82</v>
      </c>
      <c r="BV116" s="116" t="s">
        <v>77</v>
      </c>
      <c r="BW116" s="116" t="s">
        <v>148</v>
      </c>
      <c r="BX116" s="116" t="s">
        <v>4</v>
      </c>
      <c r="CL116" s="116" t="s">
        <v>1</v>
      </c>
      <c r="CM116" s="116" t="s">
        <v>75</v>
      </c>
    </row>
    <row r="117" s="7" customFormat="1" ht="16.5" customHeight="1">
      <c r="A117" s="117" t="s">
        <v>84</v>
      </c>
      <c r="B117" s="105"/>
      <c r="C117" s="106"/>
      <c r="D117" s="107" t="s">
        <v>149</v>
      </c>
      <c r="E117" s="107"/>
      <c r="F117" s="107"/>
      <c r="G117" s="107"/>
      <c r="H117" s="107"/>
      <c r="I117" s="108"/>
      <c r="J117" s="107" t="s">
        <v>150</v>
      </c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10">
        <f>'SO 10 - Odstránenie panel...'!J30</f>
        <v>0</v>
      </c>
      <c r="AH117" s="108"/>
      <c r="AI117" s="108"/>
      <c r="AJ117" s="108"/>
      <c r="AK117" s="108"/>
      <c r="AL117" s="108"/>
      <c r="AM117" s="108"/>
      <c r="AN117" s="110">
        <f>SUM(AG117,AT117)</f>
        <v>0</v>
      </c>
      <c r="AO117" s="108"/>
      <c r="AP117" s="108"/>
      <c r="AQ117" s="111" t="s">
        <v>81</v>
      </c>
      <c r="AR117" s="105"/>
      <c r="AS117" s="126">
        <v>0</v>
      </c>
      <c r="AT117" s="127">
        <f>ROUND(SUM(AV117:AW117),2)</f>
        <v>0</v>
      </c>
      <c r="AU117" s="128">
        <f>'SO 10 - Odstránenie panel...'!P119</f>
        <v>0</v>
      </c>
      <c r="AV117" s="127">
        <f>'SO 10 - Odstránenie panel...'!J33</f>
        <v>0</v>
      </c>
      <c r="AW117" s="127">
        <f>'SO 10 - Odstránenie panel...'!J34</f>
        <v>0</v>
      </c>
      <c r="AX117" s="127">
        <f>'SO 10 - Odstránenie panel...'!J35</f>
        <v>0</v>
      </c>
      <c r="AY117" s="127">
        <f>'SO 10 - Odstránenie panel...'!J36</f>
        <v>0</v>
      </c>
      <c r="AZ117" s="127">
        <f>'SO 10 - Odstránenie panel...'!F33</f>
        <v>0</v>
      </c>
      <c r="BA117" s="127">
        <f>'SO 10 - Odstránenie panel...'!F34</f>
        <v>0</v>
      </c>
      <c r="BB117" s="127">
        <f>'SO 10 - Odstránenie panel...'!F35</f>
        <v>0</v>
      </c>
      <c r="BC117" s="127">
        <f>'SO 10 - Odstránenie panel...'!F36</f>
        <v>0</v>
      </c>
      <c r="BD117" s="129">
        <f>'SO 10 - Odstránenie panel...'!F37</f>
        <v>0</v>
      </c>
      <c r="BE117" s="7"/>
      <c r="BT117" s="116" t="s">
        <v>82</v>
      </c>
      <c r="BV117" s="116" t="s">
        <v>77</v>
      </c>
      <c r="BW117" s="116" t="s">
        <v>151</v>
      </c>
      <c r="BX117" s="116" t="s">
        <v>4</v>
      </c>
      <c r="CL117" s="116" t="s">
        <v>1</v>
      </c>
      <c r="CM117" s="116" t="s">
        <v>75</v>
      </c>
    </row>
    <row r="118" s="2" customFormat="1" ht="30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5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</row>
    <row r="119" s="2" customFormat="1" ht="6.96" customHeight="1">
      <c r="A119" s="34"/>
      <c r="B119" s="61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35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</row>
  </sheetData>
  <mergeCells count="130">
    <mergeCell ref="L85:AO85"/>
    <mergeCell ref="AM87:AN87"/>
    <mergeCell ref="AM89:AP89"/>
    <mergeCell ref="I92:AF92"/>
    <mergeCell ref="C92:G92"/>
    <mergeCell ref="D95:H95"/>
    <mergeCell ref="J95:AF95"/>
    <mergeCell ref="K96:AF96"/>
    <mergeCell ref="E96:I96"/>
    <mergeCell ref="K97:AF97"/>
    <mergeCell ref="E97:I97"/>
    <mergeCell ref="L98:AF98"/>
    <mergeCell ref="F98:J98"/>
    <mergeCell ref="L99:AF99"/>
    <mergeCell ref="F99:J99"/>
    <mergeCell ref="K100:AF100"/>
    <mergeCell ref="E100:I100"/>
    <mergeCell ref="L101:AF101"/>
    <mergeCell ref="F101:J101"/>
    <mergeCell ref="F102:J102"/>
    <mergeCell ref="L102:AF102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G97:AM97"/>
    <mergeCell ref="AN97:AP97"/>
    <mergeCell ref="AG98:AM98"/>
    <mergeCell ref="AN98:AP98"/>
    <mergeCell ref="AN99:AP99"/>
    <mergeCell ref="AG99:AM99"/>
    <mergeCell ref="AG100:AM100"/>
    <mergeCell ref="AN100:AP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N101:AP101"/>
    <mergeCell ref="AN102:AP102"/>
    <mergeCell ref="AG102:AM102"/>
    <mergeCell ref="AG103:AM103"/>
    <mergeCell ref="AN103:AP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K103:AF103"/>
    <mergeCell ref="E103:I103"/>
    <mergeCell ref="E104:I104"/>
    <mergeCell ref="K104:AF104"/>
    <mergeCell ref="D105:H105"/>
    <mergeCell ref="J105:AF105"/>
    <mergeCell ref="E106:I106"/>
    <mergeCell ref="K106:AF106"/>
    <mergeCell ref="K107:AF107"/>
    <mergeCell ref="E107:I107"/>
    <mergeCell ref="E108:I108"/>
    <mergeCell ref="K108:AF108"/>
    <mergeCell ref="F109:J109"/>
    <mergeCell ref="L109:AF109"/>
    <mergeCell ref="E110:I110"/>
    <mergeCell ref="K110:AF110"/>
    <mergeCell ref="D111:H111"/>
    <mergeCell ref="J111:AF111"/>
    <mergeCell ref="J112:AF112"/>
    <mergeCell ref="D112:H112"/>
    <mergeCell ref="J113:AF113"/>
    <mergeCell ref="D113:H113"/>
    <mergeCell ref="D114:H114"/>
    <mergeCell ref="J114:AF114"/>
    <mergeCell ref="D115:H115"/>
    <mergeCell ref="J115:AF115"/>
    <mergeCell ref="J116:AF116"/>
    <mergeCell ref="D116:H116"/>
    <mergeCell ref="J117:AF117"/>
    <mergeCell ref="D117:H117"/>
  </mergeCells>
  <hyperlinks>
    <hyperlink ref="A96" location="'01 - Stavebná časť + statika'!C2" display="/"/>
    <hyperlink ref="A98" location="'02 - Zdravotechnika'!C2" display="/"/>
    <hyperlink ref="A99" location="'2.1 - Rozvody vody, kanál...'!C2" display="/"/>
    <hyperlink ref="A101" location="'3.1 - Zdroj tepla'!C2" display="/"/>
    <hyperlink ref="A102" location="'3.2 - Vykurovací systém'!C2" display="/"/>
    <hyperlink ref="A103" location="'04 - Vzduchotechnika'!C2" display="/"/>
    <hyperlink ref="A104" location="'05 - Elekotrinštalácia'!C2" display="/"/>
    <hyperlink ref="A106" location="'02.1 - Komunikácia'!C2" display="/"/>
    <hyperlink ref="A107" location="'02.2 - Parkovanie'!C2" display="/"/>
    <hyperlink ref="A109" location="'02.3.1 - Chodník dláždený'!C2" display="/"/>
    <hyperlink ref="A110" location="'02.4 - Sadové úpray'!C2" display="/"/>
    <hyperlink ref="A111" location="'SO 04 - NN prípojka'!C2" display="/"/>
    <hyperlink ref="A112" location="'SO 05 - Vodovodná prípojka'!C2" display="/"/>
    <hyperlink ref="A113" location="'SO 06 - Kanalizačná prípojka'!C2" display="/"/>
    <hyperlink ref="A114" location="'SO 07 - Dažďová kanalizač...'!C2" display="/"/>
    <hyperlink ref="A115" location="'SO 08 - Požiarna nádrž'!C2" display="/"/>
    <hyperlink ref="A116" location="'SO 09 - Oplotenie'!C2" display="/"/>
    <hyperlink ref="A117" location="'SO 10 - Odstránenie panel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1" customFormat="1" ht="12" customHeight="1">
      <c r="B8" s="18"/>
      <c r="D8" s="28" t="s">
        <v>153</v>
      </c>
      <c r="L8" s="18"/>
    </row>
    <row r="9" s="2" customFormat="1" ht="16.5" customHeight="1">
      <c r="A9" s="34"/>
      <c r="B9" s="35"/>
      <c r="C9" s="34"/>
      <c r="D9" s="34"/>
      <c r="E9" s="131" t="s">
        <v>2675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155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2907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2677</v>
      </c>
      <c r="G14" s="34"/>
      <c r="H14" s="34"/>
      <c r="I14" s="28" t="s">
        <v>21</v>
      </c>
      <c r="J14" s="70" t="str">
        <f>'Rekapitulácia stavby'!AN8</f>
        <v>5. 4. 2024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2678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2679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2680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ROUND(J126,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ROUND((SUM(BE126:BE169)),  2)</f>
        <v>0</v>
      </c>
      <c r="G35" s="138"/>
      <c r="H35" s="138"/>
      <c r="I35" s="139">
        <v>0.20000000000000001</v>
      </c>
      <c r="J35" s="137">
        <f>ROUND(((SUM(BE126:BE169))*I35),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ROUND((SUM(BF126:BF169)),  2)</f>
        <v>0</v>
      </c>
      <c r="G36" s="138"/>
      <c r="H36" s="138"/>
      <c r="I36" s="139">
        <v>0.20000000000000001</v>
      </c>
      <c r="J36" s="137">
        <f>ROUND(((SUM(BF126:BF169))*I36),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ROUND((SUM(BG126:BG169)),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ROUND((SUM(BH126:BH169)),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ROUND((SUM(BI126:BI169)),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153</v>
      </c>
      <c r="L86" s="18"/>
    </row>
    <row r="87" s="2" customFormat="1" ht="16.5" customHeight="1">
      <c r="A87" s="34"/>
      <c r="B87" s="35"/>
      <c r="C87" s="34"/>
      <c r="D87" s="34"/>
      <c r="E87" s="131" t="s">
        <v>2675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155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02.2 - Parkovanie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Žiar nad Hronom</v>
      </c>
      <c r="G91" s="34"/>
      <c r="H91" s="34"/>
      <c r="I91" s="28" t="s">
        <v>21</v>
      </c>
      <c r="J91" s="70" t="str">
        <f>IF(J14="","",J14)</f>
        <v>5. 4. 2024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Zariadenie sociálnych služieb Lipa, Žiar nad Hrono</v>
      </c>
      <c r="G93" s="34"/>
      <c r="H93" s="34"/>
      <c r="I93" s="28" t="s">
        <v>29</v>
      </c>
      <c r="J93" s="32" t="str">
        <f>E23</f>
        <v>Ing. Viliam Michálek, PhD, Strečno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Ing. Milan Sirotiak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159</v>
      </c>
      <c r="D96" s="142"/>
      <c r="E96" s="142"/>
      <c r="F96" s="142"/>
      <c r="G96" s="142"/>
      <c r="H96" s="142"/>
      <c r="I96" s="142"/>
      <c r="J96" s="151" t="s">
        <v>160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161</v>
      </c>
      <c r="D98" s="34"/>
      <c r="E98" s="34"/>
      <c r="F98" s="34"/>
      <c r="G98" s="34"/>
      <c r="H98" s="34"/>
      <c r="I98" s="34"/>
      <c r="J98" s="97">
        <f>J126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162</v>
      </c>
    </row>
    <row r="99" s="9" customFormat="1" ht="24.96" customHeight="1">
      <c r="A99" s="9"/>
      <c r="B99" s="153"/>
      <c r="C99" s="9"/>
      <c r="D99" s="154" t="s">
        <v>163</v>
      </c>
      <c r="E99" s="155"/>
      <c r="F99" s="155"/>
      <c r="G99" s="155"/>
      <c r="H99" s="155"/>
      <c r="I99" s="155"/>
      <c r="J99" s="156">
        <f>J127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164</v>
      </c>
      <c r="E100" s="159"/>
      <c r="F100" s="159"/>
      <c r="G100" s="159"/>
      <c r="H100" s="159"/>
      <c r="I100" s="159"/>
      <c r="J100" s="160">
        <f>J128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165</v>
      </c>
      <c r="E101" s="159"/>
      <c r="F101" s="159"/>
      <c r="G101" s="159"/>
      <c r="H101" s="159"/>
      <c r="I101" s="159"/>
      <c r="J101" s="160">
        <f>J140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2681</v>
      </c>
      <c r="E102" s="159"/>
      <c r="F102" s="159"/>
      <c r="G102" s="159"/>
      <c r="H102" s="159"/>
      <c r="I102" s="159"/>
      <c r="J102" s="160">
        <f>J143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169</v>
      </c>
      <c r="E103" s="159"/>
      <c r="F103" s="159"/>
      <c r="G103" s="159"/>
      <c r="H103" s="159"/>
      <c r="I103" s="159"/>
      <c r="J103" s="160">
        <f>J148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170</v>
      </c>
      <c r="E104" s="159"/>
      <c r="F104" s="159"/>
      <c r="G104" s="159"/>
      <c r="H104" s="159"/>
      <c r="I104" s="159"/>
      <c r="J104" s="160">
        <f>J168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190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1" t="str">
        <f>E7</f>
        <v>Výstavba novej budovy strediska DSS Doména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153</v>
      </c>
      <c r="L115" s="18"/>
    </row>
    <row r="116" s="2" customFormat="1" ht="16.5" customHeight="1">
      <c r="A116" s="34"/>
      <c r="B116" s="35"/>
      <c r="C116" s="34"/>
      <c r="D116" s="34"/>
      <c r="E116" s="131" t="s">
        <v>2675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E11</f>
        <v>02.2 - Parkovanie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F14</f>
        <v>Žiar nad Hronom</v>
      </c>
      <c r="G120" s="34"/>
      <c r="H120" s="34"/>
      <c r="I120" s="28" t="s">
        <v>21</v>
      </c>
      <c r="J120" s="70" t="str">
        <f>IF(J14="","",J14)</f>
        <v>5. 4. 2024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5.65" customHeight="1">
      <c r="A122" s="34"/>
      <c r="B122" s="35"/>
      <c r="C122" s="28" t="s">
        <v>23</v>
      </c>
      <c r="D122" s="34"/>
      <c r="E122" s="34"/>
      <c r="F122" s="23" t="str">
        <f>E17</f>
        <v>Zariadenie sociálnych služieb Lipa, Žiar nad Hrono</v>
      </c>
      <c r="G122" s="34"/>
      <c r="H122" s="34"/>
      <c r="I122" s="28" t="s">
        <v>29</v>
      </c>
      <c r="J122" s="32" t="str">
        <f>E23</f>
        <v>Ing. Viliam Michálek, PhD, Strečno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IF(E20="","",E20)</f>
        <v>Vyplň údaj</v>
      </c>
      <c r="G123" s="34"/>
      <c r="H123" s="34"/>
      <c r="I123" s="28" t="s">
        <v>32</v>
      </c>
      <c r="J123" s="32" t="str">
        <f>E26</f>
        <v>Ing. Milan Sirotiak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191</v>
      </c>
      <c r="D125" s="164" t="s">
        <v>60</v>
      </c>
      <c r="E125" s="164" t="s">
        <v>56</v>
      </c>
      <c r="F125" s="164" t="s">
        <v>57</v>
      </c>
      <c r="G125" s="164" t="s">
        <v>192</v>
      </c>
      <c r="H125" s="164" t="s">
        <v>193</v>
      </c>
      <c r="I125" s="164" t="s">
        <v>194</v>
      </c>
      <c r="J125" s="165" t="s">
        <v>160</v>
      </c>
      <c r="K125" s="166" t="s">
        <v>195</v>
      </c>
      <c r="L125" s="167"/>
      <c r="M125" s="87" t="s">
        <v>1</v>
      </c>
      <c r="N125" s="88" t="s">
        <v>39</v>
      </c>
      <c r="O125" s="88" t="s">
        <v>196</v>
      </c>
      <c r="P125" s="88" t="s">
        <v>197</v>
      </c>
      <c r="Q125" s="88" t="s">
        <v>198</v>
      </c>
      <c r="R125" s="88" t="s">
        <v>199</v>
      </c>
      <c r="S125" s="88" t="s">
        <v>200</v>
      </c>
      <c r="T125" s="89" t="s">
        <v>201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161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</f>
        <v>0</v>
      </c>
      <c r="Q126" s="91"/>
      <c r="R126" s="169">
        <f>R127</f>
        <v>172.67630535449999</v>
      </c>
      <c r="S126" s="91"/>
      <c r="T126" s="170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162</v>
      </c>
      <c r="BK126" s="171">
        <f>BK127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202</v>
      </c>
      <c r="F127" s="174" t="s">
        <v>203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P128+P140+P143+P148+P168</f>
        <v>0</v>
      </c>
      <c r="Q127" s="178"/>
      <c r="R127" s="179">
        <f>R128+R140+R143+R148+R168</f>
        <v>172.67630535449999</v>
      </c>
      <c r="S127" s="178"/>
      <c r="T127" s="180">
        <f>T128+T140+T143+T148+T168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82</v>
      </c>
      <c r="AT127" s="181" t="s">
        <v>74</v>
      </c>
      <c r="AU127" s="181" t="s">
        <v>75</v>
      </c>
      <c r="AY127" s="173" t="s">
        <v>204</v>
      </c>
      <c r="BK127" s="182">
        <f>BK128+BK140+BK143+BK148+BK168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82</v>
      </c>
      <c r="F128" s="183" t="s">
        <v>205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SUM(P129:P139)</f>
        <v>0</v>
      </c>
      <c r="Q128" s="178"/>
      <c r="R128" s="179">
        <f>SUM(R129:R139)</f>
        <v>4.9900000000000002</v>
      </c>
      <c r="S128" s="178"/>
      <c r="T128" s="180">
        <f>SUM(T129:T139)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82</v>
      </c>
      <c r="AT128" s="181" t="s">
        <v>74</v>
      </c>
      <c r="AU128" s="181" t="s">
        <v>82</v>
      </c>
      <c r="AY128" s="173" t="s">
        <v>204</v>
      </c>
      <c r="BK128" s="182">
        <f>SUM(BK129:BK139)</f>
        <v>0</v>
      </c>
    </row>
    <row r="129" s="2" customFormat="1" ht="33" customHeight="1">
      <c r="A129" s="34"/>
      <c r="B129" s="185"/>
      <c r="C129" s="186" t="s">
        <v>82</v>
      </c>
      <c r="D129" s="186" t="s">
        <v>206</v>
      </c>
      <c r="E129" s="187" t="s">
        <v>2908</v>
      </c>
      <c r="F129" s="188" t="s">
        <v>2909</v>
      </c>
      <c r="G129" s="189" t="s">
        <v>209</v>
      </c>
      <c r="H129" s="190">
        <v>23.826000000000001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210</v>
      </c>
      <c r="AT129" s="198" t="s">
        <v>206</v>
      </c>
      <c r="AU129" s="198" t="s">
        <v>88</v>
      </c>
      <c r="AY129" s="15" t="s">
        <v>204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88</v>
      </c>
      <c r="BK129" s="199">
        <f>ROUND(I129*H129,2)</f>
        <v>0</v>
      </c>
      <c r="BL129" s="15" t="s">
        <v>210</v>
      </c>
      <c r="BM129" s="198" t="s">
        <v>2910</v>
      </c>
    </row>
    <row r="130" s="2" customFormat="1" ht="21.75" customHeight="1">
      <c r="A130" s="34"/>
      <c r="B130" s="185"/>
      <c r="C130" s="186" t="s">
        <v>88</v>
      </c>
      <c r="D130" s="186" t="s">
        <v>206</v>
      </c>
      <c r="E130" s="187" t="s">
        <v>2911</v>
      </c>
      <c r="F130" s="188" t="s">
        <v>2912</v>
      </c>
      <c r="G130" s="189" t="s">
        <v>209</v>
      </c>
      <c r="H130" s="190">
        <v>52.060000000000002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210</v>
      </c>
      <c r="AT130" s="198" t="s">
        <v>206</v>
      </c>
      <c r="AU130" s="198" t="s">
        <v>88</v>
      </c>
      <c r="AY130" s="15" t="s">
        <v>204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210</v>
      </c>
      <c r="BM130" s="198" t="s">
        <v>2913</v>
      </c>
    </row>
    <row r="131" s="2" customFormat="1" ht="24.15" customHeight="1">
      <c r="A131" s="34"/>
      <c r="B131" s="185"/>
      <c r="C131" s="186" t="s">
        <v>93</v>
      </c>
      <c r="D131" s="186" t="s">
        <v>206</v>
      </c>
      <c r="E131" s="187" t="s">
        <v>212</v>
      </c>
      <c r="F131" s="188" t="s">
        <v>213</v>
      </c>
      <c r="G131" s="189" t="s">
        <v>209</v>
      </c>
      <c r="H131" s="190">
        <v>15.618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210</v>
      </c>
      <c r="AT131" s="198" t="s">
        <v>206</v>
      </c>
      <c r="AU131" s="198" t="s">
        <v>88</v>
      </c>
      <c r="AY131" s="15" t="s">
        <v>204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210</v>
      </c>
      <c r="BM131" s="198" t="s">
        <v>2914</v>
      </c>
    </row>
    <row r="132" s="2" customFormat="1" ht="37.8" customHeight="1">
      <c r="A132" s="34"/>
      <c r="B132" s="185"/>
      <c r="C132" s="186" t="s">
        <v>210</v>
      </c>
      <c r="D132" s="186" t="s">
        <v>206</v>
      </c>
      <c r="E132" s="187" t="s">
        <v>2915</v>
      </c>
      <c r="F132" s="188" t="s">
        <v>2916</v>
      </c>
      <c r="G132" s="189" t="s">
        <v>209</v>
      </c>
      <c r="H132" s="190">
        <v>1.3999999999999999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210</v>
      </c>
      <c r="AT132" s="198" t="s">
        <v>206</v>
      </c>
      <c r="AU132" s="198" t="s">
        <v>88</v>
      </c>
      <c r="AY132" s="15" t="s">
        <v>204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210</v>
      </c>
      <c r="BM132" s="198" t="s">
        <v>2917</v>
      </c>
    </row>
    <row r="133" s="2" customFormat="1" ht="37.8" customHeight="1">
      <c r="A133" s="34"/>
      <c r="B133" s="185"/>
      <c r="C133" s="186" t="s">
        <v>221</v>
      </c>
      <c r="D133" s="186" t="s">
        <v>206</v>
      </c>
      <c r="E133" s="187" t="s">
        <v>2918</v>
      </c>
      <c r="F133" s="188" t="s">
        <v>2919</v>
      </c>
      <c r="G133" s="189" t="s">
        <v>209</v>
      </c>
      <c r="H133" s="190">
        <v>52.060000000000002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210</v>
      </c>
      <c r="AT133" s="198" t="s">
        <v>206</v>
      </c>
      <c r="AU133" s="198" t="s">
        <v>88</v>
      </c>
      <c r="AY133" s="15" t="s">
        <v>204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210</v>
      </c>
      <c r="BM133" s="198" t="s">
        <v>2920</v>
      </c>
    </row>
    <row r="134" s="2" customFormat="1" ht="24.15" customHeight="1">
      <c r="A134" s="34"/>
      <c r="B134" s="185"/>
      <c r="C134" s="186" t="s">
        <v>225</v>
      </c>
      <c r="D134" s="186" t="s">
        <v>206</v>
      </c>
      <c r="E134" s="187" t="s">
        <v>2710</v>
      </c>
      <c r="F134" s="188" t="s">
        <v>2711</v>
      </c>
      <c r="G134" s="189" t="s">
        <v>209</v>
      </c>
      <c r="H134" s="190">
        <v>1.3999999999999999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210</v>
      </c>
      <c r="AT134" s="198" t="s">
        <v>206</v>
      </c>
      <c r="AU134" s="198" t="s">
        <v>88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210</v>
      </c>
      <c r="BM134" s="198" t="s">
        <v>2921</v>
      </c>
    </row>
    <row r="135" s="2" customFormat="1" ht="21.75" customHeight="1">
      <c r="A135" s="34"/>
      <c r="B135" s="185"/>
      <c r="C135" s="186" t="s">
        <v>229</v>
      </c>
      <c r="D135" s="186" t="s">
        <v>206</v>
      </c>
      <c r="E135" s="187" t="s">
        <v>2716</v>
      </c>
      <c r="F135" s="188" t="s">
        <v>2717</v>
      </c>
      <c r="G135" s="189" t="s">
        <v>209</v>
      </c>
      <c r="H135" s="190">
        <v>52.060000000000002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210</v>
      </c>
      <c r="AT135" s="198" t="s">
        <v>206</v>
      </c>
      <c r="AU135" s="198" t="s">
        <v>88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210</v>
      </c>
      <c r="BM135" s="198" t="s">
        <v>2922</v>
      </c>
    </row>
    <row r="136" s="2" customFormat="1" ht="24.15" customHeight="1">
      <c r="A136" s="34"/>
      <c r="B136" s="185"/>
      <c r="C136" s="186" t="s">
        <v>237</v>
      </c>
      <c r="D136" s="186" t="s">
        <v>206</v>
      </c>
      <c r="E136" s="187" t="s">
        <v>2719</v>
      </c>
      <c r="F136" s="188" t="s">
        <v>2720</v>
      </c>
      <c r="G136" s="189" t="s">
        <v>209</v>
      </c>
      <c r="H136" s="190">
        <v>2.6400000000000001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210</v>
      </c>
      <c r="AT136" s="198" t="s">
        <v>206</v>
      </c>
      <c r="AU136" s="198" t="s">
        <v>88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210</v>
      </c>
      <c r="BM136" s="198" t="s">
        <v>2923</v>
      </c>
    </row>
    <row r="137" s="2" customFormat="1" ht="16.5" customHeight="1">
      <c r="A137" s="34"/>
      <c r="B137" s="185"/>
      <c r="C137" s="200" t="s">
        <v>241</v>
      </c>
      <c r="D137" s="200" t="s">
        <v>301</v>
      </c>
      <c r="E137" s="201" t="s">
        <v>2722</v>
      </c>
      <c r="F137" s="202" t="s">
        <v>2723</v>
      </c>
      <c r="G137" s="203" t="s">
        <v>270</v>
      </c>
      <c r="H137" s="204">
        <v>4.9900000000000002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1</v>
      </c>
      <c r="R137" s="196">
        <f>Q137*H137</f>
        <v>4.9900000000000002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233</v>
      </c>
      <c r="AT137" s="198" t="s">
        <v>301</v>
      </c>
      <c r="AU137" s="198" t="s">
        <v>88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2924</v>
      </c>
    </row>
    <row r="138" s="2" customFormat="1" ht="21.75" customHeight="1">
      <c r="A138" s="34"/>
      <c r="B138" s="185"/>
      <c r="C138" s="186" t="s">
        <v>247</v>
      </c>
      <c r="D138" s="186" t="s">
        <v>206</v>
      </c>
      <c r="E138" s="187" t="s">
        <v>2725</v>
      </c>
      <c r="F138" s="188" t="s">
        <v>2726</v>
      </c>
      <c r="G138" s="189" t="s">
        <v>244</v>
      </c>
      <c r="H138" s="190">
        <v>158.84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210</v>
      </c>
      <c r="AT138" s="198" t="s">
        <v>206</v>
      </c>
      <c r="AU138" s="198" t="s">
        <v>88</v>
      </c>
      <c r="AY138" s="15" t="s">
        <v>204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210</v>
      </c>
      <c r="BM138" s="198" t="s">
        <v>2925</v>
      </c>
    </row>
    <row r="139" s="2" customFormat="1" ht="24.15" customHeight="1">
      <c r="A139" s="34"/>
      <c r="B139" s="185"/>
      <c r="C139" s="186" t="s">
        <v>251</v>
      </c>
      <c r="D139" s="186" t="s">
        <v>206</v>
      </c>
      <c r="E139" s="187" t="s">
        <v>2731</v>
      </c>
      <c r="F139" s="188" t="s">
        <v>2732</v>
      </c>
      <c r="G139" s="189" t="s">
        <v>244</v>
      </c>
      <c r="H139" s="190">
        <v>9.3300000000000001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210</v>
      </c>
      <c r="AT139" s="198" t="s">
        <v>206</v>
      </c>
      <c r="AU139" s="198" t="s">
        <v>88</v>
      </c>
      <c r="AY139" s="15" t="s">
        <v>204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210</v>
      </c>
      <c r="BM139" s="198" t="s">
        <v>2926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88</v>
      </c>
      <c r="F140" s="183" t="s">
        <v>246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SUM(P141:P142)</f>
        <v>0</v>
      </c>
      <c r="Q140" s="178"/>
      <c r="R140" s="179">
        <f>SUM(R141:R142)</f>
        <v>0.026124040000000001</v>
      </c>
      <c r="S140" s="178"/>
      <c r="T140" s="180">
        <f>SUM(T141:T142)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82</v>
      </c>
      <c r="AY140" s="173" t="s">
        <v>204</v>
      </c>
      <c r="BK140" s="182">
        <f>SUM(BK141:BK142)</f>
        <v>0</v>
      </c>
    </row>
    <row r="141" s="2" customFormat="1" ht="24.15" customHeight="1">
      <c r="A141" s="34"/>
      <c r="B141" s="185"/>
      <c r="C141" s="186" t="s">
        <v>255</v>
      </c>
      <c r="D141" s="186" t="s">
        <v>206</v>
      </c>
      <c r="E141" s="187" t="s">
        <v>2744</v>
      </c>
      <c r="F141" s="188" t="s">
        <v>2745</v>
      </c>
      <c r="G141" s="189" t="s">
        <v>244</v>
      </c>
      <c r="H141" s="190">
        <v>134.66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3.3000000000000003E-05</v>
      </c>
      <c r="R141" s="196">
        <f>Q141*H141</f>
        <v>0.0044437800000000005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210</v>
      </c>
      <c r="AT141" s="198" t="s">
        <v>206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210</v>
      </c>
      <c r="BM141" s="198" t="s">
        <v>2927</v>
      </c>
    </row>
    <row r="142" s="2" customFormat="1" ht="24.15" customHeight="1">
      <c r="A142" s="34"/>
      <c r="B142" s="185"/>
      <c r="C142" s="200" t="s">
        <v>259</v>
      </c>
      <c r="D142" s="200" t="s">
        <v>301</v>
      </c>
      <c r="E142" s="201" t="s">
        <v>2747</v>
      </c>
      <c r="F142" s="202" t="s">
        <v>2748</v>
      </c>
      <c r="G142" s="203" t="s">
        <v>244</v>
      </c>
      <c r="H142" s="204">
        <v>154.85900000000001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0.00013999999999999999</v>
      </c>
      <c r="R142" s="196">
        <f>Q142*H142</f>
        <v>0.02168026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233</v>
      </c>
      <c r="AT142" s="198" t="s">
        <v>301</v>
      </c>
      <c r="AU142" s="198" t="s">
        <v>88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210</v>
      </c>
      <c r="BM142" s="198" t="s">
        <v>2928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221</v>
      </c>
      <c r="F143" s="183" t="s">
        <v>2750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SUM(P144:P147)</f>
        <v>0</v>
      </c>
      <c r="Q143" s="178"/>
      <c r="R143" s="179">
        <f>SUM(R144:R147)</f>
        <v>148.76555339999999</v>
      </c>
      <c r="S143" s="178"/>
      <c r="T143" s="180">
        <f>SUM(T144:T147)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82</v>
      </c>
      <c r="AT143" s="181" t="s">
        <v>74</v>
      </c>
      <c r="AU143" s="181" t="s">
        <v>82</v>
      </c>
      <c r="AY143" s="173" t="s">
        <v>204</v>
      </c>
      <c r="BK143" s="182">
        <f>SUM(BK144:BK147)</f>
        <v>0</v>
      </c>
    </row>
    <row r="144" s="2" customFormat="1" ht="33" customHeight="1">
      <c r="A144" s="34"/>
      <c r="B144" s="185"/>
      <c r="C144" s="186" t="s">
        <v>263</v>
      </c>
      <c r="D144" s="186" t="s">
        <v>206</v>
      </c>
      <c r="E144" s="187" t="s">
        <v>2751</v>
      </c>
      <c r="F144" s="188" t="s">
        <v>2752</v>
      </c>
      <c r="G144" s="189" t="s">
        <v>244</v>
      </c>
      <c r="H144" s="190">
        <v>144.49000000000001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0.53186</v>
      </c>
      <c r="R144" s="196">
        <f>Q144*H144</f>
        <v>76.848451400000002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210</v>
      </c>
      <c r="AT144" s="198" t="s">
        <v>206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210</v>
      </c>
      <c r="BM144" s="198" t="s">
        <v>2929</v>
      </c>
    </row>
    <row r="145" s="2" customFormat="1" ht="24.15" customHeight="1">
      <c r="A145" s="34"/>
      <c r="B145" s="185"/>
      <c r="C145" s="186" t="s">
        <v>267</v>
      </c>
      <c r="D145" s="186" t="s">
        <v>206</v>
      </c>
      <c r="E145" s="187" t="s">
        <v>2754</v>
      </c>
      <c r="F145" s="188" t="s">
        <v>2755</v>
      </c>
      <c r="G145" s="189" t="s">
        <v>244</v>
      </c>
      <c r="H145" s="190">
        <v>127.09999999999999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0.27994000000000002</v>
      </c>
      <c r="R145" s="196">
        <f>Q145*H145</f>
        <v>35.580373999999999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210</v>
      </c>
      <c r="AT145" s="198" t="s">
        <v>206</v>
      </c>
      <c r="AU145" s="198" t="s">
        <v>88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210</v>
      </c>
      <c r="BM145" s="198" t="s">
        <v>2930</v>
      </c>
    </row>
    <row r="146" s="2" customFormat="1" ht="37.8" customHeight="1">
      <c r="A146" s="34"/>
      <c r="B146" s="185"/>
      <c r="C146" s="186" t="s">
        <v>272</v>
      </c>
      <c r="D146" s="186" t="s">
        <v>206</v>
      </c>
      <c r="E146" s="187" t="s">
        <v>2766</v>
      </c>
      <c r="F146" s="188" t="s">
        <v>2767</v>
      </c>
      <c r="G146" s="189" t="s">
        <v>244</v>
      </c>
      <c r="H146" s="190">
        <v>134.66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0.084000000000000005</v>
      </c>
      <c r="R146" s="196">
        <f>Q146*H146</f>
        <v>11.311440000000001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210</v>
      </c>
      <c r="AT146" s="198" t="s">
        <v>206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210</v>
      </c>
      <c r="BM146" s="198" t="s">
        <v>2931</v>
      </c>
    </row>
    <row r="147" s="2" customFormat="1" ht="24.15" customHeight="1">
      <c r="A147" s="34"/>
      <c r="B147" s="185"/>
      <c r="C147" s="200" t="s">
        <v>276</v>
      </c>
      <c r="D147" s="200" t="s">
        <v>301</v>
      </c>
      <c r="E147" s="201" t="s">
        <v>2769</v>
      </c>
      <c r="F147" s="202" t="s">
        <v>2770</v>
      </c>
      <c r="G147" s="203" t="s">
        <v>244</v>
      </c>
      <c r="H147" s="204">
        <v>136.00700000000001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0.184</v>
      </c>
      <c r="R147" s="196">
        <f>Q147*H147</f>
        <v>25.025288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233</v>
      </c>
      <c r="AT147" s="198" t="s">
        <v>301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210</v>
      </c>
      <c r="BM147" s="198" t="s">
        <v>2932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237</v>
      </c>
      <c r="F148" s="183" t="s">
        <v>534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SUM(P149:P167)</f>
        <v>0</v>
      </c>
      <c r="Q148" s="178"/>
      <c r="R148" s="179">
        <f>SUM(R149:R167)</f>
        <v>18.894627914500003</v>
      </c>
      <c r="S148" s="178"/>
      <c r="T148" s="180">
        <f>SUM(T149:T167)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204</v>
      </c>
      <c r="BK148" s="182">
        <f>SUM(BK149:BK167)</f>
        <v>0</v>
      </c>
    </row>
    <row r="149" s="2" customFormat="1" ht="24.15" customHeight="1">
      <c r="A149" s="34"/>
      <c r="B149" s="185"/>
      <c r="C149" s="186" t="s">
        <v>280</v>
      </c>
      <c r="D149" s="186" t="s">
        <v>206</v>
      </c>
      <c r="E149" s="187" t="s">
        <v>2772</v>
      </c>
      <c r="F149" s="188" t="s">
        <v>2773</v>
      </c>
      <c r="G149" s="189" t="s">
        <v>294</v>
      </c>
      <c r="H149" s="190">
        <v>7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0.22133</v>
      </c>
      <c r="R149" s="196">
        <f>Q149*H149</f>
        <v>1.54931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210</v>
      </c>
      <c r="AT149" s="198" t="s">
        <v>206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210</v>
      </c>
      <c r="BM149" s="198" t="s">
        <v>2933</v>
      </c>
    </row>
    <row r="150" s="2" customFormat="1" ht="16.5" customHeight="1">
      <c r="A150" s="34"/>
      <c r="B150" s="185"/>
      <c r="C150" s="200" t="s">
        <v>7</v>
      </c>
      <c r="D150" s="200" t="s">
        <v>301</v>
      </c>
      <c r="E150" s="201" t="s">
        <v>2775</v>
      </c>
      <c r="F150" s="202" t="s">
        <v>2776</v>
      </c>
      <c r="G150" s="203" t="s">
        <v>294</v>
      </c>
      <c r="H150" s="204">
        <v>24.5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0.0014</v>
      </c>
      <c r="R150" s="196">
        <f>Q150*H150</f>
        <v>0.034299999999999997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233</v>
      </c>
      <c r="AT150" s="198" t="s">
        <v>301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210</v>
      </c>
      <c r="BM150" s="198" t="s">
        <v>2934</v>
      </c>
    </row>
    <row r="151" s="2" customFormat="1" ht="16.5" customHeight="1">
      <c r="A151" s="34"/>
      <c r="B151" s="185"/>
      <c r="C151" s="200" t="s">
        <v>287</v>
      </c>
      <c r="D151" s="200" t="s">
        <v>301</v>
      </c>
      <c r="E151" s="201" t="s">
        <v>2778</v>
      </c>
      <c r="F151" s="202" t="s">
        <v>2779</v>
      </c>
      <c r="G151" s="203" t="s">
        <v>294</v>
      </c>
      <c r="H151" s="204">
        <v>14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1.0000000000000001E-05</v>
      </c>
      <c r="R151" s="196">
        <f>Q151*H151</f>
        <v>0.00014000000000000002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233</v>
      </c>
      <c r="AT151" s="198" t="s">
        <v>301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210</v>
      </c>
      <c r="BM151" s="198" t="s">
        <v>2935</v>
      </c>
    </row>
    <row r="152" s="2" customFormat="1" ht="16.5" customHeight="1">
      <c r="A152" s="34"/>
      <c r="B152" s="185"/>
      <c r="C152" s="200" t="s">
        <v>291</v>
      </c>
      <c r="D152" s="200" t="s">
        <v>301</v>
      </c>
      <c r="E152" s="201" t="s">
        <v>2781</v>
      </c>
      <c r="F152" s="202" t="s">
        <v>2782</v>
      </c>
      <c r="G152" s="203" t="s">
        <v>294</v>
      </c>
      <c r="H152" s="204">
        <v>7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233</v>
      </c>
      <c r="AT152" s="198" t="s">
        <v>301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210</v>
      </c>
      <c r="BM152" s="198" t="s">
        <v>2936</v>
      </c>
    </row>
    <row r="153" s="2" customFormat="1" ht="37.8" customHeight="1">
      <c r="A153" s="34"/>
      <c r="B153" s="185"/>
      <c r="C153" s="200" t="s">
        <v>296</v>
      </c>
      <c r="D153" s="200" t="s">
        <v>301</v>
      </c>
      <c r="E153" s="201" t="s">
        <v>2937</v>
      </c>
      <c r="F153" s="202" t="s">
        <v>2938</v>
      </c>
      <c r="G153" s="203" t="s">
        <v>294</v>
      </c>
      <c r="H153" s="204">
        <v>1.75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0.0011999999999999999</v>
      </c>
      <c r="R153" s="196">
        <f>Q153*H153</f>
        <v>0.0020999999999999999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233</v>
      </c>
      <c r="AT153" s="198" t="s">
        <v>301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210</v>
      </c>
      <c r="BM153" s="198" t="s">
        <v>2939</v>
      </c>
    </row>
    <row r="154" s="2" customFormat="1" ht="37.8" customHeight="1">
      <c r="A154" s="34"/>
      <c r="B154" s="185"/>
      <c r="C154" s="200" t="s">
        <v>300</v>
      </c>
      <c r="D154" s="200" t="s">
        <v>301</v>
      </c>
      <c r="E154" s="201" t="s">
        <v>2940</v>
      </c>
      <c r="F154" s="202" t="s">
        <v>2941</v>
      </c>
      <c r="G154" s="203" t="s">
        <v>294</v>
      </c>
      <c r="H154" s="204">
        <v>1.75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0.0011999999999999999</v>
      </c>
      <c r="R154" s="196">
        <f>Q154*H154</f>
        <v>0.0020999999999999999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233</v>
      </c>
      <c r="AT154" s="198" t="s">
        <v>301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210</v>
      </c>
      <c r="BM154" s="198" t="s">
        <v>2942</v>
      </c>
    </row>
    <row r="155" s="2" customFormat="1" ht="33" customHeight="1">
      <c r="A155" s="34"/>
      <c r="B155" s="185"/>
      <c r="C155" s="200" t="s">
        <v>306</v>
      </c>
      <c r="D155" s="200" t="s">
        <v>301</v>
      </c>
      <c r="E155" s="201" t="s">
        <v>2943</v>
      </c>
      <c r="F155" s="202" t="s">
        <v>2944</v>
      </c>
      <c r="G155" s="203" t="s">
        <v>294</v>
      </c>
      <c r="H155" s="204">
        <v>2.625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0.0011999999999999999</v>
      </c>
      <c r="R155" s="196">
        <f>Q155*H155</f>
        <v>0.0031499999999999996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233</v>
      </c>
      <c r="AT155" s="198" t="s">
        <v>301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210</v>
      </c>
      <c r="BM155" s="198" t="s">
        <v>2945</v>
      </c>
    </row>
    <row r="156" s="2" customFormat="1" ht="33" customHeight="1">
      <c r="A156" s="34"/>
      <c r="B156" s="185"/>
      <c r="C156" s="186" t="s">
        <v>310</v>
      </c>
      <c r="D156" s="186" t="s">
        <v>206</v>
      </c>
      <c r="E156" s="187" t="s">
        <v>2946</v>
      </c>
      <c r="F156" s="188" t="s">
        <v>2947</v>
      </c>
      <c r="G156" s="189" t="s">
        <v>294</v>
      </c>
      <c r="H156" s="190">
        <v>7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2.0000000000000002E-05</v>
      </c>
      <c r="R156" s="196">
        <f>Q156*H156</f>
        <v>0.00014000000000000002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210</v>
      </c>
      <c r="AT156" s="198" t="s">
        <v>206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210</v>
      </c>
      <c r="BM156" s="198" t="s">
        <v>2948</v>
      </c>
    </row>
    <row r="157" s="2" customFormat="1" ht="16.5" customHeight="1">
      <c r="A157" s="34"/>
      <c r="B157" s="185"/>
      <c r="C157" s="200" t="s">
        <v>314</v>
      </c>
      <c r="D157" s="200" t="s">
        <v>301</v>
      </c>
      <c r="E157" s="201" t="s">
        <v>2778</v>
      </c>
      <c r="F157" s="202" t="s">
        <v>2779</v>
      </c>
      <c r="G157" s="203" t="s">
        <v>294</v>
      </c>
      <c r="H157" s="204">
        <v>14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1.0000000000000001E-05</v>
      </c>
      <c r="R157" s="196">
        <f>Q157*H157</f>
        <v>0.00014000000000000002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233</v>
      </c>
      <c r="AT157" s="198" t="s">
        <v>301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210</v>
      </c>
      <c r="BM157" s="198" t="s">
        <v>2949</v>
      </c>
    </row>
    <row r="158" s="2" customFormat="1" ht="37.8" customHeight="1">
      <c r="A158" s="34"/>
      <c r="B158" s="185"/>
      <c r="C158" s="200" t="s">
        <v>318</v>
      </c>
      <c r="D158" s="200" t="s">
        <v>301</v>
      </c>
      <c r="E158" s="201" t="s">
        <v>2950</v>
      </c>
      <c r="F158" s="202" t="s">
        <v>2951</v>
      </c>
      <c r="G158" s="203" t="s">
        <v>294</v>
      </c>
      <c r="H158" s="204">
        <v>2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0.00072000000000000005</v>
      </c>
      <c r="R158" s="196">
        <f>Q158*H158</f>
        <v>0.0014400000000000001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233</v>
      </c>
      <c r="AT158" s="198" t="s">
        <v>301</v>
      </c>
      <c r="AU158" s="198" t="s">
        <v>88</v>
      </c>
      <c r="AY158" s="15" t="s">
        <v>204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210</v>
      </c>
      <c r="BM158" s="198" t="s">
        <v>2952</v>
      </c>
    </row>
    <row r="159" s="2" customFormat="1" ht="44.25" customHeight="1">
      <c r="A159" s="34"/>
      <c r="B159" s="185"/>
      <c r="C159" s="200" t="s">
        <v>322</v>
      </c>
      <c r="D159" s="200" t="s">
        <v>301</v>
      </c>
      <c r="E159" s="201" t="s">
        <v>2953</v>
      </c>
      <c r="F159" s="202" t="s">
        <v>2954</v>
      </c>
      <c r="G159" s="203" t="s">
        <v>294</v>
      </c>
      <c r="H159" s="204">
        <v>5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0.00069999999999999999</v>
      </c>
      <c r="R159" s="196">
        <f>Q159*H159</f>
        <v>0.0035000000000000001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233</v>
      </c>
      <c r="AT159" s="198" t="s">
        <v>301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210</v>
      </c>
      <c r="BM159" s="198" t="s">
        <v>2955</v>
      </c>
    </row>
    <row r="160" s="2" customFormat="1" ht="37.8" customHeight="1">
      <c r="A160" s="34"/>
      <c r="B160" s="185"/>
      <c r="C160" s="186" t="s">
        <v>326</v>
      </c>
      <c r="D160" s="186" t="s">
        <v>206</v>
      </c>
      <c r="E160" s="187" t="s">
        <v>2956</v>
      </c>
      <c r="F160" s="188" t="s">
        <v>2957</v>
      </c>
      <c r="G160" s="189" t="s">
        <v>495</v>
      </c>
      <c r="H160" s="190">
        <v>46.75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0.000108</v>
      </c>
      <c r="R160" s="196">
        <f>Q160*H160</f>
        <v>0.0050489999999999997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210</v>
      </c>
      <c r="AT160" s="198" t="s">
        <v>206</v>
      </c>
      <c r="AU160" s="198" t="s">
        <v>88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210</v>
      </c>
      <c r="BM160" s="198" t="s">
        <v>2958</v>
      </c>
    </row>
    <row r="161" s="2" customFormat="1" ht="37.8" customHeight="1">
      <c r="A161" s="34"/>
      <c r="B161" s="185"/>
      <c r="C161" s="186" t="s">
        <v>330</v>
      </c>
      <c r="D161" s="186" t="s">
        <v>206</v>
      </c>
      <c r="E161" s="187" t="s">
        <v>2959</v>
      </c>
      <c r="F161" s="188" t="s">
        <v>2960</v>
      </c>
      <c r="G161" s="189" t="s">
        <v>244</v>
      </c>
      <c r="H161" s="190">
        <v>2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0.00089999999999999998</v>
      </c>
      <c r="R161" s="196">
        <f>Q161*H161</f>
        <v>0.0018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210</v>
      </c>
      <c r="AT161" s="198" t="s">
        <v>206</v>
      </c>
      <c r="AU161" s="198" t="s">
        <v>88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210</v>
      </c>
      <c r="BM161" s="198" t="s">
        <v>2961</v>
      </c>
    </row>
    <row r="162" s="2" customFormat="1" ht="24.15" customHeight="1">
      <c r="A162" s="34"/>
      <c r="B162" s="185"/>
      <c r="C162" s="186" t="s">
        <v>334</v>
      </c>
      <c r="D162" s="186" t="s">
        <v>206</v>
      </c>
      <c r="E162" s="187" t="s">
        <v>2814</v>
      </c>
      <c r="F162" s="188" t="s">
        <v>2815</v>
      </c>
      <c r="G162" s="189" t="s">
        <v>495</v>
      </c>
      <c r="H162" s="190">
        <v>46.75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3.7500000000000001E-06</v>
      </c>
      <c r="R162" s="196">
        <f>Q162*H162</f>
        <v>0.00017531250000000001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210</v>
      </c>
      <c r="AT162" s="198" t="s">
        <v>206</v>
      </c>
      <c r="AU162" s="198" t="s">
        <v>88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210</v>
      </c>
      <c r="BM162" s="198" t="s">
        <v>2962</v>
      </c>
    </row>
    <row r="163" s="2" customFormat="1" ht="24.15" customHeight="1">
      <c r="A163" s="34"/>
      <c r="B163" s="185"/>
      <c r="C163" s="186" t="s">
        <v>338</v>
      </c>
      <c r="D163" s="186" t="s">
        <v>206</v>
      </c>
      <c r="E163" s="187" t="s">
        <v>2817</v>
      </c>
      <c r="F163" s="188" t="s">
        <v>2818</v>
      </c>
      <c r="G163" s="189" t="s">
        <v>244</v>
      </c>
      <c r="H163" s="190">
        <v>2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9.3999999999999998E-06</v>
      </c>
      <c r="R163" s="196">
        <f>Q163*H163</f>
        <v>1.88E-05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210</v>
      </c>
      <c r="AT163" s="198" t="s">
        <v>206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210</v>
      </c>
      <c r="BM163" s="198" t="s">
        <v>2963</v>
      </c>
    </row>
    <row r="164" s="2" customFormat="1" ht="33" customHeight="1">
      <c r="A164" s="34"/>
      <c r="B164" s="185"/>
      <c r="C164" s="186" t="s">
        <v>342</v>
      </c>
      <c r="D164" s="186" t="s">
        <v>206</v>
      </c>
      <c r="E164" s="187" t="s">
        <v>2832</v>
      </c>
      <c r="F164" s="188" t="s">
        <v>2833</v>
      </c>
      <c r="G164" s="189" t="s">
        <v>495</v>
      </c>
      <c r="H164" s="190">
        <v>52.210000000000001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0.12661900000000001</v>
      </c>
      <c r="R164" s="196">
        <f>Q164*H164</f>
        <v>6.6107779900000008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210</v>
      </c>
      <c r="AT164" s="198" t="s">
        <v>206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210</v>
      </c>
      <c r="BM164" s="198" t="s">
        <v>2964</v>
      </c>
    </row>
    <row r="165" s="2" customFormat="1" ht="24.15" customHeight="1">
      <c r="A165" s="34"/>
      <c r="B165" s="185"/>
      <c r="C165" s="200" t="s">
        <v>346</v>
      </c>
      <c r="D165" s="200" t="s">
        <v>301</v>
      </c>
      <c r="E165" s="201" t="s">
        <v>2835</v>
      </c>
      <c r="F165" s="202" t="s">
        <v>2836</v>
      </c>
      <c r="G165" s="203" t="s">
        <v>294</v>
      </c>
      <c r="H165" s="204">
        <v>25.300999999999998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0.089999999999999997</v>
      </c>
      <c r="R165" s="196">
        <f>Q165*H165</f>
        <v>2.2770899999999998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233</v>
      </c>
      <c r="AT165" s="198" t="s">
        <v>301</v>
      </c>
      <c r="AU165" s="198" t="s">
        <v>88</v>
      </c>
      <c r="AY165" s="15" t="s">
        <v>204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210</v>
      </c>
      <c r="BM165" s="198" t="s">
        <v>2965</v>
      </c>
    </row>
    <row r="166" s="2" customFormat="1" ht="16.5" customHeight="1">
      <c r="A166" s="34"/>
      <c r="B166" s="185"/>
      <c r="C166" s="200" t="s">
        <v>350</v>
      </c>
      <c r="D166" s="200" t="s">
        <v>301</v>
      </c>
      <c r="E166" s="201" t="s">
        <v>2838</v>
      </c>
      <c r="F166" s="202" t="s">
        <v>2839</v>
      </c>
      <c r="G166" s="203" t="s">
        <v>294</v>
      </c>
      <c r="H166" s="204">
        <v>27.431999999999999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0.085000000000000006</v>
      </c>
      <c r="R166" s="196">
        <f>Q166*H166</f>
        <v>2.3317200000000002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233</v>
      </c>
      <c r="AT166" s="198" t="s">
        <v>301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210</v>
      </c>
      <c r="BM166" s="198" t="s">
        <v>2966</v>
      </c>
    </row>
    <row r="167" s="2" customFormat="1" ht="33" customHeight="1">
      <c r="A167" s="34"/>
      <c r="B167" s="185"/>
      <c r="C167" s="186" t="s">
        <v>354</v>
      </c>
      <c r="D167" s="186" t="s">
        <v>206</v>
      </c>
      <c r="E167" s="187" t="s">
        <v>2841</v>
      </c>
      <c r="F167" s="188" t="s">
        <v>2842</v>
      </c>
      <c r="G167" s="189" t="s">
        <v>209</v>
      </c>
      <c r="H167" s="190">
        <v>2.7410000000000001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2.2151320000000001</v>
      </c>
      <c r="R167" s="196">
        <f>Q167*H167</f>
        <v>6.0716768120000006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210</v>
      </c>
      <c r="AT167" s="198" t="s">
        <v>206</v>
      </c>
      <c r="AU167" s="198" t="s">
        <v>88</v>
      </c>
      <c r="AY167" s="15" t="s">
        <v>204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210</v>
      </c>
      <c r="BM167" s="198" t="s">
        <v>2967</v>
      </c>
    </row>
    <row r="168" s="12" customFormat="1" ht="22.8" customHeight="1">
      <c r="A168" s="12"/>
      <c r="B168" s="172"/>
      <c r="C168" s="12"/>
      <c r="D168" s="173" t="s">
        <v>74</v>
      </c>
      <c r="E168" s="183" t="s">
        <v>571</v>
      </c>
      <c r="F168" s="183" t="s">
        <v>572</v>
      </c>
      <c r="G168" s="12"/>
      <c r="H168" s="12"/>
      <c r="I168" s="175"/>
      <c r="J168" s="184">
        <f>BK168</f>
        <v>0</v>
      </c>
      <c r="K168" s="12"/>
      <c r="L168" s="172"/>
      <c r="M168" s="177"/>
      <c r="N168" s="178"/>
      <c r="O168" s="178"/>
      <c r="P168" s="179">
        <f>P169</f>
        <v>0</v>
      </c>
      <c r="Q168" s="178"/>
      <c r="R168" s="179">
        <f>R169</f>
        <v>0</v>
      </c>
      <c r="S168" s="178"/>
      <c r="T168" s="180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82</v>
      </c>
      <c r="AT168" s="181" t="s">
        <v>74</v>
      </c>
      <c r="AU168" s="181" t="s">
        <v>82</v>
      </c>
      <c r="AY168" s="173" t="s">
        <v>204</v>
      </c>
      <c r="BK168" s="182">
        <f>BK169</f>
        <v>0</v>
      </c>
    </row>
    <row r="169" s="2" customFormat="1" ht="33" customHeight="1">
      <c r="A169" s="34"/>
      <c r="B169" s="185"/>
      <c r="C169" s="186" t="s">
        <v>358</v>
      </c>
      <c r="D169" s="186" t="s">
        <v>206</v>
      </c>
      <c r="E169" s="187" t="s">
        <v>2904</v>
      </c>
      <c r="F169" s="188" t="s">
        <v>2905</v>
      </c>
      <c r="G169" s="189" t="s">
        <v>270</v>
      </c>
      <c r="H169" s="190">
        <v>172.67599999999999</v>
      </c>
      <c r="I169" s="191"/>
      <c r="J169" s="192">
        <f>ROUND(I169*H169,2)</f>
        <v>0</v>
      </c>
      <c r="K169" s="193"/>
      <c r="L169" s="35"/>
      <c r="M169" s="212" t="s">
        <v>1</v>
      </c>
      <c r="N169" s="213" t="s">
        <v>41</v>
      </c>
      <c r="O169" s="214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210</v>
      </c>
      <c r="AT169" s="198" t="s">
        <v>206</v>
      </c>
      <c r="AU169" s="198" t="s">
        <v>88</v>
      </c>
      <c r="AY169" s="15" t="s">
        <v>204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210</v>
      </c>
      <c r="BM169" s="198" t="s">
        <v>2968</v>
      </c>
    </row>
    <row r="170" s="2" customFormat="1" ht="6.96" customHeight="1">
      <c r="A170" s="34"/>
      <c r="B170" s="61"/>
      <c r="C170" s="62"/>
      <c r="D170" s="62"/>
      <c r="E170" s="62"/>
      <c r="F170" s="62"/>
      <c r="G170" s="62"/>
      <c r="H170" s="62"/>
      <c r="I170" s="62"/>
      <c r="J170" s="62"/>
      <c r="K170" s="62"/>
      <c r="L170" s="35"/>
      <c r="M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</row>
  </sheetData>
  <autoFilter ref="C125:K16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>
      <c r="B8" s="18"/>
      <c r="D8" s="28" t="s">
        <v>153</v>
      </c>
      <c r="L8" s="18"/>
    </row>
    <row r="9" s="1" customFormat="1" ht="16.5" customHeight="1">
      <c r="B9" s="18"/>
      <c r="E9" s="131" t="s">
        <v>2675</v>
      </c>
      <c r="F9" s="1"/>
      <c r="G9" s="1"/>
      <c r="H9" s="1"/>
      <c r="L9" s="18"/>
    </row>
    <row r="10" s="1" customFormat="1" ht="12" customHeight="1">
      <c r="B10" s="18"/>
      <c r="D10" s="28" t="s">
        <v>155</v>
      </c>
      <c r="L10" s="18"/>
    </row>
    <row r="11" s="2" customFormat="1" ht="16.5" customHeight="1">
      <c r="A11" s="34"/>
      <c r="B11" s="35"/>
      <c r="C11" s="34"/>
      <c r="D11" s="34"/>
      <c r="E11" s="136" t="s">
        <v>2969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1671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2970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33</v>
      </c>
      <c r="G16" s="34"/>
      <c r="H16" s="34"/>
      <c r="I16" s="28" t="s">
        <v>21</v>
      </c>
      <c r="J16" s="70" t="str">
        <f>'Rekapitulácia stavby'!AN8</f>
        <v>5. 4. 2024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2678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2679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2680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ROUND(J129,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ROUND((SUM(BE129:BE153)),  2)</f>
        <v>0</v>
      </c>
      <c r="G37" s="138"/>
      <c r="H37" s="138"/>
      <c r="I37" s="139">
        <v>0.20000000000000001</v>
      </c>
      <c r="J37" s="137">
        <f>ROUND(((SUM(BE129:BE153))*I37),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ROUND((SUM(BF129:BF153)),  2)</f>
        <v>0</v>
      </c>
      <c r="G38" s="138"/>
      <c r="H38" s="138"/>
      <c r="I38" s="139">
        <v>0.20000000000000001</v>
      </c>
      <c r="J38" s="137">
        <f>ROUND(((SUM(BF129:BF153))*I38),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ROUND((SUM(BG129:BG153)),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ROUND((SUM(BH129:BH153)),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ROUND((SUM(BI129:BI153)),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153</v>
      </c>
      <c r="L86" s="18"/>
    </row>
    <row r="87" s="1" customFormat="1" ht="16.5" customHeight="1">
      <c r="B87" s="18"/>
      <c r="E87" s="131" t="s">
        <v>2675</v>
      </c>
      <c r="F87" s="1"/>
      <c r="G87" s="1"/>
      <c r="H87" s="1"/>
      <c r="L87" s="18"/>
    </row>
    <row r="88" s="1" customFormat="1" ht="12" customHeight="1">
      <c r="B88" s="18"/>
      <c r="C88" s="28" t="s">
        <v>155</v>
      </c>
      <c r="L88" s="18"/>
    </row>
    <row r="89" s="2" customFormat="1" ht="16.5" customHeight="1">
      <c r="A89" s="34"/>
      <c r="B89" s="35"/>
      <c r="C89" s="34"/>
      <c r="D89" s="34"/>
      <c r="E89" s="136" t="s">
        <v>2969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1671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02.3.1 - Chodník dláždený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 xml:space="preserve"> </v>
      </c>
      <c r="G93" s="34"/>
      <c r="H93" s="34"/>
      <c r="I93" s="28" t="s">
        <v>21</v>
      </c>
      <c r="J93" s="70" t="str">
        <f>IF(J16="","",J16)</f>
        <v>5. 4. 2024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25.65" customHeight="1">
      <c r="A95" s="34"/>
      <c r="B95" s="35"/>
      <c r="C95" s="28" t="s">
        <v>23</v>
      </c>
      <c r="D95" s="34"/>
      <c r="E95" s="34"/>
      <c r="F95" s="23" t="str">
        <f>E19</f>
        <v>Zariadenie sociálnych služieb Lipa, Žiar nad Hrono</v>
      </c>
      <c r="G95" s="34"/>
      <c r="H95" s="34"/>
      <c r="I95" s="28" t="s">
        <v>29</v>
      </c>
      <c r="J95" s="32" t="str">
        <f>E25</f>
        <v>Ing. Viliam Michálek, PhD, Strečno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Ing. Milan Sirotiak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159</v>
      </c>
      <c r="D98" s="142"/>
      <c r="E98" s="142"/>
      <c r="F98" s="142"/>
      <c r="G98" s="142"/>
      <c r="H98" s="142"/>
      <c r="I98" s="142"/>
      <c r="J98" s="151" t="s">
        <v>160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161</v>
      </c>
      <c r="D100" s="34"/>
      <c r="E100" s="34"/>
      <c r="F100" s="34"/>
      <c r="G100" s="34"/>
      <c r="H100" s="34"/>
      <c r="I100" s="34"/>
      <c r="J100" s="97">
        <f>J129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162</v>
      </c>
    </row>
    <row r="101" s="9" customFormat="1" ht="24.96" customHeight="1">
      <c r="A101" s="9"/>
      <c r="B101" s="153"/>
      <c r="C101" s="9"/>
      <c r="D101" s="154" t="s">
        <v>163</v>
      </c>
      <c r="E101" s="155"/>
      <c r="F101" s="155"/>
      <c r="G101" s="155"/>
      <c r="H101" s="155"/>
      <c r="I101" s="155"/>
      <c r="J101" s="156">
        <f>J130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164</v>
      </c>
      <c r="E102" s="159"/>
      <c r="F102" s="159"/>
      <c r="G102" s="159"/>
      <c r="H102" s="159"/>
      <c r="I102" s="159"/>
      <c r="J102" s="160">
        <f>J131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2681</v>
      </c>
      <c r="E103" s="159"/>
      <c r="F103" s="159"/>
      <c r="G103" s="159"/>
      <c r="H103" s="159"/>
      <c r="I103" s="159"/>
      <c r="J103" s="160">
        <f>J143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169</v>
      </c>
      <c r="E104" s="159"/>
      <c r="F104" s="159"/>
      <c r="G104" s="159"/>
      <c r="H104" s="159"/>
      <c r="I104" s="159"/>
      <c r="J104" s="160">
        <f>J148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170</v>
      </c>
      <c r="E105" s="159"/>
      <c r="F105" s="159"/>
      <c r="G105" s="159"/>
      <c r="H105" s="159"/>
      <c r="I105" s="159"/>
      <c r="J105" s="160">
        <f>J152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190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1" t="str">
        <f>E7</f>
        <v>Výstavba novej budovy strediska DSS Doména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153</v>
      </c>
      <c r="L116" s="18"/>
    </row>
    <row r="117" s="1" customFormat="1" ht="16.5" customHeight="1">
      <c r="B117" s="18"/>
      <c r="E117" s="131" t="s">
        <v>2675</v>
      </c>
      <c r="F117" s="1"/>
      <c r="G117" s="1"/>
      <c r="H117" s="1"/>
      <c r="L117" s="18"/>
    </row>
    <row r="118" s="1" customFormat="1" ht="12" customHeight="1">
      <c r="B118" s="18"/>
      <c r="C118" s="28" t="s">
        <v>155</v>
      </c>
      <c r="L118" s="18"/>
    </row>
    <row r="119" s="2" customFormat="1" ht="16.5" customHeight="1">
      <c r="A119" s="34"/>
      <c r="B119" s="35"/>
      <c r="C119" s="34"/>
      <c r="D119" s="34"/>
      <c r="E119" s="136" t="s">
        <v>2969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1671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E13</f>
        <v>02.3.1 - Chodník dláždený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F16</f>
        <v xml:space="preserve"> </v>
      </c>
      <c r="G123" s="34"/>
      <c r="H123" s="34"/>
      <c r="I123" s="28" t="s">
        <v>21</v>
      </c>
      <c r="J123" s="70" t="str">
        <f>IF(J16="","",J16)</f>
        <v>5. 4. 2024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23</v>
      </c>
      <c r="D125" s="34"/>
      <c r="E125" s="34"/>
      <c r="F125" s="23" t="str">
        <f>E19</f>
        <v>Zariadenie sociálnych služieb Lipa, Žiar nad Hrono</v>
      </c>
      <c r="G125" s="34"/>
      <c r="H125" s="34"/>
      <c r="I125" s="28" t="s">
        <v>29</v>
      </c>
      <c r="J125" s="32" t="str">
        <f>E25</f>
        <v>Ing. Viliam Michálek, PhD, Strečno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IF(E22="","",E22)</f>
        <v>Vyplň údaj</v>
      </c>
      <c r="G126" s="34"/>
      <c r="H126" s="34"/>
      <c r="I126" s="28" t="s">
        <v>32</v>
      </c>
      <c r="J126" s="32" t="str">
        <f>E28</f>
        <v>Ing. Milan Sirotiak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191</v>
      </c>
      <c r="D128" s="164" t="s">
        <v>60</v>
      </c>
      <c r="E128" s="164" t="s">
        <v>56</v>
      </c>
      <c r="F128" s="164" t="s">
        <v>57</v>
      </c>
      <c r="G128" s="164" t="s">
        <v>192</v>
      </c>
      <c r="H128" s="164" t="s">
        <v>193</v>
      </c>
      <c r="I128" s="164" t="s">
        <v>194</v>
      </c>
      <c r="J128" s="165" t="s">
        <v>160</v>
      </c>
      <c r="K128" s="166" t="s">
        <v>195</v>
      </c>
      <c r="L128" s="167"/>
      <c r="M128" s="87" t="s">
        <v>1</v>
      </c>
      <c r="N128" s="88" t="s">
        <v>39</v>
      </c>
      <c r="O128" s="88" t="s">
        <v>196</v>
      </c>
      <c r="P128" s="88" t="s">
        <v>197</v>
      </c>
      <c r="Q128" s="88" t="s">
        <v>198</v>
      </c>
      <c r="R128" s="88" t="s">
        <v>199</v>
      </c>
      <c r="S128" s="88" t="s">
        <v>200</v>
      </c>
      <c r="T128" s="89" t="s">
        <v>201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161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</f>
        <v>0</v>
      </c>
      <c r="Q129" s="91"/>
      <c r="R129" s="169">
        <f>R130</f>
        <v>0</v>
      </c>
      <c r="S129" s="91"/>
      <c r="T129" s="170">
        <f>T130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162</v>
      </c>
      <c r="BK129" s="171">
        <f>BK130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202</v>
      </c>
      <c r="F130" s="174" t="s">
        <v>203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P131+P143+P148+P152</f>
        <v>0</v>
      </c>
      <c r="Q130" s="178"/>
      <c r="R130" s="179">
        <f>R131+R143+R148+R152</f>
        <v>0</v>
      </c>
      <c r="S130" s="178"/>
      <c r="T130" s="180">
        <f>T131+T143+T148+T152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204</v>
      </c>
      <c r="BK130" s="182">
        <f>BK131+BK143+BK148+BK152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82</v>
      </c>
      <c r="F131" s="183" t="s">
        <v>205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SUM(P132:P142)</f>
        <v>0</v>
      </c>
      <c r="Q131" s="178"/>
      <c r="R131" s="179">
        <f>SUM(R132:R142)</f>
        <v>0</v>
      </c>
      <c r="S131" s="178"/>
      <c r="T131" s="180">
        <f>SUM(T132:T142)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204</v>
      </c>
      <c r="BK131" s="182">
        <f>SUM(BK132:BK142)</f>
        <v>0</v>
      </c>
    </row>
    <row r="132" s="2" customFormat="1" ht="33" customHeight="1">
      <c r="A132" s="34"/>
      <c r="B132" s="185"/>
      <c r="C132" s="186" t="s">
        <v>82</v>
      </c>
      <c r="D132" s="186" t="s">
        <v>206</v>
      </c>
      <c r="E132" s="187" t="s">
        <v>2908</v>
      </c>
      <c r="F132" s="188" t="s">
        <v>2909</v>
      </c>
      <c r="G132" s="189" t="s">
        <v>209</v>
      </c>
      <c r="H132" s="190">
        <v>75.031999999999996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210</v>
      </c>
      <c r="AT132" s="198" t="s">
        <v>206</v>
      </c>
      <c r="AU132" s="198" t="s">
        <v>88</v>
      </c>
      <c r="AY132" s="15" t="s">
        <v>204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210</v>
      </c>
      <c r="BM132" s="198" t="s">
        <v>88</v>
      </c>
    </row>
    <row r="133" s="2" customFormat="1" ht="24.15" customHeight="1">
      <c r="A133" s="34"/>
      <c r="B133" s="185"/>
      <c r="C133" s="186" t="s">
        <v>88</v>
      </c>
      <c r="D133" s="186" t="s">
        <v>206</v>
      </c>
      <c r="E133" s="187" t="s">
        <v>2971</v>
      </c>
      <c r="F133" s="188" t="s">
        <v>2972</v>
      </c>
      <c r="G133" s="189" t="s">
        <v>209</v>
      </c>
      <c r="H133" s="190">
        <v>199.19900000000001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210</v>
      </c>
      <c r="AT133" s="198" t="s">
        <v>206</v>
      </c>
      <c r="AU133" s="198" t="s">
        <v>88</v>
      </c>
      <c r="AY133" s="15" t="s">
        <v>204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210</v>
      </c>
      <c r="BM133" s="198" t="s">
        <v>210</v>
      </c>
    </row>
    <row r="134" s="2" customFormat="1" ht="37.8" customHeight="1">
      <c r="A134" s="34"/>
      <c r="B134" s="185"/>
      <c r="C134" s="186" t="s">
        <v>93</v>
      </c>
      <c r="D134" s="186" t="s">
        <v>206</v>
      </c>
      <c r="E134" s="187" t="s">
        <v>2915</v>
      </c>
      <c r="F134" s="188" t="s">
        <v>2916</v>
      </c>
      <c r="G134" s="189" t="s">
        <v>209</v>
      </c>
      <c r="H134" s="190">
        <v>18.713000000000001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210</v>
      </c>
      <c r="AT134" s="198" t="s">
        <v>206</v>
      </c>
      <c r="AU134" s="198" t="s">
        <v>88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210</v>
      </c>
      <c r="BM134" s="198" t="s">
        <v>225</v>
      </c>
    </row>
    <row r="135" s="2" customFormat="1" ht="37.8" customHeight="1">
      <c r="A135" s="34"/>
      <c r="B135" s="185"/>
      <c r="C135" s="186" t="s">
        <v>210</v>
      </c>
      <c r="D135" s="186" t="s">
        <v>206</v>
      </c>
      <c r="E135" s="187" t="s">
        <v>2704</v>
      </c>
      <c r="F135" s="188" t="s">
        <v>2705</v>
      </c>
      <c r="G135" s="189" t="s">
        <v>209</v>
      </c>
      <c r="H135" s="190">
        <v>18.713000000000001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210</v>
      </c>
      <c r="AT135" s="198" t="s">
        <v>206</v>
      </c>
      <c r="AU135" s="198" t="s">
        <v>88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210</v>
      </c>
      <c r="BM135" s="198" t="s">
        <v>233</v>
      </c>
    </row>
    <row r="136" s="2" customFormat="1" ht="44.25" customHeight="1">
      <c r="A136" s="34"/>
      <c r="B136" s="185"/>
      <c r="C136" s="186" t="s">
        <v>7</v>
      </c>
      <c r="D136" s="186" t="s">
        <v>206</v>
      </c>
      <c r="E136" s="187" t="s">
        <v>2707</v>
      </c>
      <c r="F136" s="188" t="s">
        <v>2708</v>
      </c>
      <c r="G136" s="189" t="s">
        <v>209</v>
      </c>
      <c r="H136" s="190">
        <v>1440.9010000000001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210</v>
      </c>
      <c r="AT136" s="198" t="s">
        <v>206</v>
      </c>
      <c r="AU136" s="198" t="s">
        <v>88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210</v>
      </c>
      <c r="BM136" s="198" t="s">
        <v>2973</v>
      </c>
    </row>
    <row r="137" s="2" customFormat="1" ht="24.15" customHeight="1">
      <c r="A137" s="34"/>
      <c r="B137" s="185"/>
      <c r="C137" s="186" t="s">
        <v>221</v>
      </c>
      <c r="D137" s="186" t="s">
        <v>206</v>
      </c>
      <c r="E137" s="187" t="s">
        <v>2710</v>
      </c>
      <c r="F137" s="188" t="s">
        <v>2711</v>
      </c>
      <c r="G137" s="189" t="s">
        <v>209</v>
      </c>
      <c r="H137" s="190">
        <v>18.713000000000001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210</v>
      </c>
      <c r="AT137" s="198" t="s">
        <v>206</v>
      </c>
      <c r="AU137" s="198" t="s">
        <v>88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241</v>
      </c>
    </row>
    <row r="138" s="2" customFormat="1" ht="21.75" customHeight="1">
      <c r="A138" s="34"/>
      <c r="B138" s="185"/>
      <c r="C138" s="186" t="s">
        <v>225</v>
      </c>
      <c r="D138" s="186" t="s">
        <v>206</v>
      </c>
      <c r="E138" s="187" t="s">
        <v>2716</v>
      </c>
      <c r="F138" s="188" t="s">
        <v>2717</v>
      </c>
      <c r="G138" s="189" t="s">
        <v>209</v>
      </c>
      <c r="H138" s="190">
        <v>199.19900000000001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210</v>
      </c>
      <c r="AT138" s="198" t="s">
        <v>206</v>
      </c>
      <c r="AU138" s="198" t="s">
        <v>88</v>
      </c>
      <c r="AY138" s="15" t="s">
        <v>204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210</v>
      </c>
      <c r="BM138" s="198" t="s">
        <v>251</v>
      </c>
    </row>
    <row r="139" s="2" customFormat="1" ht="24.15" customHeight="1">
      <c r="A139" s="34"/>
      <c r="B139" s="185"/>
      <c r="C139" s="186" t="s">
        <v>233</v>
      </c>
      <c r="D139" s="186" t="s">
        <v>206</v>
      </c>
      <c r="E139" s="187" t="s">
        <v>2719</v>
      </c>
      <c r="F139" s="188" t="s">
        <v>2720</v>
      </c>
      <c r="G139" s="189" t="s">
        <v>209</v>
      </c>
      <c r="H139" s="190">
        <v>17.939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210</v>
      </c>
      <c r="AT139" s="198" t="s">
        <v>206</v>
      </c>
      <c r="AU139" s="198" t="s">
        <v>88</v>
      </c>
      <c r="AY139" s="15" t="s">
        <v>204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210</v>
      </c>
      <c r="BM139" s="198" t="s">
        <v>267</v>
      </c>
    </row>
    <row r="140" s="2" customFormat="1" ht="16.5" customHeight="1">
      <c r="A140" s="34"/>
      <c r="B140" s="185"/>
      <c r="C140" s="200" t="s">
        <v>237</v>
      </c>
      <c r="D140" s="200" t="s">
        <v>301</v>
      </c>
      <c r="E140" s="201" t="s">
        <v>2722</v>
      </c>
      <c r="F140" s="202" t="s">
        <v>2723</v>
      </c>
      <c r="G140" s="203" t="s">
        <v>270</v>
      </c>
      <c r="H140" s="204">
        <v>33.905000000000001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233</v>
      </c>
      <c r="AT140" s="198" t="s">
        <v>301</v>
      </c>
      <c r="AU140" s="198" t="s">
        <v>88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210</v>
      </c>
      <c r="BM140" s="198" t="s">
        <v>276</v>
      </c>
    </row>
    <row r="141" s="2" customFormat="1" ht="21.75" customHeight="1">
      <c r="A141" s="34"/>
      <c r="B141" s="185"/>
      <c r="C141" s="186" t="s">
        <v>241</v>
      </c>
      <c r="D141" s="186" t="s">
        <v>206</v>
      </c>
      <c r="E141" s="187" t="s">
        <v>2725</v>
      </c>
      <c r="F141" s="188" t="s">
        <v>2726</v>
      </c>
      <c r="G141" s="189" t="s">
        <v>244</v>
      </c>
      <c r="H141" s="190">
        <v>500.20999999999998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210</v>
      </c>
      <c r="AT141" s="198" t="s">
        <v>206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210</v>
      </c>
      <c r="BM141" s="198" t="s">
        <v>7</v>
      </c>
    </row>
    <row r="142" s="2" customFormat="1" ht="24.15" customHeight="1">
      <c r="A142" s="34"/>
      <c r="B142" s="185"/>
      <c r="C142" s="186" t="s">
        <v>247</v>
      </c>
      <c r="D142" s="186" t="s">
        <v>206</v>
      </c>
      <c r="E142" s="187" t="s">
        <v>2728</v>
      </c>
      <c r="F142" s="188" t="s">
        <v>2729</v>
      </c>
      <c r="G142" s="189" t="s">
        <v>244</v>
      </c>
      <c r="H142" s="190">
        <v>124.75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210</v>
      </c>
      <c r="AT142" s="198" t="s">
        <v>206</v>
      </c>
      <c r="AU142" s="198" t="s">
        <v>88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210</v>
      </c>
      <c r="BM142" s="198" t="s">
        <v>291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221</v>
      </c>
      <c r="F143" s="183" t="s">
        <v>2750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SUM(P144:P147)</f>
        <v>0</v>
      </c>
      <c r="Q143" s="178"/>
      <c r="R143" s="179">
        <f>SUM(R144:R147)</f>
        <v>0</v>
      </c>
      <c r="S143" s="178"/>
      <c r="T143" s="180">
        <f>SUM(T144:T147)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82</v>
      </c>
      <c r="AT143" s="181" t="s">
        <v>74</v>
      </c>
      <c r="AU143" s="181" t="s">
        <v>82</v>
      </c>
      <c r="AY143" s="173" t="s">
        <v>204</v>
      </c>
      <c r="BK143" s="182">
        <f>SUM(BK144:BK147)</f>
        <v>0</v>
      </c>
    </row>
    <row r="144" s="2" customFormat="1" ht="33" customHeight="1">
      <c r="A144" s="34"/>
      <c r="B144" s="185"/>
      <c r="C144" s="186" t="s">
        <v>251</v>
      </c>
      <c r="D144" s="186" t="s">
        <v>206</v>
      </c>
      <c r="E144" s="187" t="s">
        <v>2974</v>
      </c>
      <c r="F144" s="188" t="s">
        <v>2975</v>
      </c>
      <c r="G144" s="189" t="s">
        <v>244</v>
      </c>
      <c r="H144" s="190">
        <v>489.76600000000002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210</v>
      </c>
      <c r="AT144" s="198" t="s">
        <v>206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210</v>
      </c>
      <c r="BM144" s="198" t="s">
        <v>300</v>
      </c>
    </row>
    <row r="145" s="2" customFormat="1" ht="37.8" customHeight="1">
      <c r="A145" s="34"/>
      <c r="B145" s="185"/>
      <c r="C145" s="186" t="s">
        <v>255</v>
      </c>
      <c r="D145" s="186" t="s">
        <v>206</v>
      </c>
      <c r="E145" s="187" t="s">
        <v>2976</v>
      </c>
      <c r="F145" s="188" t="s">
        <v>2977</v>
      </c>
      <c r="G145" s="189" t="s">
        <v>244</v>
      </c>
      <c r="H145" s="190">
        <v>423.50599999999997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210</v>
      </c>
      <c r="AT145" s="198" t="s">
        <v>206</v>
      </c>
      <c r="AU145" s="198" t="s">
        <v>88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210</v>
      </c>
      <c r="BM145" s="198" t="s">
        <v>310</v>
      </c>
    </row>
    <row r="146" s="2" customFormat="1" ht="37.8" customHeight="1">
      <c r="A146" s="34"/>
      <c r="B146" s="185"/>
      <c r="C146" s="186" t="s">
        <v>259</v>
      </c>
      <c r="D146" s="186" t="s">
        <v>206</v>
      </c>
      <c r="E146" s="187" t="s">
        <v>2978</v>
      </c>
      <c r="F146" s="188" t="s">
        <v>2979</v>
      </c>
      <c r="G146" s="189" t="s">
        <v>244</v>
      </c>
      <c r="H146" s="190">
        <v>450.14999999999998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210</v>
      </c>
      <c r="AT146" s="198" t="s">
        <v>206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210</v>
      </c>
      <c r="BM146" s="198" t="s">
        <v>318</v>
      </c>
    </row>
    <row r="147" s="2" customFormat="1" ht="33" customHeight="1">
      <c r="A147" s="34"/>
      <c r="B147" s="185"/>
      <c r="C147" s="200" t="s">
        <v>263</v>
      </c>
      <c r="D147" s="200" t="s">
        <v>301</v>
      </c>
      <c r="E147" s="201" t="s">
        <v>2980</v>
      </c>
      <c r="F147" s="202" t="s">
        <v>2981</v>
      </c>
      <c r="G147" s="203" t="s">
        <v>244</v>
      </c>
      <c r="H147" s="204">
        <v>459.15300000000002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233</v>
      </c>
      <c r="AT147" s="198" t="s">
        <v>301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210</v>
      </c>
      <c r="BM147" s="198" t="s">
        <v>326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237</v>
      </c>
      <c r="F148" s="183" t="s">
        <v>534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SUM(P149:P151)</f>
        <v>0</v>
      </c>
      <c r="Q148" s="178"/>
      <c r="R148" s="179">
        <f>SUM(R149:R151)</f>
        <v>0</v>
      </c>
      <c r="S148" s="178"/>
      <c r="T148" s="180">
        <f>SUM(T149:T151)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204</v>
      </c>
      <c r="BK148" s="182">
        <f>SUM(BK149:BK151)</f>
        <v>0</v>
      </c>
    </row>
    <row r="149" s="2" customFormat="1" ht="37.8" customHeight="1">
      <c r="A149" s="34"/>
      <c r="B149" s="185"/>
      <c r="C149" s="186" t="s">
        <v>267</v>
      </c>
      <c r="D149" s="186" t="s">
        <v>206</v>
      </c>
      <c r="E149" s="187" t="s">
        <v>2982</v>
      </c>
      <c r="F149" s="188" t="s">
        <v>2983</v>
      </c>
      <c r="G149" s="189" t="s">
        <v>495</v>
      </c>
      <c r="H149" s="190">
        <v>260.86000000000001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210</v>
      </c>
      <c r="AT149" s="198" t="s">
        <v>206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210</v>
      </c>
      <c r="BM149" s="198" t="s">
        <v>334</v>
      </c>
    </row>
    <row r="150" s="2" customFormat="1" ht="16.5" customHeight="1">
      <c r="A150" s="34"/>
      <c r="B150" s="185"/>
      <c r="C150" s="200" t="s">
        <v>272</v>
      </c>
      <c r="D150" s="200" t="s">
        <v>301</v>
      </c>
      <c r="E150" s="201" t="s">
        <v>2984</v>
      </c>
      <c r="F150" s="202" t="s">
        <v>2985</v>
      </c>
      <c r="G150" s="203" t="s">
        <v>294</v>
      </c>
      <c r="H150" s="204">
        <v>263.46899999999999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233</v>
      </c>
      <c r="AT150" s="198" t="s">
        <v>301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210</v>
      </c>
      <c r="BM150" s="198" t="s">
        <v>342</v>
      </c>
    </row>
    <row r="151" s="2" customFormat="1" ht="33" customHeight="1">
      <c r="A151" s="34"/>
      <c r="B151" s="185"/>
      <c r="C151" s="186" t="s">
        <v>276</v>
      </c>
      <c r="D151" s="186" t="s">
        <v>206</v>
      </c>
      <c r="E151" s="187" t="s">
        <v>2841</v>
      </c>
      <c r="F151" s="188" t="s">
        <v>2842</v>
      </c>
      <c r="G151" s="189" t="s">
        <v>209</v>
      </c>
      <c r="H151" s="190">
        <v>11.739000000000001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210</v>
      </c>
      <c r="AT151" s="198" t="s">
        <v>206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210</v>
      </c>
      <c r="BM151" s="198" t="s">
        <v>350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571</v>
      </c>
      <c r="F152" s="183" t="s">
        <v>572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P153</f>
        <v>0</v>
      </c>
      <c r="Q152" s="178"/>
      <c r="R152" s="179">
        <f>R153</f>
        <v>0</v>
      </c>
      <c r="S152" s="178"/>
      <c r="T152" s="180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82</v>
      </c>
      <c r="AT152" s="181" t="s">
        <v>74</v>
      </c>
      <c r="AU152" s="181" t="s">
        <v>82</v>
      </c>
      <c r="AY152" s="173" t="s">
        <v>204</v>
      </c>
      <c r="BK152" s="182">
        <f>BK153</f>
        <v>0</v>
      </c>
    </row>
    <row r="153" s="2" customFormat="1" ht="33" customHeight="1">
      <c r="A153" s="34"/>
      <c r="B153" s="185"/>
      <c r="C153" s="186" t="s">
        <v>280</v>
      </c>
      <c r="D153" s="186" t="s">
        <v>206</v>
      </c>
      <c r="E153" s="187" t="s">
        <v>2904</v>
      </c>
      <c r="F153" s="188" t="s">
        <v>2905</v>
      </c>
      <c r="G153" s="189" t="s">
        <v>270</v>
      </c>
      <c r="H153" s="190">
        <v>530.05399999999997</v>
      </c>
      <c r="I153" s="191"/>
      <c r="J153" s="192">
        <f>ROUND(I153*H153,2)</f>
        <v>0</v>
      </c>
      <c r="K153" s="193"/>
      <c r="L153" s="35"/>
      <c r="M153" s="212" t="s">
        <v>1</v>
      </c>
      <c r="N153" s="213" t="s">
        <v>41</v>
      </c>
      <c r="O153" s="214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210</v>
      </c>
      <c r="AT153" s="198" t="s">
        <v>206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210</v>
      </c>
      <c r="BM153" s="198" t="s">
        <v>358</v>
      </c>
    </row>
    <row r="154" s="2" customFormat="1" ht="6.96" customHeight="1">
      <c r="A154" s="34"/>
      <c r="B154" s="61"/>
      <c r="C154" s="62"/>
      <c r="D154" s="62"/>
      <c r="E154" s="62"/>
      <c r="F154" s="62"/>
      <c r="G154" s="62"/>
      <c r="H154" s="62"/>
      <c r="I154" s="62"/>
      <c r="J154" s="62"/>
      <c r="K154" s="62"/>
      <c r="L154" s="35"/>
      <c r="M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</sheetData>
  <autoFilter ref="C128:K15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1" customFormat="1" ht="12" customHeight="1">
      <c r="B8" s="18"/>
      <c r="D8" s="28" t="s">
        <v>153</v>
      </c>
      <c r="L8" s="18"/>
    </row>
    <row r="9" s="2" customFormat="1" ht="16.5" customHeight="1">
      <c r="A9" s="34"/>
      <c r="B9" s="35"/>
      <c r="C9" s="34"/>
      <c r="D9" s="34"/>
      <c r="E9" s="131" t="s">
        <v>2675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155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2986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2677</v>
      </c>
      <c r="G14" s="34"/>
      <c r="H14" s="34"/>
      <c r="I14" s="28" t="s">
        <v>21</v>
      </c>
      <c r="J14" s="70" t="str">
        <f>'Rekapitulácia stavby'!AN8</f>
        <v>5. 4. 2024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2678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2679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2680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ROUND((SUM(BE129:BE170)),  2)</f>
        <v>0</v>
      </c>
      <c r="G35" s="138"/>
      <c r="H35" s="138"/>
      <c r="I35" s="139">
        <v>0.20000000000000001</v>
      </c>
      <c r="J35" s="137">
        <f>ROUND(((SUM(BE129:BE170))*I35),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ROUND((SUM(BF129:BF170)),  2)</f>
        <v>0</v>
      </c>
      <c r="G36" s="138"/>
      <c r="H36" s="138"/>
      <c r="I36" s="139">
        <v>0.20000000000000001</v>
      </c>
      <c r="J36" s="137">
        <f>ROUND(((SUM(BF129:BF170))*I36),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ROUND((SUM(BG129:BG170)),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ROUND((SUM(BH129:BH170)),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ROUND((SUM(BI129:BI170)),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153</v>
      </c>
      <c r="L86" s="18"/>
    </row>
    <row r="87" s="2" customFormat="1" ht="16.5" customHeight="1">
      <c r="A87" s="34"/>
      <c r="B87" s="35"/>
      <c r="C87" s="34"/>
      <c r="D87" s="34"/>
      <c r="E87" s="131" t="s">
        <v>2675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155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02.4 - Sadové úpray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Žiar nad Hronom</v>
      </c>
      <c r="G91" s="34"/>
      <c r="H91" s="34"/>
      <c r="I91" s="28" t="s">
        <v>21</v>
      </c>
      <c r="J91" s="70" t="str">
        <f>IF(J14="","",J14)</f>
        <v>5. 4. 2024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Zariadenie sociálnych služieb Lipa, Žiar nad Hrono</v>
      </c>
      <c r="G93" s="34"/>
      <c r="H93" s="34"/>
      <c r="I93" s="28" t="s">
        <v>29</v>
      </c>
      <c r="J93" s="32" t="str">
        <f>E23</f>
        <v>Ing. Viliam Michálek, PhD, Strečno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Ing. Milan Sirotiak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159</v>
      </c>
      <c r="D96" s="142"/>
      <c r="E96" s="142"/>
      <c r="F96" s="142"/>
      <c r="G96" s="142"/>
      <c r="H96" s="142"/>
      <c r="I96" s="142"/>
      <c r="J96" s="151" t="s">
        <v>160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161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162</v>
      </c>
    </row>
    <row r="99" s="9" customFormat="1" ht="24.96" customHeight="1">
      <c r="A99" s="9"/>
      <c r="B99" s="153"/>
      <c r="C99" s="9"/>
      <c r="D99" s="154" t="s">
        <v>2987</v>
      </c>
      <c r="E99" s="155"/>
      <c r="F99" s="155"/>
      <c r="G99" s="155"/>
      <c r="H99" s="155"/>
      <c r="I99" s="155"/>
      <c r="J99" s="156">
        <f>J130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3"/>
      <c r="C100" s="9"/>
      <c r="D100" s="154" t="s">
        <v>2988</v>
      </c>
      <c r="E100" s="155"/>
      <c r="F100" s="155"/>
      <c r="G100" s="155"/>
      <c r="H100" s="155"/>
      <c r="I100" s="155"/>
      <c r="J100" s="156">
        <f>J139</f>
        <v>0</v>
      </c>
      <c r="K100" s="9"/>
      <c r="L100" s="153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57"/>
      <c r="C101" s="10"/>
      <c r="D101" s="158" t="s">
        <v>2989</v>
      </c>
      <c r="E101" s="159"/>
      <c r="F101" s="159"/>
      <c r="G101" s="159"/>
      <c r="H101" s="159"/>
      <c r="I101" s="159"/>
      <c r="J101" s="160">
        <f>J143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2990</v>
      </c>
      <c r="E102" s="159"/>
      <c r="F102" s="159"/>
      <c r="G102" s="159"/>
      <c r="H102" s="159"/>
      <c r="I102" s="159"/>
      <c r="J102" s="160">
        <f>J149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2991</v>
      </c>
      <c r="E103" s="159"/>
      <c r="F103" s="159"/>
      <c r="G103" s="159"/>
      <c r="H103" s="159"/>
      <c r="I103" s="159"/>
      <c r="J103" s="160">
        <f>J151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163</v>
      </c>
      <c r="E104" s="155"/>
      <c r="F104" s="155"/>
      <c r="G104" s="155"/>
      <c r="H104" s="155"/>
      <c r="I104" s="155"/>
      <c r="J104" s="156">
        <f>J153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164</v>
      </c>
      <c r="E105" s="159"/>
      <c r="F105" s="159"/>
      <c r="G105" s="159"/>
      <c r="H105" s="159"/>
      <c r="I105" s="159"/>
      <c r="J105" s="160">
        <f>J154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165</v>
      </c>
      <c r="E106" s="159"/>
      <c r="F106" s="159"/>
      <c r="G106" s="159"/>
      <c r="H106" s="159"/>
      <c r="I106" s="159"/>
      <c r="J106" s="160">
        <f>J161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170</v>
      </c>
      <c r="E107" s="159"/>
      <c r="F107" s="159"/>
      <c r="G107" s="159"/>
      <c r="H107" s="159"/>
      <c r="I107" s="159"/>
      <c r="J107" s="160">
        <f>J169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190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1" t="str">
        <f>E7</f>
        <v>Výstavba novej budovy strediska DSS Doména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153</v>
      </c>
      <c r="L118" s="18"/>
    </row>
    <row r="119" s="2" customFormat="1" ht="16.5" customHeight="1">
      <c r="A119" s="34"/>
      <c r="B119" s="35"/>
      <c r="C119" s="34"/>
      <c r="D119" s="34"/>
      <c r="E119" s="131" t="s">
        <v>2675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155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E11</f>
        <v>02.4 - Sadové úpray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>Žiar nad Hronom</v>
      </c>
      <c r="G123" s="34"/>
      <c r="H123" s="34"/>
      <c r="I123" s="28" t="s">
        <v>21</v>
      </c>
      <c r="J123" s="70" t="str">
        <f>IF(J14="","",J14)</f>
        <v>5. 4. 2024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23</v>
      </c>
      <c r="D125" s="34"/>
      <c r="E125" s="34"/>
      <c r="F125" s="23" t="str">
        <f>E17</f>
        <v>Zariadenie sociálnych služieb Lipa, Žiar nad Hrono</v>
      </c>
      <c r="G125" s="34"/>
      <c r="H125" s="34"/>
      <c r="I125" s="28" t="s">
        <v>29</v>
      </c>
      <c r="J125" s="32" t="str">
        <f>E23</f>
        <v>Ing. Viliam Michálek, PhD, Strečno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>Ing. Milan Sirotiak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191</v>
      </c>
      <c r="D128" s="164" t="s">
        <v>60</v>
      </c>
      <c r="E128" s="164" t="s">
        <v>56</v>
      </c>
      <c r="F128" s="164" t="s">
        <v>57</v>
      </c>
      <c r="G128" s="164" t="s">
        <v>192</v>
      </c>
      <c r="H128" s="164" t="s">
        <v>193</v>
      </c>
      <c r="I128" s="164" t="s">
        <v>194</v>
      </c>
      <c r="J128" s="165" t="s">
        <v>160</v>
      </c>
      <c r="K128" s="166" t="s">
        <v>195</v>
      </c>
      <c r="L128" s="167"/>
      <c r="M128" s="87" t="s">
        <v>1</v>
      </c>
      <c r="N128" s="88" t="s">
        <v>39</v>
      </c>
      <c r="O128" s="88" t="s">
        <v>196</v>
      </c>
      <c r="P128" s="88" t="s">
        <v>197</v>
      </c>
      <c r="Q128" s="88" t="s">
        <v>198</v>
      </c>
      <c r="R128" s="88" t="s">
        <v>199</v>
      </c>
      <c r="S128" s="88" t="s">
        <v>200</v>
      </c>
      <c r="T128" s="89" t="s">
        <v>201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161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P130+P139+P153</f>
        <v>0</v>
      </c>
      <c r="Q129" s="91"/>
      <c r="R129" s="169">
        <f>R130+R139+R153</f>
        <v>46.342644407999991</v>
      </c>
      <c r="S129" s="91"/>
      <c r="T129" s="170">
        <f>T130+T139+T153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162</v>
      </c>
      <c r="BK129" s="171">
        <f>BK130+BK139+BK153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2992</v>
      </c>
      <c r="F130" s="174" t="s">
        <v>2993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SUM(P131:P138)</f>
        <v>0</v>
      </c>
      <c r="Q130" s="178"/>
      <c r="R130" s="179">
        <f>SUM(R131:R138)</f>
        <v>0</v>
      </c>
      <c r="S130" s="178"/>
      <c r="T130" s="180">
        <f>SUM(T131:T138)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204</v>
      </c>
      <c r="BK130" s="182">
        <f>SUM(BK131:BK138)</f>
        <v>0</v>
      </c>
    </row>
    <row r="131" s="2" customFormat="1" ht="37.8" customHeight="1">
      <c r="A131" s="34"/>
      <c r="B131" s="185"/>
      <c r="C131" s="186" t="s">
        <v>82</v>
      </c>
      <c r="D131" s="186" t="s">
        <v>206</v>
      </c>
      <c r="E131" s="187" t="s">
        <v>2994</v>
      </c>
      <c r="F131" s="188" t="s">
        <v>2995</v>
      </c>
      <c r="G131" s="189" t="s">
        <v>294</v>
      </c>
      <c r="H131" s="190">
        <v>6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210</v>
      </c>
      <c r="AT131" s="198" t="s">
        <v>206</v>
      </c>
      <c r="AU131" s="198" t="s">
        <v>82</v>
      </c>
      <c r="AY131" s="15" t="s">
        <v>204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210</v>
      </c>
      <c r="BM131" s="198" t="s">
        <v>2996</v>
      </c>
    </row>
    <row r="132" s="2" customFormat="1" ht="21.75" customHeight="1">
      <c r="A132" s="34"/>
      <c r="B132" s="185"/>
      <c r="C132" s="186" t="s">
        <v>88</v>
      </c>
      <c r="D132" s="186" t="s">
        <v>206</v>
      </c>
      <c r="E132" s="187" t="s">
        <v>2997</v>
      </c>
      <c r="F132" s="188" t="s">
        <v>2998</v>
      </c>
      <c r="G132" s="189" t="s">
        <v>294</v>
      </c>
      <c r="H132" s="190">
        <v>6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210</v>
      </c>
      <c r="AT132" s="198" t="s">
        <v>206</v>
      </c>
      <c r="AU132" s="198" t="s">
        <v>82</v>
      </c>
      <c r="AY132" s="15" t="s">
        <v>204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210</v>
      </c>
      <c r="BM132" s="198" t="s">
        <v>2999</v>
      </c>
    </row>
    <row r="133" s="2" customFormat="1" ht="24.15" customHeight="1">
      <c r="A133" s="34"/>
      <c r="B133" s="185"/>
      <c r="C133" s="186" t="s">
        <v>93</v>
      </c>
      <c r="D133" s="186" t="s">
        <v>206</v>
      </c>
      <c r="E133" s="187" t="s">
        <v>3000</v>
      </c>
      <c r="F133" s="188" t="s">
        <v>3001</v>
      </c>
      <c r="G133" s="189" t="s">
        <v>294</v>
      </c>
      <c r="H133" s="190">
        <v>6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210</v>
      </c>
      <c r="AT133" s="198" t="s">
        <v>206</v>
      </c>
      <c r="AU133" s="198" t="s">
        <v>82</v>
      </c>
      <c r="AY133" s="15" t="s">
        <v>204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210</v>
      </c>
      <c r="BM133" s="198" t="s">
        <v>3002</v>
      </c>
    </row>
    <row r="134" s="2" customFormat="1" ht="24.15" customHeight="1">
      <c r="A134" s="34"/>
      <c r="B134" s="185"/>
      <c r="C134" s="186" t="s">
        <v>210</v>
      </c>
      <c r="D134" s="186" t="s">
        <v>206</v>
      </c>
      <c r="E134" s="187" t="s">
        <v>3003</v>
      </c>
      <c r="F134" s="188" t="s">
        <v>3004</v>
      </c>
      <c r="G134" s="189" t="s">
        <v>294</v>
      </c>
      <c r="H134" s="190">
        <v>6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210</v>
      </c>
      <c r="AT134" s="198" t="s">
        <v>206</v>
      </c>
      <c r="AU134" s="198" t="s">
        <v>82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210</v>
      </c>
      <c r="BM134" s="198" t="s">
        <v>3005</v>
      </c>
    </row>
    <row r="135" s="2" customFormat="1" ht="33" customHeight="1">
      <c r="A135" s="34"/>
      <c r="B135" s="185"/>
      <c r="C135" s="186" t="s">
        <v>221</v>
      </c>
      <c r="D135" s="186" t="s">
        <v>206</v>
      </c>
      <c r="E135" s="187" t="s">
        <v>3006</v>
      </c>
      <c r="F135" s="188" t="s">
        <v>3007</v>
      </c>
      <c r="G135" s="189" t="s">
        <v>294</v>
      </c>
      <c r="H135" s="190">
        <v>215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210</v>
      </c>
      <c r="AT135" s="198" t="s">
        <v>206</v>
      </c>
      <c r="AU135" s="198" t="s">
        <v>82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210</v>
      </c>
      <c r="BM135" s="198" t="s">
        <v>3008</v>
      </c>
    </row>
    <row r="136" s="2" customFormat="1" ht="24.15" customHeight="1">
      <c r="A136" s="34"/>
      <c r="B136" s="185"/>
      <c r="C136" s="186" t="s">
        <v>225</v>
      </c>
      <c r="D136" s="186" t="s">
        <v>206</v>
      </c>
      <c r="E136" s="187" t="s">
        <v>3009</v>
      </c>
      <c r="F136" s="188" t="s">
        <v>3010</v>
      </c>
      <c r="G136" s="189" t="s">
        <v>294</v>
      </c>
      <c r="H136" s="190">
        <v>215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210</v>
      </c>
      <c r="AT136" s="198" t="s">
        <v>206</v>
      </c>
      <c r="AU136" s="198" t="s">
        <v>82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210</v>
      </c>
      <c r="BM136" s="198" t="s">
        <v>3011</v>
      </c>
    </row>
    <row r="137" s="2" customFormat="1" ht="24.15" customHeight="1">
      <c r="A137" s="34"/>
      <c r="B137" s="185"/>
      <c r="C137" s="186" t="s">
        <v>229</v>
      </c>
      <c r="D137" s="186" t="s">
        <v>206</v>
      </c>
      <c r="E137" s="187" t="s">
        <v>3012</v>
      </c>
      <c r="F137" s="188" t="s">
        <v>3013</v>
      </c>
      <c r="G137" s="189" t="s">
        <v>244</v>
      </c>
      <c r="H137" s="190">
        <v>77.400000000000006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210</v>
      </c>
      <c r="AT137" s="198" t="s">
        <v>206</v>
      </c>
      <c r="AU137" s="198" t="s">
        <v>82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3014</v>
      </c>
    </row>
    <row r="138" s="2" customFormat="1" ht="21.75" customHeight="1">
      <c r="A138" s="34"/>
      <c r="B138" s="185"/>
      <c r="C138" s="186" t="s">
        <v>233</v>
      </c>
      <c r="D138" s="186" t="s">
        <v>206</v>
      </c>
      <c r="E138" s="187" t="s">
        <v>3015</v>
      </c>
      <c r="F138" s="188" t="s">
        <v>3016</v>
      </c>
      <c r="G138" s="189" t="s">
        <v>244</v>
      </c>
      <c r="H138" s="190">
        <v>77.400000000000006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210</v>
      </c>
      <c r="AT138" s="198" t="s">
        <v>206</v>
      </c>
      <c r="AU138" s="198" t="s">
        <v>82</v>
      </c>
      <c r="AY138" s="15" t="s">
        <v>204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210</v>
      </c>
      <c r="BM138" s="198" t="s">
        <v>3017</v>
      </c>
    </row>
    <row r="139" s="12" customFormat="1" ht="25.92" customHeight="1">
      <c r="A139" s="12"/>
      <c r="B139" s="172"/>
      <c r="C139" s="12"/>
      <c r="D139" s="173" t="s">
        <v>74</v>
      </c>
      <c r="E139" s="174" t="s">
        <v>3018</v>
      </c>
      <c r="F139" s="174" t="s">
        <v>3019</v>
      </c>
      <c r="G139" s="12"/>
      <c r="H139" s="12"/>
      <c r="I139" s="175"/>
      <c r="J139" s="176">
        <f>BK139</f>
        <v>0</v>
      </c>
      <c r="K139" s="12"/>
      <c r="L139" s="172"/>
      <c r="M139" s="177"/>
      <c r="N139" s="178"/>
      <c r="O139" s="178"/>
      <c r="P139" s="179">
        <f>P140+SUM(P141:P143)+P149+P151</f>
        <v>0</v>
      </c>
      <c r="Q139" s="178"/>
      <c r="R139" s="179">
        <f>R140+SUM(R141:R143)+R149+R151</f>
        <v>0</v>
      </c>
      <c r="S139" s="178"/>
      <c r="T139" s="180">
        <f>T140+SUM(T141:T143)+T149+T151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82</v>
      </c>
      <c r="AT139" s="181" t="s">
        <v>74</v>
      </c>
      <c r="AU139" s="181" t="s">
        <v>75</v>
      </c>
      <c r="AY139" s="173" t="s">
        <v>204</v>
      </c>
      <c r="BK139" s="182">
        <f>BK140+SUM(BK141:BK143)+BK149+BK151</f>
        <v>0</v>
      </c>
    </row>
    <row r="140" s="2" customFormat="1" ht="16.5" customHeight="1">
      <c r="A140" s="34"/>
      <c r="B140" s="185"/>
      <c r="C140" s="186" t="s">
        <v>237</v>
      </c>
      <c r="D140" s="186" t="s">
        <v>206</v>
      </c>
      <c r="E140" s="187" t="s">
        <v>3020</v>
      </c>
      <c r="F140" s="188" t="s">
        <v>3021</v>
      </c>
      <c r="G140" s="189" t="s">
        <v>209</v>
      </c>
      <c r="H140" s="190">
        <v>5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210</v>
      </c>
      <c r="AT140" s="198" t="s">
        <v>206</v>
      </c>
      <c r="AU140" s="198" t="s">
        <v>82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210</v>
      </c>
      <c r="BM140" s="198" t="s">
        <v>3022</v>
      </c>
    </row>
    <row r="141" s="2" customFormat="1" ht="21.75" customHeight="1">
      <c r="A141" s="34"/>
      <c r="B141" s="185"/>
      <c r="C141" s="186" t="s">
        <v>241</v>
      </c>
      <c r="D141" s="186" t="s">
        <v>206</v>
      </c>
      <c r="E141" s="187" t="s">
        <v>3023</v>
      </c>
      <c r="F141" s="188" t="s">
        <v>3024</v>
      </c>
      <c r="G141" s="189" t="s">
        <v>244</v>
      </c>
      <c r="H141" s="190">
        <v>80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210</v>
      </c>
      <c r="AT141" s="198" t="s">
        <v>206</v>
      </c>
      <c r="AU141" s="198" t="s">
        <v>82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210</v>
      </c>
      <c r="BM141" s="198" t="s">
        <v>3025</v>
      </c>
    </row>
    <row r="142" s="2" customFormat="1" ht="16.5" customHeight="1">
      <c r="A142" s="34"/>
      <c r="B142" s="185"/>
      <c r="C142" s="186" t="s">
        <v>247</v>
      </c>
      <c r="D142" s="186" t="s">
        <v>206</v>
      </c>
      <c r="E142" s="187" t="s">
        <v>3026</v>
      </c>
      <c r="F142" s="188" t="s">
        <v>3027</v>
      </c>
      <c r="G142" s="189" t="s">
        <v>244</v>
      </c>
      <c r="H142" s="190">
        <v>80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210</v>
      </c>
      <c r="AT142" s="198" t="s">
        <v>206</v>
      </c>
      <c r="AU142" s="198" t="s">
        <v>82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210</v>
      </c>
      <c r="BM142" s="198" t="s">
        <v>3028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3029</v>
      </c>
      <c r="F143" s="183" t="s">
        <v>3030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SUM(P144:P148)</f>
        <v>0</v>
      </c>
      <c r="Q143" s="178"/>
      <c r="R143" s="179">
        <f>SUM(R144:R148)</f>
        <v>0</v>
      </c>
      <c r="S143" s="178"/>
      <c r="T143" s="180">
        <f>SUM(T144:T148)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82</v>
      </c>
      <c r="AT143" s="181" t="s">
        <v>74</v>
      </c>
      <c r="AU143" s="181" t="s">
        <v>82</v>
      </c>
      <c r="AY143" s="173" t="s">
        <v>204</v>
      </c>
      <c r="BK143" s="182">
        <f>SUM(BK144:BK148)</f>
        <v>0</v>
      </c>
    </row>
    <row r="144" s="2" customFormat="1" ht="16.5" customHeight="1">
      <c r="A144" s="34"/>
      <c r="B144" s="185"/>
      <c r="C144" s="200" t="s">
        <v>251</v>
      </c>
      <c r="D144" s="200" t="s">
        <v>301</v>
      </c>
      <c r="E144" s="201" t="s">
        <v>3031</v>
      </c>
      <c r="F144" s="202" t="s">
        <v>3032</v>
      </c>
      <c r="G144" s="203" t="s">
        <v>244</v>
      </c>
      <c r="H144" s="204">
        <v>88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233</v>
      </c>
      <c r="AT144" s="198" t="s">
        <v>301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210</v>
      </c>
      <c r="BM144" s="198" t="s">
        <v>3033</v>
      </c>
    </row>
    <row r="145" s="2" customFormat="1" ht="16.5" customHeight="1">
      <c r="A145" s="34"/>
      <c r="B145" s="185"/>
      <c r="C145" s="200" t="s">
        <v>255</v>
      </c>
      <c r="D145" s="200" t="s">
        <v>301</v>
      </c>
      <c r="E145" s="201" t="s">
        <v>3034</v>
      </c>
      <c r="F145" s="202" t="s">
        <v>3035</v>
      </c>
      <c r="G145" s="203" t="s">
        <v>209</v>
      </c>
      <c r="H145" s="204">
        <v>5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233</v>
      </c>
      <c r="AT145" s="198" t="s">
        <v>301</v>
      </c>
      <c r="AU145" s="198" t="s">
        <v>88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210</v>
      </c>
      <c r="BM145" s="198" t="s">
        <v>3036</v>
      </c>
    </row>
    <row r="146" s="2" customFormat="1" ht="16.5" customHeight="1">
      <c r="A146" s="34"/>
      <c r="B146" s="185"/>
      <c r="C146" s="200" t="s">
        <v>259</v>
      </c>
      <c r="D146" s="200" t="s">
        <v>301</v>
      </c>
      <c r="E146" s="201" t="s">
        <v>3037</v>
      </c>
      <c r="F146" s="202" t="s">
        <v>3038</v>
      </c>
      <c r="G146" s="203" t="s">
        <v>209</v>
      </c>
      <c r="H146" s="204">
        <v>5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233</v>
      </c>
      <c r="AT146" s="198" t="s">
        <v>301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210</v>
      </c>
      <c r="BM146" s="198" t="s">
        <v>3039</v>
      </c>
    </row>
    <row r="147" s="2" customFormat="1" ht="16.5" customHeight="1">
      <c r="A147" s="34"/>
      <c r="B147" s="185"/>
      <c r="C147" s="200" t="s">
        <v>263</v>
      </c>
      <c r="D147" s="200" t="s">
        <v>301</v>
      </c>
      <c r="E147" s="201" t="s">
        <v>3040</v>
      </c>
      <c r="F147" s="202" t="s">
        <v>3041</v>
      </c>
      <c r="G147" s="203" t="s">
        <v>209</v>
      </c>
      <c r="H147" s="204">
        <v>37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233</v>
      </c>
      <c r="AT147" s="198" t="s">
        <v>301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210</v>
      </c>
      <c r="BM147" s="198" t="s">
        <v>3042</v>
      </c>
    </row>
    <row r="148" s="2" customFormat="1" ht="16.5" customHeight="1">
      <c r="A148" s="34"/>
      <c r="B148" s="185"/>
      <c r="C148" s="200" t="s">
        <v>267</v>
      </c>
      <c r="D148" s="200" t="s">
        <v>301</v>
      </c>
      <c r="E148" s="201" t="s">
        <v>3043</v>
      </c>
      <c r="F148" s="202" t="s">
        <v>3044</v>
      </c>
      <c r="G148" s="203" t="s">
        <v>209</v>
      </c>
      <c r="H148" s="204">
        <v>11.550000000000001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233</v>
      </c>
      <c r="AT148" s="198" t="s">
        <v>301</v>
      </c>
      <c r="AU148" s="198" t="s">
        <v>88</v>
      </c>
      <c r="AY148" s="15" t="s">
        <v>204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210</v>
      </c>
      <c r="BM148" s="198" t="s">
        <v>3045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3046</v>
      </c>
      <c r="F149" s="183" t="s">
        <v>3047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P150</f>
        <v>0</v>
      </c>
      <c r="Q149" s="178"/>
      <c r="R149" s="179">
        <f>R150</f>
        <v>0</v>
      </c>
      <c r="S149" s="178"/>
      <c r="T149" s="18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204</v>
      </c>
      <c r="BK149" s="182">
        <f>BK150</f>
        <v>0</v>
      </c>
    </row>
    <row r="150" s="2" customFormat="1" ht="16.5" customHeight="1">
      <c r="A150" s="34"/>
      <c r="B150" s="185"/>
      <c r="C150" s="200" t="s">
        <v>272</v>
      </c>
      <c r="D150" s="200" t="s">
        <v>301</v>
      </c>
      <c r="E150" s="201" t="s">
        <v>3048</v>
      </c>
      <c r="F150" s="202" t="s">
        <v>3049</v>
      </c>
      <c r="G150" s="203" t="s">
        <v>294</v>
      </c>
      <c r="H150" s="204">
        <v>6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233</v>
      </c>
      <c r="AT150" s="198" t="s">
        <v>301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210</v>
      </c>
      <c r="BM150" s="198" t="s">
        <v>3050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3051</v>
      </c>
      <c r="F151" s="183" t="s">
        <v>3052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P152</f>
        <v>0</v>
      </c>
      <c r="Q151" s="178"/>
      <c r="R151" s="179">
        <f>R152</f>
        <v>0</v>
      </c>
      <c r="S151" s="178"/>
      <c r="T151" s="180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82</v>
      </c>
      <c r="AY151" s="173" t="s">
        <v>204</v>
      </c>
      <c r="BK151" s="182">
        <f>BK152</f>
        <v>0</v>
      </c>
    </row>
    <row r="152" s="2" customFormat="1" ht="16.5" customHeight="1">
      <c r="A152" s="34"/>
      <c r="B152" s="185"/>
      <c r="C152" s="200" t="s">
        <v>276</v>
      </c>
      <c r="D152" s="200" t="s">
        <v>301</v>
      </c>
      <c r="E152" s="201" t="s">
        <v>3053</v>
      </c>
      <c r="F152" s="202" t="s">
        <v>3054</v>
      </c>
      <c r="G152" s="203" t="s">
        <v>294</v>
      </c>
      <c r="H152" s="204">
        <v>215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233</v>
      </c>
      <c r="AT152" s="198" t="s">
        <v>301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210</v>
      </c>
      <c r="BM152" s="198" t="s">
        <v>3055</v>
      </c>
    </row>
    <row r="153" s="12" customFormat="1" ht="25.92" customHeight="1">
      <c r="A153" s="12"/>
      <c r="B153" s="172"/>
      <c r="C153" s="12"/>
      <c r="D153" s="173" t="s">
        <v>74</v>
      </c>
      <c r="E153" s="174" t="s">
        <v>202</v>
      </c>
      <c r="F153" s="174" t="s">
        <v>203</v>
      </c>
      <c r="G153" s="12"/>
      <c r="H153" s="12"/>
      <c r="I153" s="175"/>
      <c r="J153" s="176">
        <f>BK153</f>
        <v>0</v>
      </c>
      <c r="K153" s="12"/>
      <c r="L153" s="172"/>
      <c r="M153" s="177"/>
      <c r="N153" s="178"/>
      <c r="O153" s="178"/>
      <c r="P153" s="179">
        <f>P154+P161+P169</f>
        <v>0</v>
      </c>
      <c r="Q153" s="178"/>
      <c r="R153" s="179">
        <f>R154+R161+R169</f>
        <v>46.342644407999991</v>
      </c>
      <c r="S153" s="178"/>
      <c r="T153" s="180">
        <f>T154+T161+T169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75</v>
      </c>
      <c r="AY153" s="173" t="s">
        <v>204</v>
      </c>
      <c r="BK153" s="182">
        <f>BK154+BK161+BK169</f>
        <v>0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82</v>
      </c>
      <c r="F154" s="183" t="s">
        <v>205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SUM(P155:P160)</f>
        <v>0</v>
      </c>
      <c r="Q154" s="178"/>
      <c r="R154" s="179">
        <f>SUM(R155:R160)</f>
        <v>0</v>
      </c>
      <c r="S154" s="178"/>
      <c r="T154" s="180">
        <f>SUM(T155:T160)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82</v>
      </c>
      <c r="AT154" s="181" t="s">
        <v>74</v>
      </c>
      <c r="AU154" s="181" t="s">
        <v>82</v>
      </c>
      <c r="AY154" s="173" t="s">
        <v>204</v>
      </c>
      <c r="BK154" s="182">
        <f>SUM(BK155:BK160)</f>
        <v>0</v>
      </c>
    </row>
    <row r="155" s="2" customFormat="1" ht="21.75" customHeight="1">
      <c r="A155" s="34"/>
      <c r="B155" s="185"/>
      <c r="C155" s="186" t="s">
        <v>280</v>
      </c>
      <c r="D155" s="186" t="s">
        <v>206</v>
      </c>
      <c r="E155" s="187" t="s">
        <v>2911</v>
      </c>
      <c r="F155" s="188" t="s">
        <v>2912</v>
      </c>
      <c r="G155" s="189" t="s">
        <v>209</v>
      </c>
      <c r="H155" s="190">
        <v>72.153999999999996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210</v>
      </c>
      <c r="AT155" s="198" t="s">
        <v>206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210</v>
      </c>
      <c r="BM155" s="198" t="s">
        <v>3056</v>
      </c>
    </row>
    <row r="156" s="2" customFormat="1" ht="24.15" customHeight="1">
      <c r="A156" s="34"/>
      <c r="B156" s="185"/>
      <c r="C156" s="186" t="s">
        <v>7</v>
      </c>
      <c r="D156" s="186" t="s">
        <v>206</v>
      </c>
      <c r="E156" s="187" t="s">
        <v>212</v>
      </c>
      <c r="F156" s="188" t="s">
        <v>213</v>
      </c>
      <c r="G156" s="189" t="s">
        <v>209</v>
      </c>
      <c r="H156" s="190">
        <v>21.646000000000001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210</v>
      </c>
      <c r="AT156" s="198" t="s">
        <v>206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210</v>
      </c>
      <c r="BM156" s="198" t="s">
        <v>3057</v>
      </c>
    </row>
    <row r="157" s="2" customFormat="1" ht="37.8" customHeight="1">
      <c r="A157" s="34"/>
      <c r="B157" s="185"/>
      <c r="C157" s="186" t="s">
        <v>287</v>
      </c>
      <c r="D157" s="186" t="s">
        <v>206</v>
      </c>
      <c r="E157" s="187" t="s">
        <v>3058</v>
      </c>
      <c r="F157" s="188" t="s">
        <v>3059</v>
      </c>
      <c r="G157" s="189" t="s">
        <v>209</v>
      </c>
      <c r="H157" s="190">
        <v>72.153999999999996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210</v>
      </c>
      <c r="AT157" s="198" t="s">
        <v>206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210</v>
      </c>
      <c r="BM157" s="198" t="s">
        <v>3060</v>
      </c>
    </row>
    <row r="158" s="2" customFormat="1" ht="21.75" customHeight="1">
      <c r="A158" s="34"/>
      <c r="B158" s="185"/>
      <c r="C158" s="186" t="s">
        <v>291</v>
      </c>
      <c r="D158" s="186" t="s">
        <v>206</v>
      </c>
      <c r="E158" s="187" t="s">
        <v>2716</v>
      </c>
      <c r="F158" s="188" t="s">
        <v>2717</v>
      </c>
      <c r="G158" s="189" t="s">
        <v>209</v>
      </c>
      <c r="H158" s="190">
        <v>72.153999999999996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210</v>
      </c>
      <c r="AT158" s="198" t="s">
        <v>206</v>
      </c>
      <c r="AU158" s="198" t="s">
        <v>88</v>
      </c>
      <c r="AY158" s="15" t="s">
        <v>204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210</v>
      </c>
      <c r="BM158" s="198" t="s">
        <v>3061</v>
      </c>
    </row>
    <row r="159" s="2" customFormat="1" ht="33" customHeight="1">
      <c r="A159" s="34"/>
      <c r="B159" s="185"/>
      <c r="C159" s="186" t="s">
        <v>300</v>
      </c>
      <c r="D159" s="186" t="s">
        <v>206</v>
      </c>
      <c r="E159" s="187" t="s">
        <v>3062</v>
      </c>
      <c r="F159" s="188" t="s">
        <v>3063</v>
      </c>
      <c r="G159" s="189" t="s">
        <v>209</v>
      </c>
      <c r="H159" s="190">
        <v>48.503999999999998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210</v>
      </c>
      <c r="AT159" s="198" t="s">
        <v>206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210</v>
      </c>
      <c r="BM159" s="198" t="s">
        <v>3064</v>
      </c>
    </row>
    <row r="160" s="2" customFormat="1" ht="21.75" customHeight="1">
      <c r="A160" s="34"/>
      <c r="B160" s="185"/>
      <c r="C160" s="186" t="s">
        <v>306</v>
      </c>
      <c r="D160" s="186" t="s">
        <v>206</v>
      </c>
      <c r="E160" s="187" t="s">
        <v>2725</v>
      </c>
      <c r="F160" s="188" t="s">
        <v>2726</v>
      </c>
      <c r="G160" s="189" t="s">
        <v>244</v>
      </c>
      <c r="H160" s="190">
        <v>21.5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210</v>
      </c>
      <c r="AT160" s="198" t="s">
        <v>206</v>
      </c>
      <c r="AU160" s="198" t="s">
        <v>88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210</v>
      </c>
      <c r="BM160" s="198" t="s">
        <v>3065</v>
      </c>
    </row>
    <row r="161" s="12" customFormat="1" ht="22.8" customHeight="1">
      <c r="A161" s="12"/>
      <c r="B161" s="172"/>
      <c r="C161" s="12"/>
      <c r="D161" s="173" t="s">
        <v>74</v>
      </c>
      <c r="E161" s="183" t="s">
        <v>88</v>
      </c>
      <c r="F161" s="183" t="s">
        <v>246</v>
      </c>
      <c r="G161" s="12"/>
      <c r="H161" s="12"/>
      <c r="I161" s="175"/>
      <c r="J161" s="184">
        <f>BK161</f>
        <v>0</v>
      </c>
      <c r="K161" s="12"/>
      <c r="L161" s="172"/>
      <c r="M161" s="177"/>
      <c r="N161" s="178"/>
      <c r="O161" s="178"/>
      <c r="P161" s="179">
        <f>SUM(P162:P168)</f>
        <v>0</v>
      </c>
      <c r="Q161" s="178"/>
      <c r="R161" s="179">
        <f>SUM(R162:R168)</f>
        <v>46.342644407999991</v>
      </c>
      <c r="S161" s="178"/>
      <c r="T161" s="180">
        <f>SUM(T162:T168)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3" t="s">
        <v>82</v>
      </c>
      <c r="AT161" s="181" t="s">
        <v>74</v>
      </c>
      <c r="AU161" s="181" t="s">
        <v>82</v>
      </c>
      <c r="AY161" s="173" t="s">
        <v>204</v>
      </c>
      <c r="BK161" s="182">
        <f>SUM(BK162:BK168)</f>
        <v>0</v>
      </c>
    </row>
    <row r="162" s="2" customFormat="1" ht="33" customHeight="1">
      <c r="A162" s="34"/>
      <c r="B162" s="185"/>
      <c r="C162" s="186" t="s">
        <v>310</v>
      </c>
      <c r="D162" s="186" t="s">
        <v>206</v>
      </c>
      <c r="E162" s="187" t="s">
        <v>3066</v>
      </c>
      <c r="F162" s="188" t="s">
        <v>3067</v>
      </c>
      <c r="G162" s="189" t="s">
        <v>209</v>
      </c>
      <c r="H162" s="190">
        <v>21.359999999999999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1.9205000000000001</v>
      </c>
      <c r="R162" s="196">
        <f>Q162*H162</f>
        <v>41.021880000000003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210</v>
      </c>
      <c r="AT162" s="198" t="s">
        <v>206</v>
      </c>
      <c r="AU162" s="198" t="s">
        <v>88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210</v>
      </c>
      <c r="BM162" s="198" t="s">
        <v>3068</v>
      </c>
    </row>
    <row r="163" s="2" customFormat="1" ht="33" customHeight="1">
      <c r="A163" s="34"/>
      <c r="B163" s="185"/>
      <c r="C163" s="186" t="s">
        <v>314</v>
      </c>
      <c r="D163" s="186" t="s">
        <v>206</v>
      </c>
      <c r="E163" s="187" t="s">
        <v>2735</v>
      </c>
      <c r="F163" s="188" t="s">
        <v>2736</v>
      </c>
      <c r="G163" s="189" t="s">
        <v>244</v>
      </c>
      <c r="H163" s="190">
        <v>119.54000000000001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0.0001829</v>
      </c>
      <c r="R163" s="196">
        <f>Q163*H163</f>
        <v>0.021863866000000003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210</v>
      </c>
      <c r="AT163" s="198" t="s">
        <v>206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210</v>
      </c>
      <c r="BM163" s="198" t="s">
        <v>3069</v>
      </c>
    </row>
    <row r="164" s="2" customFormat="1" ht="16.5" customHeight="1">
      <c r="A164" s="34"/>
      <c r="B164" s="185"/>
      <c r="C164" s="200" t="s">
        <v>318</v>
      </c>
      <c r="D164" s="200" t="s">
        <v>301</v>
      </c>
      <c r="E164" s="201" t="s">
        <v>2738</v>
      </c>
      <c r="F164" s="202" t="s">
        <v>2739</v>
      </c>
      <c r="G164" s="203" t="s">
        <v>244</v>
      </c>
      <c r="H164" s="204">
        <v>121.931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0.00025000000000000001</v>
      </c>
      <c r="R164" s="196">
        <f>Q164*H164</f>
        <v>0.030482749999999999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233</v>
      </c>
      <c r="AT164" s="198" t="s">
        <v>301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210</v>
      </c>
      <c r="BM164" s="198" t="s">
        <v>3070</v>
      </c>
    </row>
    <row r="165" s="2" customFormat="1" ht="16.5" customHeight="1">
      <c r="A165" s="34"/>
      <c r="B165" s="185"/>
      <c r="C165" s="186" t="s">
        <v>322</v>
      </c>
      <c r="D165" s="186" t="s">
        <v>206</v>
      </c>
      <c r="E165" s="187" t="s">
        <v>3071</v>
      </c>
      <c r="F165" s="188" t="s">
        <v>3072</v>
      </c>
      <c r="G165" s="189" t="s">
        <v>209</v>
      </c>
      <c r="H165" s="190">
        <v>1.3759999999999999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2.1050420000000001</v>
      </c>
      <c r="R165" s="196">
        <f>Q165*H165</f>
        <v>2.8965377919999997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210</v>
      </c>
      <c r="AT165" s="198" t="s">
        <v>206</v>
      </c>
      <c r="AU165" s="198" t="s">
        <v>88</v>
      </c>
      <c r="AY165" s="15" t="s">
        <v>204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210</v>
      </c>
      <c r="BM165" s="198" t="s">
        <v>3073</v>
      </c>
    </row>
    <row r="166" s="2" customFormat="1" ht="24.15" customHeight="1">
      <c r="A166" s="34"/>
      <c r="B166" s="185"/>
      <c r="C166" s="186" t="s">
        <v>326</v>
      </c>
      <c r="D166" s="186" t="s">
        <v>206</v>
      </c>
      <c r="E166" s="187" t="s">
        <v>3074</v>
      </c>
      <c r="F166" s="188" t="s">
        <v>3075</v>
      </c>
      <c r="G166" s="189" t="s">
        <v>209</v>
      </c>
      <c r="H166" s="190">
        <v>1.3759999999999999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1.6299999999999999</v>
      </c>
      <c r="R166" s="196">
        <f>Q166*H166</f>
        <v>2.2428799999999995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210</v>
      </c>
      <c r="AT166" s="198" t="s">
        <v>206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210</v>
      </c>
      <c r="BM166" s="198" t="s">
        <v>3076</v>
      </c>
    </row>
    <row r="167" s="2" customFormat="1" ht="24.15" customHeight="1">
      <c r="A167" s="34"/>
      <c r="B167" s="185"/>
      <c r="C167" s="186" t="s">
        <v>330</v>
      </c>
      <c r="D167" s="186" t="s">
        <v>206</v>
      </c>
      <c r="E167" s="187" t="s">
        <v>3077</v>
      </c>
      <c r="F167" s="188" t="s">
        <v>3078</v>
      </c>
      <c r="G167" s="189" t="s">
        <v>495</v>
      </c>
      <c r="H167" s="190">
        <v>43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210</v>
      </c>
      <c r="AT167" s="198" t="s">
        <v>206</v>
      </c>
      <c r="AU167" s="198" t="s">
        <v>88</v>
      </c>
      <c r="AY167" s="15" t="s">
        <v>204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210</v>
      </c>
      <c r="BM167" s="198" t="s">
        <v>3079</v>
      </c>
    </row>
    <row r="168" s="2" customFormat="1" ht="24.15" customHeight="1">
      <c r="A168" s="34"/>
      <c r="B168" s="185"/>
      <c r="C168" s="200" t="s">
        <v>334</v>
      </c>
      <c r="D168" s="200" t="s">
        <v>301</v>
      </c>
      <c r="E168" s="201" t="s">
        <v>3080</v>
      </c>
      <c r="F168" s="202" t="s">
        <v>3081</v>
      </c>
      <c r="G168" s="203" t="s">
        <v>495</v>
      </c>
      <c r="H168" s="204">
        <v>43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0.0030000000000000001</v>
      </c>
      <c r="R168" s="196">
        <f>Q168*H168</f>
        <v>0.129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233</v>
      </c>
      <c r="AT168" s="198" t="s">
        <v>301</v>
      </c>
      <c r="AU168" s="198" t="s">
        <v>88</v>
      </c>
      <c r="AY168" s="15" t="s">
        <v>204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210</v>
      </c>
      <c r="BM168" s="198" t="s">
        <v>3082</v>
      </c>
    </row>
    <row r="169" s="12" customFormat="1" ht="22.8" customHeight="1">
      <c r="A169" s="12"/>
      <c r="B169" s="172"/>
      <c r="C169" s="12"/>
      <c r="D169" s="173" t="s">
        <v>74</v>
      </c>
      <c r="E169" s="183" t="s">
        <v>571</v>
      </c>
      <c r="F169" s="183" t="s">
        <v>572</v>
      </c>
      <c r="G169" s="12"/>
      <c r="H169" s="12"/>
      <c r="I169" s="175"/>
      <c r="J169" s="184">
        <f>BK169</f>
        <v>0</v>
      </c>
      <c r="K169" s="12"/>
      <c r="L169" s="172"/>
      <c r="M169" s="177"/>
      <c r="N169" s="178"/>
      <c r="O169" s="178"/>
      <c r="P169" s="179">
        <f>P170</f>
        <v>0</v>
      </c>
      <c r="Q169" s="178"/>
      <c r="R169" s="179">
        <f>R170</f>
        <v>0</v>
      </c>
      <c r="S169" s="178"/>
      <c r="T169" s="18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82</v>
      </c>
      <c r="AT169" s="181" t="s">
        <v>74</v>
      </c>
      <c r="AU169" s="181" t="s">
        <v>82</v>
      </c>
      <c r="AY169" s="173" t="s">
        <v>204</v>
      </c>
      <c r="BK169" s="182">
        <f>BK170</f>
        <v>0</v>
      </c>
    </row>
    <row r="170" s="2" customFormat="1" ht="33" customHeight="1">
      <c r="A170" s="34"/>
      <c r="B170" s="185"/>
      <c r="C170" s="186" t="s">
        <v>338</v>
      </c>
      <c r="D170" s="186" t="s">
        <v>206</v>
      </c>
      <c r="E170" s="187" t="s">
        <v>3083</v>
      </c>
      <c r="F170" s="188" t="s">
        <v>3084</v>
      </c>
      <c r="G170" s="189" t="s">
        <v>270</v>
      </c>
      <c r="H170" s="190">
        <v>46.343000000000004</v>
      </c>
      <c r="I170" s="191"/>
      <c r="J170" s="192">
        <f>ROUND(I170*H170,2)</f>
        <v>0</v>
      </c>
      <c r="K170" s="193"/>
      <c r="L170" s="35"/>
      <c r="M170" s="212" t="s">
        <v>1</v>
      </c>
      <c r="N170" s="213" t="s">
        <v>41</v>
      </c>
      <c r="O170" s="214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210</v>
      </c>
      <c r="AT170" s="198" t="s">
        <v>206</v>
      </c>
      <c r="AU170" s="198" t="s">
        <v>88</v>
      </c>
      <c r="AY170" s="15" t="s">
        <v>204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210</v>
      </c>
      <c r="BM170" s="198" t="s">
        <v>3085</v>
      </c>
    </row>
    <row r="171" s="2" customFormat="1" ht="6.96" customHeight="1">
      <c r="A171" s="34"/>
      <c r="B171" s="61"/>
      <c r="C171" s="62"/>
      <c r="D171" s="62"/>
      <c r="E171" s="62"/>
      <c r="F171" s="62"/>
      <c r="G171" s="62"/>
      <c r="H171" s="62"/>
      <c r="I171" s="62"/>
      <c r="J171" s="62"/>
      <c r="K171" s="62"/>
      <c r="L171" s="35"/>
      <c r="M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</row>
  </sheetData>
  <autoFilter ref="C128:K17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153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3086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5. 4. 2024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157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2"/>
      <c r="B27" s="133"/>
      <c r="C27" s="132"/>
      <c r="D27" s="132"/>
      <c r="E27" s="32" t="s">
        <v>1</v>
      </c>
      <c r="F27" s="32"/>
      <c r="G27" s="32"/>
      <c r="H27" s="32"/>
      <c r="I27" s="132"/>
      <c r="J27" s="132"/>
      <c r="K27" s="132"/>
      <c r="L27" s="134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5" t="s">
        <v>35</v>
      </c>
      <c r="E30" s="34"/>
      <c r="F30" s="34"/>
      <c r="G30" s="34"/>
      <c r="H30" s="34"/>
      <c r="I30" s="34"/>
      <c r="J30" s="97">
        <f>ROUND(J122,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6" t="s">
        <v>39</v>
      </c>
      <c r="E33" s="41" t="s">
        <v>40</v>
      </c>
      <c r="F33" s="137">
        <f>ROUND((SUM(BE122:BE156)),  2)</f>
        <v>0</v>
      </c>
      <c r="G33" s="138"/>
      <c r="H33" s="138"/>
      <c r="I33" s="139">
        <v>0.20000000000000001</v>
      </c>
      <c r="J33" s="137">
        <f>ROUND(((SUM(BE122:BE156))*I33),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ROUND((SUM(BF122:BF156)),  2)</f>
        <v>0</v>
      </c>
      <c r="G34" s="138"/>
      <c r="H34" s="138"/>
      <c r="I34" s="139">
        <v>0.20000000000000001</v>
      </c>
      <c r="J34" s="137">
        <f>ROUND(((SUM(BF122:BF156))*I34),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ROUND((SUM(BG122:BG156)),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ROUND((SUM(BH122:BH156)),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ROUND((SUM(BI122:BI156)),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153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04 - NN prípojka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k.ú.: Ždiar nad Hronom, č.p.:1793/3</v>
      </c>
      <c r="G89" s="34"/>
      <c r="H89" s="34"/>
      <c r="I89" s="28" t="s">
        <v>21</v>
      </c>
      <c r="J89" s="70" t="str">
        <f>IF(J12="","",J12)</f>
        <v>5. 4. 2024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Zriadenie sociálnych služieb LIPA</v>
      </c>
      <c r="G91" s="34"/>
      <c r="H91" s="34"/>
      <c r="I91" s="28" t="s">
        <v>29</v>
      </c>
      <c r="J91" s="32" t="str">
        <f>E21</f>
        <v>Ing. Viliam Michálek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Michal Dzugas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159</v>
      </c>
      <c r="D94" s="142"/>
      <c r="E94" s="142"/>
      <c r="F94" s="142"/>
      <c r="G94" s="142"/>
      <c r="H94" s="142"/>
      <c r="I94" s="142"/>
      <c r="J94" s="151" t="s">
        <v>160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161</v>
      </c>
      <c r="D96" s="34"/>
      <c r="E96" s="34"/>
      <c r="F96" s="34"/>
      <c r="G96" s="34"/>
      <c r="H96" s="34"/>
      <c r="I96" s="34"/>
      <c r="J96" s="97">
        <f>J122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162</v>
      </c>
    </row>
    <row r="97" s="9" customFormat="1" ht="24.96" customHeight="1">
      <c r="A97" s="9"/>
      <c r="B97" s="153"/>
      <c r="C97" s="9"/>
      <c r="D97" s="154" t="s">
        <v>1675</v>
      </c>
      <c r="E97" s="155"/>
      <c r="F97" s="155"/>
      <c r="G97" s="155"/>
      <c r="H97" s="155"/>
      <c r="I97" s="155"/>
      <c r="J97" s="156">
        <f>J123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2338</v>
      </c>
      <c r="E98" s="159"/>
      <c r="F98" s="159"/>
      <c r="G98" s="159"/>
      <c r="H98" s="159"/>
      <c r="I98" s="159"/>
      <c r="J98" s="160">
        <f>J124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2339</v>
      </c>
      <c r="E99" s="159"/>
      <c r="F99" s="159"/>
      <c r="G99" s="159"/>
      <c r="H99" s="159"/>
      <c r="I99" s="159"/>
      <c r="J99" s="160">
        <f>J143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7"/>
      <c r="C100" s="10"/>
      <c r="D100" s="158" t="s">
        <v>3087</v>
      </c>
      <c r="E100" s="159"/>
      <c r="F100" s="159"/>
      <c r="G100" s="159"/>
      <c r="H100" s="159"/>
      <c r="I100" s="159"/>
      <c r="J100" s="160">
        <f>J145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3088</v>
      </c>
      <c r="E101" s="159"/>
      <c r="F101" s="159"/>
      <c r="G101" s="159"/>
      <c r="H101" s="159"/>
      <c r="I101" s="159"/>
      <c r="J101" s="160">
        <f>J153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3"/>
      <c r="C102" s="9"/>
      <c r="D102" s="154" t="s">
        <v>188</v>
      </c>
      <c r="E102" s="155"/>
      <c r="F102" s="155"/>
      <c r="G102" s="155"/>
      <c r="H102" s="155"/>
      <c r="I102" s="155"/>
      <c r="J102" s="156">
        <f>J155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190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1" t="str">
        <f>E7</f>
        <v>Výstavba novej budovy strediska DSS Doména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153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68" t="str">
        <f>E9</f>
        <v>SO 04 - NN prípojka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19</v>
      </c>
      <c r="D116" s="34"/>
      <c r="E116" s="34"/>
      <c r="F116" s="23" t="str">
        <f>F12</f>
        <v>k.ú.: Ždiar nad Hronom, č.p.:1793/3</v>
      </c>
      <c r="G116" s="34"/>
      <c r="H116" s="34"/>
      <c r="I116" s="28" t="s">
        <v>21</v>
      </c>
      <c r="J116" s="70" t="str">
        <f>IF(J12="","",J12)</f>
        <v>5. 4. 2024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23</v>
      </c>
      <c r="D118" s="34"/>
      <c r="E118" s="34"/>
      <c r="F118" s="23" t="str">
        <f>E15</f>
        <v>Zriadenie sociálnych služieb LIPA</v>
      </c>
      <c r="G118" s="34"/>
      <c r="H118" s="34"/>
      <c r="I118" s="28" t="s">
        <v>29</v>
      </c>
      <c r="J118" s="32" t="str">
        <f>E21</f>
        <v>Ing. Viliam Michálek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27</v>
      </c>
      <c r="D119" s="34"/>
      <c r="E119" s="34"/>
      <c r="F119" s="23" t="str">
        <f>IF(E18="","",E18)</f>
        <v>Vyplň údaj</v>
      </c>
      <c r="G119" s="34"/>
      <c r="H119" s="34"/>
      <c r="I119" s="28" t="s">
        <v>32</v>
      </c>
      <c r="J119" s="32" t="str">
        <f>E24</f>
        <v>Ing. Michal Dzugas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0.32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1" customFormat="1" ht="29.28" customHeight="1">
      <c r="A121" s="161"/>
      <c r="B121" s="162"/>
      <c r="C121" s="163" t="s">
        <v>191</v>
      </c>
      <c r="D121" s="164" t="s">
        <v>60</v>
      </c>
      <c r="E121" s="164" t="s">
        <v>56</v>
      </c>
      <c r="F121" s="164" t="s">
        <v>57</v>
      </c>
      <c r="G121" s="164" t="s">
        <v>192</v>
      </c>
      <c r="H121" s="164" t="s">
        <v>193</v>
      </c>
      <c r="I121" s="164" t="s">
        <v>194</v>
      </c>
      <c r="J121" s="165" t="s">
        <v>160</v>
      </c>
      <c r="K121" s="166" t="s">
        <v>195</v>
      </c>
      <c r="L121" s="167"/>
      <c r="M121" s="87" t="s">
        <v>1</v>
      </c>
      <c r="N121" s="88" t="s">
        <v>39</v>
      </c>
      <c r="O121" s="88" t="s">
        <v>196</v>
      </c>
      <c r="P121" s="88" t="s">
        <v>197</v>
      </c>
      <c r="Q121" s="88" t="s">
        <v>198</v>
      </c>
      <c r="R121" s="88" t="s">
        <v>199</v>
      </c>
      <c r="S121" s="88" t="s">
        <v>200</v>
      </c>
      <c r="T121" s="89" t="s">
        <v>201</v>
      </c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</row>
    <row r="122" s="2" customFormat="1" ht="22.8" customHeight="1">
      <c r="A122" s="34"/>
      <c r="B122" s="35"/>
      <c r="C122" s="94" t="s">
        <v>161</v>
      </c>
      <c r="D122" s="34"/>
      <c r="E122" s="34"/>
      <c r="F122" s="34"/>
      <c r="G122" s="34"/>
      <c r="H122" s="34"/>
      <c r="I122" s="34"/>
      <c r="J122" s="168">
        <f>BK122</f>
        <v>0</v>
      </c>
      <c r="K122" s="34"/>
      <c r="L122" s="35"/>
      <c r="M122" s="90"/>
      <c r="N122" s="74"/>
      <c r="O122" s="91"/>
      <c r="P122" s="169">
        <f>P123+P155</f>
        <v>0</v>
      </c>
      <c r="Q122" s="91"/>
      <c r="R122" s="169">
        <f>R123+R155</f>
        <v>4.4755130400000001</v>
      </c>
      <c r="S122" s="91"/>
      <c r="T122" s="170">
        <f>T123+T155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5" t="s">
        <v>74</v>
      </c>
      <c r="AU122" s="15" t="s">
        <v>162</v>
      </c>
      <c r="BK122" s="171">
        <f>BK123+BK155</f>
        <v>0</v>
      </c>
    </row>
    <row r="123" s="12" customFormat="1" ht="25.92" customHeight="1">
      <c r="A123" s="12"/>
      <c r="B123" s="172"/>
      <c r="C123" s="12"/>
      <c r="D123" s="173" t="s">
        <v>74</v>
      </c>
      <c r="E123" s="174" t="s">
        <v>301</v>
      </c>
      <c r="F123" s="174" t="s">
        <v>1793</v>
      </c>
      <c r="G123" s="12"/>
      <c r="H123" s="12"/>
      <c r="I123" s="175"/>
      <c r="J123" s="176">
        <f>BK123</f>
        <v>0</v>
      </c>
      <c r="K123" s="12"/>
      <c r="L123" s="172"/>
      <c r="M123" s="177"/>
      <c r="N123" s="178"/>
      <c r="O123" s="178"/>
      <c r="P123" s="179">
        <f>P124+P143+P145+P153</f>
        <v>0</v>
      </c>
      <c r="Q123" s="178"/>
      <c r="R123" s="179">
        <f>R124+R143+R145+R153</f>
        <v>4.4755130400000001</v>
      </c>
      <c r="S123" s="178"/>
      <c r="T123" s="180">
        <f>T124+T143+T145+T153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3" t="s">
        <v>93</v>
      </c>
      <c r="AT123" s="181" t="s">
        <v>74</v>
      </c>
      <c r="AU123" s="181" t="s">
        <v>75</v>
      </c>
      <c r="AY123" s="173" t="s">
        <v>204</v>
      </c>
      <c r="BK123" s="182">
        <f>BK124+BK143+BK145+BK153</f>
        <v>0</v>
      </c>
    </row>
    <row r="124" s="12" customFormat="1" ht="22.8" customHeight="1">
      <c r="A124" s="12"/>
      <c r="B124" s="172"/>
      <c r="C124" s="12"/>
      <c r="D124" s="173" t="s">
        <v>74</v>
      </c>
      <c r="E124" s="183" t="s">
        <v>2354</v>
      </c>
      <c r="F124" s="183" t="s">
        <v>2355</v>
      </c>
      <c r="G124" s="12"/>
      <c r="H124" s="12"/>
      <c r="I124" s="175"/>
      <c r="J124" s="184">
        <f>BK124</f>
        <v>0</v>
      </c>
      <c r="K124" s="12"/>
      <c r="L124" s="172"/>
      <c r="M124" s="177"/>
      <c r="N124" s="178"/>
      <c r="O124" s="178"/>
      <c r="P124" s="179">
        <f>SUM(P125:P142)</f>
        <v>0</v>
      </c>
      <c r="Q124" s="178"/>
      <c r="R124" s="179">
        <f>SUM(R125:R142)</f>
        <v>0.29871303999999999</v>
      </c>
      <c r="S124" s="178"/>
      <c r="T124" s="180">
        <f>SUM(T125:T142)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93</v>
      </c>
      <c r="AT124" s="181" t="s">
        <v>74</v>
      </c>
      <c r="AU124" s="181" t="s">
        <v>82</v>
      </c>
      <c r="AY124" s="173" t="s">
        <v>204</v>
      </c>
      <c r="BK124" s="182">
        <f>SUM(BK125:BK142)</f>
        <v>0</v>
      </c>
    </row>
    <row r="125" s="2" customFormat="1" ht="24.15" customHeight="1">
      <c r="A125" s="34"/>
      <c r="B125" s="185"/>
      <c r="C125" s="186" t="s">
        <v>82</v>
      </c>
      <c r="D125" s="186" t="s">
        <v>206</v>
      </c>
      <c r="E125" s="187" t="s">
        <v>3089</v>
      </c>
      <c r="F125" s="188" t="s">
        <v>3090</v>
      </c>
      <c r="G125" s="189" t="s">
        <v>495</v>
      </c>
      <c r="H125" s="190">
        <v>80</v>
      </c>
      <c r="I125" s="191"/>
      <c r="J125" s="192">
        <f>ROUND(I125*H125,2)</f>
        <v>0</v>
      </c>
      <c r="K125" s="193"/>
      <c r="L125" s="35"/>
      <c r="M125" s="194" t="s">
        <v>1</v>
      </c>
      <c r="N125" s="195" t="s">
        <v>41</v>
      </c>
      <c r="O125" s="78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8" t="s">
        <v>464</v>
      </c>
      <c r="AT125" s="198" t="s">
        <v>206</v>
      </c>
      <c r="AU125" s="198" t="s">
        <v>88</v>
      </c>
      <c r="AY125" s="15" t="s">
        <v>204</v>
      </c>
      <c r="BE125" s="199">
        <f>IF(N125="základná",J125,0)</f>
        <v>0</v>
      </c>
      <c r="BF125" s="199">
        <f>IF(N125="znížená",J125,0)</f>
        <v>0</v>
      </c>
      <c r="BG125" s="199">
        <f>IF(N125="zákl. prenesená",J125,0)</f>
        <v>0</v>
      </c>
      <c r="BH125" s="199">
        <f>IF(N125="zníž. prenesená",J125,0)</f>
        <v>0</v>
      </c>
      <c r="BI125" s="199">
        <f>IF(N125="nulová",J125,0)</f>
        <v>0</v>
      </c>
      <c r="BJ125" s="15" t="s">
        <v>88</v>
      </c>
      <c r="BK125" s="199">
        <f>ROUND(I125*H125,2)</f>
        <v>0</v>
      </c>
      <c r="BL125" s="15" t="s">
        <v>464</v>
      </c>
      <c r="BM125" s="198" t="s">
        <v>3091</v>
      </c>
    </row>
    <row r="126" s="2" customFormat="1" ht="24.15" customHeight="1">
      <c r="A126" s="34"/>
      <c r="B126" s="185"/>
      <c r="C126" s="200" t="s">
        <v>88</v>
      </c>
      <c r="D126" s="200" t="s">
        <v>301</v>
      </c>
      <c r="E126" s="201" t="s">
        <v>3092</v>
      </c>
      <c r="F126" s="202" t="s">
        <v>3093</v>
      </c>
      <c r="G126" s="203" t="s">
        <v>495</v>
      </c>
      <c r="H126" s="204">
        <v>80</v>
      </c>
      <c r="I126" s="205"/>
      <c r="J126" s="206">
        <f>ROUND(I126*H126,2)</f>
        <v>0</v>
      </c>
      <c r="K126" s="207"/>
      <c r="L126" s="208"/>
      <c r="M126" s="209" t="s">
        <v>1</v>
      </c>
      <c r="N126" s="210" t="s">
        <v>41</v>
      </c>
      <c r="O126" s="78"/>
      <c r="P126" s="196">
        <f>O126*H126</f>
        <v>0</v>
      </c>
      <c r="Q126" s="196">
        <v>0.00064999999999999997</v>
      </c>
      <c r="R126" s="196">
        <f>Q126*H126</f>
        <v>0.051999999999999998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725</v>
      </c>
      <c r="AT126" s="198" t="s">
        <v>301</v>
      </c>
      <c r="AU126" s="198" t="s">
        <v>88</v>
      </c>
      <c r="AY126" s="15" t="s">
        <v>204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88</v>
      </c>
      <c r="BK126" s="199">
        <f>ROUND(I126*H126,2)</f>
        <v>0</v>
      </c>
      <c r="BL126" s="15" t="s">
        <v>725</v>
      </c>
      <c r="BM126" s="198" t="s">
        <v>3094</v>
      </c>
    </row>
    <row r="127" s="2" customFormat="1" ht="24.15" customHeight="1">
      <c r="A127" s="34"/>
      <c r="B127" s="185"/>
      <c r="C127" s="200" t="s">
        <v>93</v>
      </c>
      <c r="D127" s="200" t="s">
        <v>301</v>
      </c>
      <c r="E127" s="201" t="s">
        <v>3095</v>
      </c>
      <c r="F127" s="202" t="s">
        <v>3096</v>
      </c>
      <c r="G127" s="203" t="s">
        <v>294</v>
      </c>
      <c r="H127" s="204">
        <v>14.144</v>
      </c>
      <c r="I127" s="205"/>
      <c r="J127" s="206">
        <f>ROUND(I127*H127,2)</f>
        <v>0</v>
      </c>
      <c r="K127" s="207"/>
      <c r="L127" s="208"/>
      <c r="M127" s="209" t="s">
        <v>1</v>
      </c>
      <c r="N127" s="210" t="s">
        <v>41</v>
      </c>
      <c r="O127" s="78"/>
      <c r="P127" s="196">
        <f>O127*H127</f>
        <v>0</v>
      </c>
      <c r="Q127" s="196">
        <v>0.00016000000000000001</v>
      </c>
      <c r="R127" s="196">
        <f>Q127*H127</f>
        <v>0.00226304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725</v>
      </c>
      <c r="AT127" s="198" t="s">
        <v>301</v>
      </c>
      <c r="AU127" s="198" t="s">
        <v>88</v>
      </c>
      <c r="AY127" s="15" t="s">
        <v>204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88</v>
      </c>
      <c r="BK127" s="199">
        <f>ROUND(I127*H127,2)</f>
        <v>0</v>
      </c>
      <c r="BL127" s="15" t="s">
        <v>725</v>
      </c>
      <c r="BM127" s="198" t="s">
        <v>3097</v>
      </c>
    </row>
    <row r="128" s="2" customFormat="1" ht="16.5" customHeight="1">
      <c r="A128" s="34"/>
      <c r="B128" s="185"/>
      <c r="C128" s="186" t="s">
        <v>210</v>
      </c>
      <c r="D128" s="186" t="s">
        <v>206</v>
      </c>
      <c r="E128" s="187" t="s">
        <v>3098</v>
      </c>
      <c r="F128" s="188" t="s">
        <v>3099</v>
      </c>
      <c r="G128" s="189" t="s">
        <v>294</v>
      </c>
      <c r="H128" s="190">
        <v>1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464</v>
      </c>
      <c r="AT128" s="198" t="s">
        <v>206</v>
      </c>
      <c r="AU128" s="198" t="s">
        <v>88</v>
      </c>
      <c r="AY128" s="15" t="s">
        <v>204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88</v>
      </c>
      <c r="BK128" s="199">
        <f>ROUND(I128*H128,2)</f>
        <v>0</v>
      </c>
      <c r="BL128" s="15" t="s">
        <v>464</v>
      </c>
      <c r="BM128" s="198" t="s">
        <v>3100</v>
      </c>
    </row>
    <row r="129" s="2" customFormat="1" ht="16.5" customHeight="1">
      <c r="A129" s="34"/>
      <c r="B129" s="185"/>
      <c r="C129" s="186" t="s">
        <v>221</v>
      </c>
      <c r="D129" s="186" t="s">
        <v>206</v>
      </c>
      <c r="E129" s="187" t="s">
        <v>3101</v>
      </c>
      <c r="F129" s="188" t="s">
        <v>3102</v>
      </c>
      <c r="G129" s="189" t="s">
        <v>294</v>
      </c>
      <c r="H129" s="190">
        <v>1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464</v>
      </c>
      <c r="AT129" s="198" t="s">
        <v>206</v>
      </c>
      <c r="AU129" s="198" t="s">
        <v>88</v>
      </c>
      <c r="AY129" s="15" t="s">
        <v>204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88</v>
      </c>
      <c r="BK129" s="199">
        <f>ROUND(I129*H129,2)</f>
        <v>0</v>
      </c>
      <c r="BL129" s="15" t="s">
        <v>464</v>
      </c>
      <c r="BM129" s="198" t="s">
        <v>3103</v>
      </c>
    </row>
    <row r="130" s="2" customFormat="1" ht="16.5" customHeight="1">
      <c r="A130" s="34"/>
      <c r="B130" s="185"/>
      <c r="C130" s="200" t="s">
        <v>225</v>
      </c>
      <c r="D130" s="200" t="s">
        <v>301</v>
      </c>
      <c r="E130" s="201" t="s">
        <v>3104</v>
      </c>
      <c r="F130" s="202" t="s">
        <v>3105</v>
      </c>
      <c r="G130" s="203" t="s">
        <v>294</v>
      </c>
      <c r="H130" s="204">
        <v>1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0.040000000000000001</v>
      </c>
      <c r="R130" s="196">
        <f>Q130*H130</f>
        <v>0.040000000000000001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725</v>
      </c>
      <c r="AT130" s="198" t="s">
        <v>301</v>
      </c>
      <c r="AU130" s="198" t="s">
        <v>88</v>
      </c>
      <c r="AY130" s="15" t="s">
        <v>204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725</v>
      </c>
      <c r="BM130" s="198" t="s">
        <v>3106</v>
      </c>
    </row>
    <row r="131" s="2" customFormat="1" ht="24.15" customHeight="1">
      <c r="A131" s="34"/>
      <c r="B131" s="185"/>
      <c r="C131" s="186" t="s">
        <v>229</v>
      </c>
      <c r="D131" s="186" t="s">
        <v>206</v>
      </c>
      <c r="E131" s="187" t="s">
        <v>3107</v>
      </c>
      <c r="F131" s="188" t="s">
        <v>3108</v>
      </c>
      <c r="G131" s="189" t="s">
        <v>495</v>
      </c>
      <c r="H131" s="190">
        <v>10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464</v>
      </c>
      <c r="AT131" s="198" t="s">
        <v>206</v>
      </c>
      <c r="AU131" s="198" t="s">
        <v>88</v>
      </c>
      <c r="AY131" s="15" t="s">
        <v>204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464</v>
      </c>
      <c r="BM131" s="198" t="s">
        <v>3109</v>
      </c>
    </row>
    <row r="132" s="2" customFormat="1" ht="16.5" customHeight="1">
      <c r="A132" s="34"/>
      <c r="B132" s="185"/>
      <c r="C132" s="200" t="s">
        <v>233</v>
      </c>
      <c r="D132" s="200" t="s">
        <v>301</v>
      </c>
      <c r="E132" s="201" t="s">
        <v>3110</v>
      </c>
      <c r="F132" s="202" t="s">
        <v>3111</v>
      </c>
      <c r="G132" s="203" t="s">
        <v>508</v>
      </c>
      <c r="H132" s="204">
        <v>6.25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0.001</v>
      </c>
      <c r="R132" s="196">
        <f>Q132*H132</f>
        <v>0.0062500000000000003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725</v>
      </c>
      <c r="AT132" s="198" t="s">
        <v>301</v>
      </c>
      <c r="AU132" s="198" t="s">
        <v>88</v>
      </c>
      <c r="AY132" s="15" t="s">
        <v>204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725</v>
      </c>
      <c r="BM132" s="198" t="s">
        <v>3112</v>
      </c>
    </row>
    <row r="133" s="2" customFormat="1" ht="24.15" customHeight="1">
      <c r="A133" s="34"/>
      <c r="B133" s="185"/>
      <c r="C133" s="186" t="s">
        <v>237</v>
      </c>
      <c r="D133" s="186" t="s">
        <v>206</v>
      </c>
      <c r="E133" s="187" t="s">
        <v>3113</v>
      </c>
      <c r="F133" s="188" t="s">
        <v>3114</v>
      </c>
      <c r="G133" s="189" t="s">
        <v>495</v>
      </c>
      <c r="H133" s="190">
        <v>50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464</v>
      </c>
      <c r="AT133" s="198" t="s">
        <v>206</v>
      </c>
      <c r="AU133" s="198" t="s">
        <v>88</v>
      </c>
      <c r="AY133" s="15" t="s">
        <v>204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464</v>
      </c>
      <c r="BM133" s="198" t="s">
        <v>3115</v>
      </c>
    </row>
    <row r="134" s="2" customFormat="1" ht="16.5" customHeight="1">
      <c r="A134" s="34"/>
      <c r="B134" s="185"/>
      <c r="C134" s="200" t="s">
        <v>241</v>
      </c>
      <c r="D134" s="200" t="s">
        <v>301</v>
      </c>
      <c r="E134" s="201" t="s">
        <v>2513</v>
      </c>
      <c r="F134" s="202" t="s">
        <v>2514</v>
      </c>
      <c r="G134" s="203" t="s">
        <v>508</v>
      </c>
      <c r="H134" s="204">
        <v>47.5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0.001</v>
      </c>
      <c r="R134" s="196">
        <f>Q134*H134</f>
        <v>0.047500000000000001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725</v>
      </c>
      <c r="AT134" s="198" t="s">
        <v>301</v>
      </c>
      <c r="AU134" s="198" t="s">
        <v>88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725</v>
      </c>
      <c r="BM134" s="198" t="s">
        <v>3116</v>
      </c>
    </row>
    <row r="135" s="2" customFormat="1" ht="16.5" customHeight="1">
      <c r="A135" s="34"/>
      <c r="B135" s="185"/>
      <c r="C135" s="186" t="s">
        <v>247</v>
      </c>
      <c r="D135" s="186" t="s">
        <v>206</v>
      </c>
      <c r="E135" s="187" t="s">
        <v>3117</v>
      </c>
      <c r="F135" s="188" t="s">
        <v>3118</v>
      </c>
      <c r="G135" s="189" t="s">
        <v>294</v>
      </c>
      <c r="H135" s="190">
        <v>5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464</v>
      </c>
      <c r="AT135" s="198" t="s">
        <v>206</v>
      </c>
      <c r="AU135" s="198" t="s">
        <v>88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464</v>
      </c>
      <c r="BM135" s="198" t="s">
        <v>3119</v>
      </c>
    </row>
    <row r="136" s="2" customFormat="1" ht="24.15" customHeight="1">
      <c r="A136" s="34"/>
      <c r="B136" s="185"/>
      <c r="C136" s="200" t="s">
        <v>251</v>
      </c>
      <c r="D136" s="200" t="s">
        <v>301</v>
      </c>
      <c r="E136" s="201" t="s">
        <v>3120</v>
      </c>
      <c r="F136" s="202" t="s">
        <v>2538</v>
      </c>
      <c r="G136" s="203" t="s">
        <v>294</v>
      </c>
      <c r="H136" s="204">
        <v>5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0.00016000000000000001</v>
      </c>
      <c r="R136" s="196">
        <f>Q136*H136</f>
        <v>0.00080000000000000004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725</v>
      </c>
      <c r="AT136" s="198" t="s">
        <v>301</v>
      </c>
      <c r="AU136" s="198" t="s">
        <v>88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725</v>
      </c>
      <c r="BM136" s="198" t="s">
        <v>3121</v>
      </c>
    </row>
    <row r="137" s="2" customFormat="1" ht="24.15" customHeight="1">
      <c r="A137" s="34"/>
      <c r="B137" s="185"/>
      <c r="C137" s="186" t="s">
        <v>255</v>
      </c>
      <c r="D137" s="186" t="s">
        <v>206</v>
      </c>
      <c r="E137" s="187" t="s">
        <v>2504</v>
      </c>
      <c r="F137" s="188" t="s">
        <v>2505</v>
      </c>
      <c r="G137" s="189" t="s">
        <v>495</v>
      </c>
      <c r="H137" s="190">
        <v>10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464</v>
      </c>
      <c r="AT137" s="198" t="s">
        <v>206</v>
      </c>
      <c r="AU137" s="198" t="s">
        <v>88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464</v>
      </c>
      <c r="BM137" s="198" t="s">
        <v>3122</v>
      </c>
    </row>
    <row r="138" s="2" customFormat="1" ht="16.5" customHeight="1">
      <c r="A138" s="34"/>
      <c r="B138" s="185"/>
      <c r="C138" s="200" t="s">
        <v>259</v>
      </c>
      <c r="D138" s="200" t="s">
        <v>301</v>
      </c>
      <c r="E138" s="201" t="s">
        <v>2507</v>
      </c>
      <c r="F138" s="202" t="s">
        <v>2508</v>
      </c>
      <c r="G138" s="203" t="s">
        <v>508</v>
      </c>
      <c r="H138" s="204">
        <v>1.3999999999999999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41</v>
      </c>
      <c r="O138" s="78"/>
      <c r="P138" s="196">
        <f>O138*H138</f>
        <v>0</v>
      </c>
      <c r="Q138" s="196">
        <v>0.001</v>
      </c>
      <c r="R138" s="196">
        <f>Q138*H138</f>
        <v>0.0014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725</v>
      </c>
      <c r="AT138" s="198" t="s">
        <v>301</v>
      </c>
      <c r="AU138" s="198" t="s">
        <v>88</v>
      </c>
      <c r="AY138" s="15" t="s">
        <v>204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725</v>
      </c>
      <c r="BM138" s="198" t="s">
        <v>3123</v>
      </c>
    </row>
    <row r="139" s="2" customFormat="1" ht="24.15" customHeight="1">
      <c r="A139" s="34"/>
      <c r="B139" s="185"/>
      <c r="C139" s="186" t="s">
        <v>263</v>
      </c>
      <c r="D139" s="186" t="s">
        <v>206</v>
      </c>
      <c r="E139" s="187" t="s">
        <v>3124</v>
      </c>
      <c r="F139" s="188" t="s">
        <v>3125</v>
      </c>
      <c r="G139" s="189" t="s">
        <v>495</v>
      </c>
      <c r="H139" s="190">
        <v>50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464</v>
      </c>
      <c r="AT139" s="198" t="s">
        <v>206</v>
      </c>
      <c r="AU139" s="198" t="s">
        <v>88</v>
      </c>
      <c r="AY139" s="15" t="s">
        <v>204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464</v>
      </c>
      <c r="BM139" s="198" t="s">
        <v>3126</v>
      </c>
    </row>
    <row r="140" s="2" customFormat="1" ht="16.5" customHeight="1">
      <c r="A140" s="34"/>
      <c r="B140" s="185"/>
      <c r="C140" s="200" t="s">
        <v>267</v>
      </c>
      <c r="D140" s="200" t="s">
        <v>301</v>
      </c>
      <c r="E140" s="201" t="s">
        <v>3127</v>
      </c>
      <c r="F140" s="202" t="s">
        <v>3128</v>
      </c>
      <c r="G140" s="203" t="s">
        <v>495</v>
      </c>
      <c r="H140" s="204">
        <v>50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0.00197</v>
      </c>
      <c r="R140" s="196">
        <f>Q140*H140</f>
        <v>0.098500000000000004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725</v>
      </c>
      <c r="AT140" s="198" t="s">
        <v>301</v>
      </c>
      <c r="AU140" s="198" t="s">
        <v>88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725</v>
      </c>
      <c r="BM140" s="198" t="s">
        <v>3129</v>
      </c>
    </row>
    <row r="141" s="2" customFormat="1" ht="24.15" customHeight="1">
      <c r="A141" s="34"/>
      <c r="B141" s="185"/>
      <c r="C141" s="186" t="s">
        <v>272</v>
      </c>
      <c r="D141" s="186" t="s">
        <v>206</v>
      </c>
      <c r="E141" s="187" t="s">
        <v>3130</v>
      </c>
      <c r="F141" s="188" t="s">
        <v>3131</v>
      </c>
      <c r="G141" s="189" t="s">
        <v>495</v>
      </c>
      <c r="H141" s="190">
        <v>50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464</v>
      </c>
      <c r="AT141" s="198" t="s">
        <v>206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464</v>
      </c>
      <c r="BM141" s="198" t="s">
        <v>3132</v>
      </c>
    </row>
    <row r="142" s="2" customFormat="1" ht="16.5" customHeight="1">
      <c r="A142" s="34"/>
      <c r="B142" s="185"/>
      <c r="C142" s="200" t="s">
        <v>276</v>
      </c>
      <c r="D142" s="200" t="s">
        <v>301</v>
      </c>
      <c r="E142" s="201" t="s">
        <v>3133</v>
      </c>
      <c r="F142" s="202" t="s">
        <v>3134</v>
      </c>
      <c r="G142" s="203" t="s">
        <v>495</v>
      </c>
      <c r="H142" s="204">
        <v>50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0.001</v>
      </c>
      <c r="R142" s="196">
        <f>Q142*H142</f>
        <v>0.050000000000000003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725</v>
      </c>
      <c r="AT142" s="198" t="s">
        <v>301</v>
      </c>
      <c r="AU142" s="198" t="s">
        <v>88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725</v>
      </c>
      <c r="BM142" s="198" t="s">
        <v>3135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2634</v>
      </c>
      <c r="F143" s="183" t="s">
        <v>2635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P144</f>
        <v>0</v>
      </c>
      <c r="Q143" s="178"/>
      <c r="R143" s="179">
        <f>R144</f>
        <v>0</v>
      </c>
      <c r="S143" s="178"/>
      <c r="T143" s="180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93</v>
      </c>
      <c r="AT143" s="181" t="s">
        <v>74</v>
      </c>
      <c r="AU143" s="181" t="s">
        <v>82</v>
      </c>
      <c r="AY143" s="173" t="s">
        <v>204</v>
      </c>
      <c r="BK143" s="182">
        <f>BK144</f>
        <v>0</v>
      </c>
    </row>
    <row r="144" s="2" customFormat="1" ht="33" customHeight="1">
      <c r="A144" s="34"/>
      <c r="B144" s="185"/>
      <c r="C144" s="186" t="s">
        <v>280</v>
      </c>
      <c r="D144" s="186" t="s">
        <v>206</v>
      </c>
      <c r="E144" s="187" t="s">
        <v>3136</v>
      </c>
      <c r="F144" s="188" t="s">
        <v>3137</v>
      </c>
      <c r="G144" s="189" t="s">
        <v>495</v>
      </c>
      <c r="H144" s="190">
        <v>10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464</v>
      </c>
      <c r="AT144" s="198" t="s">
        <v>206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464</v>
      </c>
      <c r="BM144" s="198" t="s">
        <v>3138</v>
      </c>
    </row>
    <row r="145" s="12" customFormat="1" ht="22.8" customHeight="1">
      <c r="A145" s="12"/>
      <c r="B145" s="172"/>
      <c r="C145" s="12"/>
      <c r="D145" s="173" t="s">
        <v>74</v>
      </c>
      <c r="E145" s="183" t="s">
        <v>3139</v>
      </c>
      <c r="F145" s="183" t="s">
        <v>3140</v>
      </c>
      <c r="G145" s="12"/>
      <c r="H145" s="12"/>
      <c r="I145" s="175"/>
      <c r="J145" s="184">
        <f>BK145</f>
        <v>0</v>
      </c>
      <c r="K145" s="12"/>
      <c r="L145" s="172"/>
      <c r="M145" s="177"/>
      <c r="N145" s="178"/>
      <c r="O145" s="178"/>
      <c r="P145" s="179">
        <f>SUM(P146:P152)</f>
        <v>0</v>
      </c>
      <c r="Q145" s="178"/>
      <c r="R145" s="179">
        <f>SUM(R146:R152)</f>
        <v>4.1768000000000001</v>
      </c>
      <c r="S145" s="178"/>
      <c r="T145" s="180">
        <f>SUM(T146:T152)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93</v>
      </c>
      <c r="AT145" s="181" t="s">
        <v>74</v>
      </c>
      <c r="AU145" s="181" t="s">
        <v>82</v>
      </c>
      <c r="AY145" s="173" t="s">
        <v>204</v>
      </c>
      <c r="BK145" s="182">
        <f>SUM(BK146:BK152)</f>
        <v>0</v>
      </c>
    </row>
    <row r="146" s="2" customFormat="1" ht="24.15" customHeight="1">
      <c r="A146" s="34"/>
      <c r="B146" s="185"/>
      <c r="C146" s="186" t="s">
        <v>7</v>
      </c>
      <c r="D146" s="186" t="s">
        <v>206</v>
      </c>
      <c r="E146" s="187" t="s">
        <v>3141</v>
      </c>
      <c r="F146" s="188" t="s">
        <v>3142</v>
      </c>
      <c r="G146" s="189" t="s">
        <v>495</v>
      </c>
      <c r="H146" s="190">
        <v>80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464</v>
      </c>
      <c r="AT146" s="198" t="s">
        <v>206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464</v>
      </c>
      <c r="BM146" s="198" t="s">
        <v>3143</v>
      </c>
    </row>
    <row r="147" s="2" customFormat="1" ht="33" customHeight="1">
      <c r="A147" s="34"/>
      <c r="B147" s="185"/>
      <c r="C147" s="186" t="s">
        <v>287</v>
      </c>
      <c r="D147" s="186" t="s">
        <v>206</v>
      </c>
      <c r="E147" s="187" t="s">
        <v>3144</v>
      </c>
      <c r="F147" s="188" t="s">
        <v>3145</v>
      </c>
      <c r="G147" s="189" t="s">
        <v>495</v>
      </c>
      <c r="H147" s="190">
        <v>80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464</v>
      </c>
      <c r="AT147" s="198" t="s">
        <v>206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464</v>
      </c>
      <c r="BM147" s="198" t="s">
        <v>3146</v>
      </c>
    </row>
    <row r="148" s="2" customFormat="1" ht="16.5" customHeight="1">
      <c r="A148" s="34"/>
      <c r="B148" s="185"/>
      <c r="C148" s="200" t="s">
        <v>291</v>
      </c>
      <c r="D148" s="200" t="s">
        <v>301</v>
      </c>
      <c r="E148" s="201" t="s">
        <v>3147</v>
      </c>
      <c r="F148" s="202" t="s">
        <v>3148</v>
      </c>
      <c r="G148" s="203" t="s">
        <v>270</v>
      </c>
      <c r="H148" s="204">
        <v>4.1600000000000001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1</v>
      </c>
      <c r="R148" s="196">
        <f>Q148*H148</f>
        <v>4.1600000000000001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725</v>
      </c>
      <c r="AT148" s="198" t="s">
        <v>301</v>
      </c>
      <c r="AU148" s="198" t="s">
        <v>88</v>
      </c>
      <c r="AY148" s="15" t="s">
        <v>204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725</v>
      </c>
      <c r="BM148" s="198" t="s">
        <v>3149</v>
      </c>
    </row>
    <row r="149" s="2" customFormat="1" ht="24.15" customHeight="1">
      <c r="A149" s="34"/>
      <c r="B149" s="185"/>
      <c r="C149" s="186" t="s">
        <v>296</v>
      </c>
      <c r="D149" s="186" t="s">
        <v>206</v>
      </c>
      <c r="E149" s="187" t="s">
        <v>3150</v>
      </c>
      <c r="F149" s="188" t="s">
        <v>3151</v>
      </c>
      <c r="G149" s="189" t="s">
        <v>495</v>
      </c>
      <c r="H149" s="190">
        <v>80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464</v>
      </c>
      <c r="AT149" s="198" t="s">
        <v>206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464</v>
      </c>
      <c r="BM149" s="198" t="s">
        <v>3152</v>
      </c>
    </row>
    <row r="150" s="2" customFormat="1" ht="16.5" customHeight="1">
      <c r="A150" s="34"/>
      <c r="B150" s="185"/>
      <c r="C150" s="200" t="s">
        <v>300</v>
      </c>
      <c r="D150" s="200" t="s">
        <v>301</v>
      </c>
      <c r="E150" s="201" t="s">
        <v>3153</v>
      </c>
      <c r="F150" s="202" t="s">
        <v>3154</v>
      </c>
      <c r="G150" s="203" t="s">
        <v>495</v>
      </c>
      <c r="H150" s="204">
        <v>80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0.00021000000000000001</v>
      </c>
      <c r="R150" s="196">
        <f>Q150*H150</f>
        <v>0.016800000000000002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725</v>
      </c>
      <c r="AT150" s="198" t="s">
        <v>301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725</v>
      </c>
      <c r="BM150" s="198" t="s">
        <v>3155</v>
      </c>
    </row>
    <row r="151" s="2" customFormat="1" ht="33" customHeight="1">
      <c r="A151" s="34"/>
      <c r="B151" s="185"/>
      <c r="C151" s="186" t="s">
        <v>306</v>
      </c>
      <c r="D151" s="186" t="s">
        <v>206</v>
      </c>
      <c r="E151" s="187" t="s">
        <v>3156</v>
      </c>
      <c r="F151" s="188" t="s">
        <v>3157</v>
      </c>
      <c r="G151" s="189" t="s">
        <v>495</v>
      </c>
      <c r="H151" s="190">
        <v>80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464</v>
      </c>
      <c r="AT151" s="198" t="s">
        <v>206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464</v>
      </c>
      <c r="BM151" s="198" t="s">
        <v>3158</v>
      </c>
    </row>
    <row r="152" s="2" customFormat="1" ht="33" customHeight="1">
      <c r="A152" s="34"/>
      <c r="B152" s="185"/>
      <c r="C152" s="186" t="s">
        <v>310</v>
      </c>
      <c r="D152" s="186" t="s">
        <v>206</v>
      </c>
      <c r="E152" s="187" t="s">
        <v>3159</v>
      </c>
      <c r="F152" s="188" t="s">
        <v>3160</v>
      </c>
      <c r="G152" s="189" t="s">
        <v>244</v>
      </c>
      <c r="H152" s="190">
        <v>32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464</v>
      </c>
      <c r="AT152" s="198" t="s">
        <v>206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464</v>
      </c>
      <c r="BM152" s="198" t="s">
        <v>3161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3162</v>
      </c>
      <c r="F153" s="183" t="s">
        <v>3163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93</v>
      </c>
      <c r="AT153" s="181" t="s">
        <v>74</v>
      </c>
      <c r="AU153" s="181" t="s">
        <v>82</v>
      </c>
      <c r="AY153" s="173" t="s">
        <v>204</v>
      </c>
      <c r="BK153" s="182">
        <f>BK154</f>
        <v>0</v>
      </c>
    </row>
    <row r="154" s="2" customFormat="1" ht="16.5" customHeight="1">
      <c r="A154" s="34"/>
      <c r="B154" s="185"/>
      <c r="C154" s="186" t="s">
        <v>314</v>
      </c>
      <c r="D154" s="186" t="s">
        <v>206</v>
      </c>
      <c r="E154" s="187" t="s">
        <v>3164</v>
      </c>
      <c r="F154" s="188" t="s">
        <v>3165</v>
      </c>
      <c r="G154" s="189" t="s">
        <v>294</v>
      </c>
      <c r="H154" s="190">
        <v>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464</v>
      </c>
      <c r="AT154" s="198" t="s">
        <v>206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464</v>
      </c>
      <c r="BM154" s="198" t="s">
        <v>3166</v>
      </c>
    </row>
    <row r="155" s="12" customFormat="1" ht="25.92" customHeight="1">
      <c r="A155" s="12"/>
      <c r="B155" s="172"/>
      <c r="C155" s="12"/>
      <c r="D155" s="173" t="s">
        <v>74</v>
      </c>
      <c r="E155" s="174" t="s">
        <v>1228</v>
      </c>
      <c r="F155" s="174" t="s">
        <v>1229</v>
      </c>
      <c r="G155" s="12"/>
      <c r="H155" s="12"/>
      <c r="I155" s="175"/>
      <c r="J155" s="176">
        <f>BK155</f>
        <v>0</v>
      </c>
      <c r="K155" s="12"/>
      <c r="L155" s="172"/>
      <c r="M155" s="177"/>
      <c r="N155" s="178"/>
      <c r="O155" s="178"/>
      <c r="P155" s="179">
        <f>P156</f>
        <v>0</v>
      </c>
      <c r="Q155" s="178"/>
      <c r="R155" s="179">
        <f>R156</f>
        <v>0</v>
      </c>
      <c r="S155" s="178"/>
      <c r="T155" s="18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210</v>
      </c>
      <c r="AT155" s="181" t="s">
        <v>74</v>
      </c>
      <c r="AU155" s="181" t="s">
        <v>75</v>
      </c>
      <c r="AY155" s="173" t="s">
        <v>204</v>
      </c>
      <c r="BK155" s="182">
        <f>BK156</f>
        <v>0</v>
      </c>
    </row>
    <row r="156" s="2" customFormat="1" ht="16.5" customHeight="1">
      <c r="A156" s="34"/>
      <c r="B156" s="185"/>
      <c r="C156" s="186" t="s">
        <v>318</v>
      </c>
      <c r="D156" s="186" t="s">
        <v>206</v>
      </c>
      <c r="E156" s="187" t="s">
        <v>1231</v>
      </c>
      <c r="F156" s="188" t="s">
        <v>3167</v>
      </c>
      <c r="G156" s="189" t="s">
        <v>1238</v>
      </c>
      <c r="H156" s="190">
        <v>50</v>
      </c>
      <c r="I156" s="191"/>
      <c r="J156" s="192">
        <f>ROUND(I156*H156,2)</f>
        <v>0</v>
      </c>
      <c r="K156" s="193"/>
      <c r="L156" s="35"/>
      <c r="M156" s="212" t="s">
        <v>1</v>
      </c>
      <c r="N156" s="213" t="s">
        <v>41</v>
      </c>
      <c r="O156" s="214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1233</v>
      </c>
      <c r="AT156" s="198" t="s">
        <v>206</v>
      </c>
      <c r="AU156" s="198" t="s">
        <v>82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1233</v>
      </c>
      <c r="BM156" s="198" t="s">
        <v>3168</v>
      </c>
    </row>
    <row r="157" s="2" customFormat="1" ht="6.96" customHeight="1">
      <c r="A157" s="34"/>
      <c r="B157" s="61"/>
      <c r="C157" s="62"/>
      <c r="D157" s="62"/>
      <c r="E157" s="62"/>
      <c r="F157" s="62"/>
      <c r="G157" s="62"/>
      <c r="H157" s="62"/>
      <c r="I157" s="62"/>
      <c r="J157" s="62"/>
      <c r="K157" s="62"/>
      <c r="L157" s="35"/>
      <c r="M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</row>
  </sheetData>
  <autoFilter ref="C121:K156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153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3169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33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5. 4. 2024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1248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2"/>
      <c r="B27" s="133"/>
      <c r="C27" s="132"/>
      <c r="D27" s="132"/>
      <c r="E27" s="32" t="s">
        <v>1</v>
      </c>
      <c r="F27" s="32"/>
      <c r="G27" s="32"/>
      <c r="H27" s="32"/>
      <c r="I27" s="132"/>
      <c r="J27" s="132"/>
      <c r="K27" s="132"/>
      <c r="L27" s="134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5" t="s">
        <v>35</v>
      </c>
      <c r="E30" s="34"/>
      <c r="F30" s="34"/>
      <c r="G30" s="34"/>
      <c r="H30" s="34"/>
      <c r="I30" s="34"/>
      <c r="J30" s="97">
        <f>ROUND(J126,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6" t="s">
        <v>39</v>
      </c>
      <c r="E33" s="41" t="s">
        <v>40</v>
      </c>
      <c r="F33" s="137">
        <f>ROUND((SUM(BE126:BE184)),  2)</f>
        <v>0</v>
      </c>
      <c r="G33" s="138"/>
      <c r="H33" s="138"/>
      <c r="I33" s="139">
        <v>0.20000000000000001</v>
      </c>
      <c r="J33" s="137">
        <f>ROUND(((SUM(BE126:BE184))*I33),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ROUND((SUM(BF126:BF184)),  2)</f>
        <v>0</v>
      </c>
      <c r="G34" s="138"/>
      <c r="H34" s="138"/>
      <c r="I34" s="139">
        <v>0.20000000000000001</v>
      </c>
      <c r="J34" s="137">
        <f>ROUND(((SUM(BF126:BF184))*I34),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ROUND((SUM(BG126:BG184)),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ROUND((SUM(BH126:BH184)),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ROUND((SUM(BI126:BI184)),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153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05 - Vodovodná prípojka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k.ú.: Ždiar nad Hronom, č.p.:1793/3</v>
      </c>
      <c r="G89" s="34"/>
      <c r="H89" s="34"/>
      <c r="I89" s="28" t="s">
        <v>21</v>
      </c>
      <c r="J89" s="70" t="str">
        <f>IF(J12="","",J12)</f>
        <v>5. 4. 2024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Zriadenie sociálnych služieb LIPA</v>
      </c>
      <c r="G91" s="34"/>
      <c r="H91" s="34"/>
      <c r="I91" s="28" t="s">
        <v>29</v>
      </c>
      <c r="J91" s="32" t="str">
        <f>E21</f>
        <v>Ing. Viliam Michálek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Peter Antol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159</v>
      </c>
      <c r="D94" s="142"/>
      <c r="E94" s="142"/>
      <c r="F94" s="142"/>
      <c r="G94" s="142"/>
      <c r="H94" s="142"/>
      <c r="I94" s="142"/>
      <c r="J94" s="151" t="s">
        <v>160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161</v>
      </c>
      <c r="D96" s="34"/>
      <c r="E96" s="34"/>
      <c r="F96" s="34"/>
      <c r="G96" s="34"/>
      <c r="H96" s="34"/>
      <c r="I96" s="34"/>
      <c r="J96" s="97">
        <f>J126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162</v>
      </c>
    </row>
    <row r="97" s="9" customFormat="1" ht="24.96" customHeight="1">
      <c r="A97" s="9"/>
      <c r="B97" s="153"/>
      <c r="C97" s="9"/>
      <c r="D97" s="154" t="s">
        <v>163</v>
      </c>
      <c r="E97" s="155"/>
      <c r="F97" s="155"/>
      <c r="G97" s="155"/>
      <c r="H97" s="155"/>
      <c r="I97" s="155"/>
      <c r="J97" s="156">
        <f>J127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164</v>
      </c>
      <c r="E98" s="159"/>
      <c r="F98" s="159"/>
      <c r="G98" s="159"/>
      <c r="H98" s="159"/>
      <c r="I98" s="159"/>
      <c r="J98" s="160">
        <f>J128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167</v>
      </c>
      <c r="E99" s="159"/>
      <c r="F99" s="159"/>
      <c r="G99" s="159"/>
      <c r="H99" s="159"/>
      <c r="I99" s="159"/>
      <c r="J99" s="160">
        <f>J138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7"/>
      <c r="C100" s="10"/>
      <c r="D100" s="158" t="s">
        <v>3170</v>
      </c>
      <c r="E100" s="159"/>
      <c r="F100" s="159"/>
      <c r="G100" s="159"/>
      <c r="H100" s="159"/>
      <c r="I100" s="159"/>
      <c r="J100" s="160">
        <f>J140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170</v>
      </c>
      <c r="E101" s="159"/>
      <c r="F101" s="159"/>
      <c r="G101" s="159"/>
      <c r="H101" s="159"/>
      <c r="I101" s="159"/>
      <c r="J101" s="160">
        <f>J158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3"/>
      <c r="C102" s="9"/>
      <c r="D102" s="154" t="s">
        <v>171</v>
      </c>
      <c r="E102" s="155"/>
      <c r="F102" s="155"/>
      <c r="G102" s="155"/>
      <c r="H102" s="155"/>
      <c r="I102" s="155"/>
      <c r="J102" s="156">
        <f>J161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7"/>
      <c r="C103" s="10"/>
      <c r="D103" s="158" t="s">
        <v>3171</v>
      </c>
      <c r="E103" s="159"/>
      <c r="F103" s="159"/>
      <c r="G103" s="159"/>
      <c r="H103" s="159"/>
      <c r="I103" s="159"/>
      <c r="J103" s="160">
        <f>J162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188</v>
      </c>
      <c r="E104" s="155"/>
      <c r="F104" s="155"/>
      <c r="G104" s="155"/>
      <c r="H104" s="155"/>
      <c r="I104" s="155"/>
      <c r="J104" s="156">
        <f>J176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3"/>
      <c r="C105" s="9"/>
      <c r="D105" s="154" t="s">
        <v>1675</v>
      </c>
      <c r="E105" s="155"/>
      <c r="F105" s="155"/>
      <c r="G105" s="155"/>
      <c r="H105" s="155"/>
      <c r="I105" s="155"/>
      <c r="J105" s="156">
        <f>J181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1676</v>
      </c>
      <c r="E106" s="159"/>
      <c r="F106" s="159"/>
      <c r="G106" s="159"/>
      <c r="H106" s="159"/>
      <c r="I106" s="159"/>
      <c r="J106" s="160">
        <f>J182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190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1" t="str">
        <f>E7</f>
        <v>Výstavba novej budovy strediska DSS Doména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153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E9</f>
        <v>SO 05 - Vodovodná prípojka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F12</f>
        <v>k.ú.: Ždiar nad Hronom, č.p.:1793/3</v>
      </c>
      <c r="G120" s="34"/>
      <c r="H120" s="34"/>
      <c r="I120" s="28" t="s">
        <v>21</v>
      </c>
      <c r="J120" s="70" t="str">
        <f>IF(J12="","",J12)</f>
        <v>5. 4. 2024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23</v>
      </c>
      <c r="D122" s="34"/>
      <c r="E122" s="34"/>
      <c r="F122" s="23" t="str">
        <f>E15</f>
        <v>Zriadenie sociálnych služieb LIPA</v>
      </c>
      <c r="G122" s="34"/>
      <c r="H122" s="34"/>
      <c r="I122" s="28" t="s">
        <v>29</v>
      </c>
      <c r="J122" s="32" t="str">
        <f>E21</f>
        <v>Ing. Viliam Michálek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IF(E18="","",E18)</f>
        <v>Vyplň údaj</v>
      </c>
      <c r="G123" s="34"/>
      <c r="H123" s="34"/>
      <c r="I123" s="28" t="s">
        <v>32</v>
      </c>
      <c r="J123" s="32" t="str">
        <f>E24</f>
        <v>Ing. Peter Antol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191</v>
      </c>
      <c r="D125" s="164" t="s">
        <v>60</v>
      </c>
      <c r="E125" s="164" t="s">
        <v>56</v>
      </c>
      <c r="F125" s="164" t="s">
        <v>57</v>
      </c>
      <c r="G125" s="164" t="s">
        <v>192</v>
      </c>
      <c r="H125" s="164" t="s">
        <v>193</v>
      </c>
      <c r="I125" s="164" t="s">
        <v>194</v>
      </c>
      <c r="J125" s="165" t="s">
        <v>160</v>
      </c>
      <c r="K125" s="166" t="s">
        <v>195</v>
      </c>
      <c r="L125" s="167"/>
      <c r="M125" s="87" t="s">
        <v>1</v>
      </c>
      <c r="N125" s="88" t="s">
        <v>39</v>
      </c>
      <c r="O125" s="88" t="s">
        <v>196</v>
      </c>
      <c r="P125" s="88" t="s">
        <v>197</v>
      </c>
      <c r="Q125" s="88" t="s">
        <v>198</v>
      </c>
      <c r="R125" s="88" t="s">
        <v>199</v>
      </c>
      <c r="S125" s="88" t="s">
        <v>200</v>
      </c>
      <c r="T125" s="89" t="s">
        <v>201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161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P127+P161+P176+P181</f>
        <v>0</v>
      </c>
      <c r="Q126" s="91"/>
      <c r="R126" s="169">
        <f>R127+R161+R176+R181</f>
        <v>34.738540060000005</v>
      </c>
      <c r="S126" s="91"/>
      <c r="T126" s="170">
        <f>T127+T161+T176+T181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162</v>
      </c>
      <c r="BK126" s="171">
        <f>BK127+BK161+BK176+BK181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202</v>
      </c>
      <c r="F127" s="174" t="s">
        <v>203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P128+P138+P140+P158</f>
        <v>0</v>
      </c>
      <c r="Q127" s="178"/>
      <c r="R127" s="179">
        <f>R128+R138+R140+R158</f>
        <v>34.723669460000004</v>
      </c>
      <c r="S127" s="178"/>
      <c r="T127" s="180">
        <f>T128+T138+T140+T158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82</v>
      </c>
      <c r="AT127" s="181" t="s">
        <v>74</v>
      </c>
      <c r="AU127" s="181" t="s">
        <v>75</v>
      </c>
      <c r="AY127" s="173" t="s">
        <v>204</v>
      </c>
      <c r="BK127" s="182">
        <f>BK128+BK138+BK140+BK158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82</v>
      </c>
      <c r="F128" s="183" t="s">
        <v>205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SUM(P129:P137)</f>
        <v>0</v>
      </c>
      <c r="Q128" s="178"/>
      <c r="R128" s="179">
        <f>SUM(R129:R137)</f>
        <v>25.109999999999999</v>
      </c>
      <c r="S128" s="178"/>
      <c r="T128" s="180">
        <f>SUM(T129:T137)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82</v>
      </c>
      <c r="AT128" s="181" t="s">
        <v>74</v>
      </c>
      <c r="AU128" s="181" t="s">
        <v>82</v>
      </c>
      <c r="AY128" s="173" t="s">
        <v>204</v>
      </c>
      <c r="BK128" s="182">
        <f>SUM(BK129:BK137)</f>
        <v>0</v>
      </c>
    </row>
    <row r="129" s="2" customFormat="1" ht="24.15" customHeight="1">
      <c r="A129" s="34"/>
      <c r="B129" s="185"/>
      <c r="C129" s="186" t="s">
        <v>82</v>
      </c>
      <c r="D129" s="186" t="s">
        <v>206</v>
      </c>
      <c r="E129" s="187" t="s">
        <v>2694</v>
      </c>
      <c r="F129" s="188" t="s">
        <v>2695</v>
      </c>
      <c r="G129" s="189" t="s">
        <v>209</v>
      </c>
      <c r="H129" s="190">
        <v>12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1233</v>
      </c>
      <c r="AT129" s="198" t="s">
        <v>206</v>
      </c>
      <c r="AU129" s="198" t="s">
        <v>88</v>
      </c>
      <c r="AY129" s="15" t="s">
        <v>204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88</v>
      </c>
      <c r="BK129" s="199">
        <f>ROUND(I129*H129,2)</f>
        <v>0</v>
      </c>
      <c r="BL129" s="15" t="s">
        <v>1233</v>
      </c>
      <c r="BM129" s="198" t="s">
        <v>3172</v>
      </c>
    </row>
    <row r="130" s="2" customFormat="1" ht="24.15" customHeight="1">
      <c r="A130" s="34"/>
      <c r="B130" s="185"/>
      <c r="C130" s="186" t="s">
        <v>88</v>
      </c>
      <c r="D130" s="186" t="s">
        <v>206</v>
      </c>
      <c r="E130" s="187" t="s">
        <v>212</v>
      </c>
      <c r="F130" s="188" t="s">
        <v>213</v>
      </c>
      <c r="G130" s="189" t="s">
        <v>209</v>
      </c>
      <c r="H130" s="190">
        <v>12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210</v>
      </c>
      <c r="AT130" s="198" t="s">
        <v>206</v>
      </c>
      <c r="AU130" s="198" t="s">
        <v>88</v>
      </c>
      <c r="AY130" s="15" t="s">
        <v>204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210</v>
      </c>
      <c r="BM130" s="198" t="s">
        <v>3173</v>
      </c>
    </row>
    <row r="131" s="2" customFormat="1" ht="16.5" customHeight="1">
      <c r="A131" s="34"/>
      <c r="B131" s="185"/>
      <c r="C131" s="186" t="s">
        <v>93</v>
      </c>
      <c r="D131" s="186" t="s">
        <v>206</v>
      </c>
      <c r="E131" s="187" t="s">
        <v>1683</v>
      </c>
      <c r="F131" s="188" t="s">
        <v>3174</v>
      </c>
      <c r="G131" s="189" t="s">
        <v>209</v>
      </c>
      <c r="H131" s="190">
        <v>108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210</v>
      </c>
      <c r="AT131" s="198" t="s">
        <v>206</v>
      </c>
      <c r="AU131" s="198" t="s">
        <v>88</v>
      </c>
      <c r="AY131" s="15" t="s">
        <v>204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210</v>
      </c>
      <c r="BM131" s="198" t="s">
        <v>3175</v>
      </c>
    </row>
    <row r="132" s="2" customFormat="1" ht="37.8" customHeight="1">
      <c r="A132" s="34"/>
      <c r="B132" s="185"/>
      <c r="C132" s="186" t="s">
        <v>210</v>
      </c>
      <c r="D132" s="186" t="s">
        <v>206</v>
      </c>
      <c r="E132" s="187" t="s">
        <v>3176</v>
      </c>
      <c r="F132" s="188" t="s">
        <v>3177</v>
      </c>
      <c r="G132" s="189" t="s">
        <v>209</v>
      </c>
      <c r="H132" s="190">
        <v>108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210</v>
      </c>
      <c r="AT132" s="198" t="s">
        <v>206</v>
      </c>
      <c r="AU132" s="198" t="s">
        <v>88</v>
      </c>
      <c r="AY132" s="15" t="s">
        <v>204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210</v>
      </c>
      <c r="BM132" s="198" t="s">
        <v>3178</v>
      </c>
    </row>
    <row r="133" s="2" customFormat="1" ht="33" customHeight="1">
      <c r="A133" s="34"/>
      <c r="B133" s="185"/>
      <c r="C133" s="186" t="s">
        <v>221</v>
      </c>
      <c r="D133" s="186" t="s">
        <v>206</v>
      </c>
      <c r="E133" s="187" t="s">
        <v>3179</v>
      </c>
      <c r="F133" s="188" t="s">
        <v>3180</v>
      </c>
      <c r="G133" s="189" t="s">
        <v>209</v>
      </c>
      <c r="H133" s="190">
        <v>15.645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210</v>
      </c>
      <c r="AT133" s="198" t="s">
        <v>206</v>
      </c>
      <c r="AU133" s="198" t="s">
        <v>88</v>
      </c>
      <c r="AY133" s="15" t="s">
        <v>204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210</v>
      </c>
      <c r="BM133" s="198" t="s">
        <v>3181</v>
      </c>
    </row>
    <row r="134" s="2" customFormat="1" ht="37.8" customHeight="1">
      <c r="A134" s="34"/>
      <c r="B134" s="185"/>
      <c r="C134" s="186" t="s">
        <v>225</v>
      </c>
      <c r="D134" s="186" t="s">
        <v>206</v>
      </c>
      <c r="E134" s="187" t="s">
        <v>3182</v>
      </c>
      <c r="F134" s="188" t="s">
        <v>3183</v>
      </c>
      <c r="G134" s="189" t="s">
        <v>209</v>
      </c>
      <c r="H134" s="190">
        <v>15.645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210</v>
      </c>
      <c r="AT134" s="198" t="s">
        <v>206</v>
      </c>
      <c r="AU134" s="198" t="s">
        <v>88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210</v>
      </c>
      <c r="BM134" s="198" t="s">
        <v>3184</v>
      </c>
    </row>
    <row r="135" s="2" customFormat="1" ht="24.15" customHeight="1">
      <c r="A135" s="34"/>
      <c r="B135" s="185"/>
      <c r="C135" s="186" t="s">
        <v>229</v>
      </c>
      <c r="D135" s="186" t="s">
        <v>206</v>
      </c>
      <c r="E135" s="187" t="s">
        <v>1689</v>
      </c>
      <c r="F135" s="188" t="s">
        <v>1690</v>
      </c>
      <c r="G135" s="189" t="s">
        <v>209</v>
      </c>
      <c r="H135" s="190">
        <v>92.355000000000004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210</v>
      </c>
      <c r="AT135" s="198" t="s">
        <v>206</v>
      </c>
      <c r="AU135" s="198" t="s">
        <v>88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210</v>
      </c>
      <c r="BM135" s="198" t="s">
        <v>3185</v>
      </c>
    </row>
    <row r="136" s="2" customFormat="1" ht="24.15" customHeight="1">
      <c r="A136" s="34"/>
      <c r="B136" s="185"/>
      <c r="C136" s="186" t="s">
        <v>233</v>
      </c>
      <c r="D136" s="186" t="s">
        <v>206</v>
      </c>
      <c r="E136" s="187" t="s">
        <v>1692</v>
      </c>
      <c r="F136" s="188" t="s">
        <v>1693</v>
      </c>
      <c r="G136" s="189" t="s">
        <v>209</v>
      </c>
      <c r="H136" s="190">
        <v>16.739999999999998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210</v>
      </c>
      <c r="AT136" s="198" t="s">
        <v>206</v>
      </c>
      <c r="AU136" s="198" t="s">
        <v>88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210</v>
      </c>
      <c r="BM136" s="198" t="s">
        <v>3186</v>
      </c>
    </row>
    <row r="137" s="2" customFormat="1" ht="16.5" customHeight="1">
      <c r="A137" s="34"/>
      <c r="B137" s="185"/>
      <c r="C137" s="200" t="s">
        <v>241</v>
      </c>
      <c r="D137" s="200" t="s">
        <v>301</v>
      </c>
      <c r="E137" s="201" t="s">
        <v>3187</v>
      </c>
      <c r="F137" s="202" t="s">
        <v>3188</v>
      </c>
      <c r="G137" s="203" t="s">
        <v>270</v>
      </c>
      <c r="H137" s="204">
        <v>25.109999999999999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1</v>
      </c>
      <c r="R137" s="196">
        <f>Q137*H137</f>
        <v>25.109999999999999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233</v>
      </c>
      <c r="AT137" s="198" t="s">
        <v>301</v>
      </c>
      <c r="AU137" s="198" t="s">
        <v>88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3189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210</v>
      </c>
      <c r="F138" s="183" t="s">
        <v>394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P139</f>
        <v>0</v>
      </c>
      <c r="Q138" s="178"/>
      <c r="R138" s="179">
        <f>R139</f>
        <v>9.5049720000000004</v>
      </c>
      <c r="S138" s="178"/>
      <c r="T138" s="180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82</v>
      </c>
      <c r="AY138" s="173" t="s">
        <v>204</v>
      </c>
      <c r="BK138" s="182">
        <f>BK139</f>
        <v>0</v>
      </c>
    </row>
    <row r="139" s="2" customFormat="1" ht="24.15" customHeight="1">
      <c r="A139" s="34"/>
      <c r="B139" s="185"/>
      <c r="C139" s="186" t="s">
        <v>247</v>
      </c>
      <c r="D139" s="186" t="s">
        <v>206</v>
      </c>
      <c r="E139" s="187" t="s">
        <v>1695</v>
      </c>
      <c r="F139" s="188" t="s">
        <v>1696</v>
      </c>
      <c r="G139" s="189" t="s">
        <v>209</v>
      </c>
      <c r="H139" s="190">
        <v>5.5800000000000001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1.7034</v>
      </c>
      <c r="R139" s="196">
        <f>Q139*H139</f>
        <v>9.5049720000000004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210</v>
      </c>
      <c r="AT139" s="198" t="s">
        <v>206</v>
      </c>
      <c r="AU139" s="198" t="s">
        <v>88</v>
      </c>
      <c r="AY139" s="15" t="s">
        <v>204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210</v>
      </c>
      <c r="BM139" s="198" t="s">
        <v>3190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233</v>
      </c>
      <c r="F140" s="183" t="s">
        <v>3191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SUM(P141:P157)</f>
        <v>0</v>
      </c>
      <c r="Q140" s="178"/>
      <c r="R140" s="179">
        <f>SUM(R141:R157)</f>
        <v>0.10869746</v>
      </c>
      <c r="S140" s="178"/>
      <c r="T140" s="180">
        <f>SUM(T141:T157)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82</v>
      </c>
      <c r="AY140" s="173" t="s">
        <v>204</v>
      </c>
      <c r="BK140" s="182">
        <f>SUM(BK141:BK157)</f>
        <v>0</v>
      </c>
    </row>
    <row r="141" s="2" customFormat="1" ht="33" customHeight="1">
      <c r="A141" s="34"/>
      <c r="B141" s="185"/>
      <c r="C141" s="186" t="s">
        <v>251</v>
      </c>
      <c r="D141" s="186" t="s">
        <v>206</v>
      </c>
      <c r="E141" s="187" t="s">
        <v>1699</v>
      </c>
      <c r="F141" s="188" t="s">
        <v>1700</v>
      </c>
      <c r="G141" s="189" t="s">
        <v>495</v>
      </c>
      <c r="H141" s="190">
        <v>90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210</v>
      </c>
      <c r="AT141" s="198" t="s">
        <v>206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210</v>
      </c>
      <c r="BM141" s="198" t="s">
        <v>3192</v>
      </c>
    </row>
    <row r="142" s="2" customFormat="1" ht="24.15" customHeight="1">
      <c r="A142" s="34"/>
      <c r="B142" s="185"/>
      <c r="C142" s="200" t="s">
        <v>255</v>
      </c>
      <c r="D142" s="200" t="s">
        <v>301</v>
      </c>
      <c r="E142" s="201" t="s">
        <v>1702</v>
      </c>
      <c r="F142" s="202" t="s">
        <v>1703</v>
      </c>
      <c r="G142" s="203" t="s">
        <v>495</v>
      </c>
      <c r="H142" s="204">
        <v>90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0.00067000000000000002</v>
      </c>
      <c r="R142" s="196">
        <f>Q142*H142</f>
        <v>0.060299999999999999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233</v>
      </c>
      <c r="AT142" s="198" t="s">
        <v>301</v>
      </c>
      <c r="AU142" s="198" t="s">
        <v>88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210</v>
      </c>
      <c r="BM142" s="198" t="s">
        <v>3193</v>
      </c>
    </row>
    <row r="143" s="2" customFormat="1" ht="24.15" customHeight="1">
      <c r="A143" s="34"/>
      <c r="B143" s="185"/>
      <c r="C143" s="200" t="s">
        <v>259</v>
      </c>
      <c r="D143" s="200" t="s">
        <v>301</v>
      </c>
      <c r="E143" s="201" t="s">
        <v>1705</v>
      </c>
      <c r="F143" s="202" t="s">
        <v>1706</v>
      </c>
      <c r="G143" s="203" t="s">
        <v>294</v>
      </c>
      <c r="H143" s="204">
        <v>2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0.00016000000000000001</v>
      </c>
      <c r="R143" s="196">
        <f>Q143*H143</f>
        <v>0.00032000000000000003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233</v>
      </c>
      <c r="AT143" s="198" t="s">
        <v>301</v>
      </c>
      <c r="AU143" s="198" t="s">
        <v>88</v>
      </c>
      <c r="AY143" s="15" t="s">
        <v>204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210</v>
      </c>
      <c r="BM143" s="198" t="s">
        <v>3194</v>
      </c>
    </row>
    <row r="144" s="2" customFormat="1" ht="33" customHeight="1">
      <c r="A144" s="34"/>
      <c r="B144" s="185"/>
      <c r="C144" s="186" t="s">
        <v>263</v>
      </c>
      <c r="D144" s="186" t="s">
        <v>206</v>
      </c>
      <c r="E144" s="187" t="s">
        <v>3195</v>
      </c>
      <c r="F144" s="188" t="s">
        <v>3196</v>
      </c>
      <c r="G144" s="189" t="s">
        <v>294</v>
      </c>
      <c r="H144" s="190">
        <v>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210</v>
      </c>
      <c r="AT144" s="198" t="s">
        <v>206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210</v>
      </c>
      <c r="BM144" s="198" t="s">
        <v>3197</v>
      </c>
    </row>
    <row r="145" s="2" customFormat="1" ht="33" customHeight="1">
      <c r="A145" s="34"/>
      <c r="B145" s="185"/>
      <c r="C145" s="200" t="s">
        <v>267</v>
      </c>
      <c r="D145" s="200" t="s">
        <v>301</v>
      </c>
      <c r="E145" s="201" t="s">
        <v>3198</v>
      </c>
      <c r="F145" s="202" t="s">
        <v>3199</v>
      </c>
      <c r="G145" s="203" t="s">
        <v>294</v>
      </c>
      <c r="H145" s="204">
        <v>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0.0035000000000000001</v>
      </c>
      <c r="R145" s="196">
        <f>Q145*H145</f>
        <v>0.0035000000000000001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233</v>
      </c>
      <c r="AT145" s="198" t="s">
        <v>301</v>
      </c>
      <c r="AU145" s="198" t="s">
        <v>88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210</v>
      </c>
      <c r="BM145" s="198" t="s">
        <v>3200</v>
      </c>
    </row>
    <row r="146" s="2" customFormat="1" ht="24.15" customHeight="1">
      <c r="A146" s="34"/>
      <c r="B146" s="185"/>
      <c r="C146" s="186" t="s">
        <v>272</v>
      </c>
      <c r="D146" s="186" t="s">
        <v>206</v>
      </c>
      <c r="E146" s="187" t="s">
        <v>3201</v>
      </c>
      <c r="F146" s="188" t="s">
        <v>3202</v>
      </c>
      <c r="G146" s="189" t="s">
        <v>294</v>
      </c>
      <c r="H146" s="190">
        <v>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0.00067745999999999995</v>
      </c>
      <c r="R146" s="196">
        <f>Q146*H146</f>
        <v>0.00067745999999999995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210</v>
      </c>
      <c r="AT146" s="198" t="s">
        <v>206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210</v>
      </c>
      <c r="BM146" s="198" t="s">
        <v>3203</v>
      </c>
    </row>
    <row r="147" s="2" customFormat="1" ht="33" customHeight="1">
      <c r="A147" s="34"/>
      <c r="B147" s="185"/>
      <c r="C147" s="200" t="s">
        <v>276</v>
      </c>
      <c r="D147" s="200" t="s">
        <v>301</v>
      </c>
      <c r="E147" s="201" t="s">
        <v>3204</v>
      </c>
      <c r="F147" s="202" t="s">
        <v>3205</v>
      </c>
      <c r="G147" s="203" t="s">
        <v>294</v>
      </c>
      <c r="H147" s="204">
        <v>1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0.010999999999999999</v>
      </c>
      <c r="R147" s="196">
        <f>Q147*H147</f>
        <v>0.010999999999999999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233</v>
      </c>
      <c r="AT147" s="198" t="s">
        <v>301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210</v>
      </c>
      <c r="BM147" s="198" t="s">
        <v>3206</v>
      </c>
    </row>
    <row r="148" s="2" customFormat="1" ht="16.5" customHeight="1">
      <c r="A148" s="34"/>
      <c r="B148" s="185"/>
      <c r="C148" s="200" t="s">
        <v>280</v>
      </c>
      <c r="D148" s="200" t="s">
        <v>301</v>
      </c>
      <c r="E148" s="201" t="s">
        <v>3207</v>
      </c>
      <c r="F148" s="202" t="s">
        <v>3208</v>
      </c>
      <c r="G148" s="203" t="s">
        <v>294</v>
      </c>
      <c r="H148" s="204">
        <v>1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0.0063</v>
      </c>
      <c r="R148" s="196">
        <f>Q148*H148</f>
        <v>0.0063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233</v>
      </c>
      <c r="AT148" s="198" t="s">
        <v>301</v>
      </c>
      <c r="AU148" s="198" t="s">
        <v>88</v>
      </c>
      <c r="AY148" s="15" t="s">
        <v>204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210</v>
      </c>
      <c r="BM148" s="198" t="s">
        <v>3209</v>
      </c>
    </row>
    <row r="149" s="2" customFormat="1" ht="24.15" customHeight="1">
      <c r="A149" s="34"/>
      <c r="B149" s="185"/>
      <c r="C149" s="186" t="s">
        <v>7</v>
      </c>
      <c r="D149" s="186" t="s">
        <v>206</v>
      </c>
      <c r="E149" s="187" t="s">
        <v>3210</v>
      </c>
      <c r="F149" s="188" t="s">
        <v>3211</v>
      </c>
      <c r="G149" s="189" t="s">
        <v>294</v>
      </c>
      <c r="H149" s="190">
        <v>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0.0041999999999999997</v>
      </c>
      <c r="R149" s="196">
        <f>Q149*H149</f>
        <v>0.0041999999999999997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210</v>
      </c>
      <c r="AT149" s="198" t="s">
        <v>206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210</v>
      </c>
      <c r="BM149" s="198" t="s">
        <v>3212</v>
      </c>
    </row>
    <row r="150" s="2" customFormat="1" ht="33" customHeight="1">
      <c r="A150" s="34"/>
      <c r="B150" s="185"/>
      <c r="C150" s="200" t="s">
        <v>287</v>
      </c>
      <c r="D150" s="200" t="s">
        <v>301</v>
      </c>
      <c r="E150" s="201" t="s">
        <v>3213</v>
      </c>
      <c r="F150" s="202" t="s">
        <v>3214</v>
      </c>
      <c r="G150" s="203" t="s">
        <v>294</v>
      </c>
      <c r="H150" s="204">
        <v>1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0.0061999999999999998</v>
      </c>
      <c r="R150" s="196">
        <f>Q150*H150</f>
        <v>0.0061999999999999998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233</v>
      </c>
      <c r="AT150" s="198" t="s">
        <v>301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210</v>
      </c>
      <c r="BM150" s="198" t="s">
        <v>3215</v>
      </c>
    </row>
    <row r="151" s="2" customFormat="1" ht="24.15" customHeight="1">
      <c r="A151" s="34"/>
      <c r="B151" s="185"/>
      <c r="C151" s="186" t="s">
        <v>291</v>
      </c>
      <c r="D151" s="186" t="s">
        <v>206</v>
      </c>
      <c r="E151" s="187" t="s">
        <v>3216</v>
      </c>
      <c r="F151" s="188" t="s">
        <v>3217</v>
      </c>
      <c r="G151" s="189" t="s">
        <v>294</v>
      </c>
      <c r="H151" s="190">
        <v>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210</v>
      </c>
      <c r="AT151" s="198" t="s">
        <v>206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210</v>
      </c>
      <c r="BM151" s="198" t="s">
        <v>3218</v>
      </c>
    </row>
    <row r="152" s="2" customFormat="1" ht="24.15" customHeight="1">
      <c r="A152" s="34"/>
      <c r="B152" s="185"/>
      <c r="C152" s="200" t="s">
        <v>296</v>
      </c>
      <c r="D152" s="200" t="s">
        <v>301</v>
      </c>
      <c r="E152" s="201" t="s">
        <v>3219</v>
      </c>
      <c r="F152" s="202" t="s">
        <v>3220</v>
      </c>
      <c r="G152" s="203" t="s">
        <v>294</v>
      </c>
      <c r="H152" s="204">
        <v>1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233</v>
      </c>
      <c r="AT152" s="198" t="s">
        <v>301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210</v>
      </c>
      <c r="BM152" s="198" t="s">
        <v>3221</v>
      </c>
    </row>
    <row r="153" s="2" customFormat="1" ht="16.5" customHeight="1">
      <c r="A153" s="34"/>
      <c r="B153" s="185"/>
      <c r="C153" s="186" t="s">
        <v>300</v>
      </c>
      <c r="D153" s="186" t="s">
        <v>206</v>
      </c>
      <c r="E153" s="187" t="s">
        <v>3222</v>
      </c>
      <c r="F153" s="188" t="s">
        <v>3223</v>
      </c>
      <c r="G153" s="189" t="s">
        <v>641</v>
      </c>
      <c r="H153" s="211"/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210</v>
      </c>
      <c r="AT153" s="198" t="s">
        <v>206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210</v>
      </c>
      <c r="BM153" s="198" t="s">
        <v>3224</v>
      </c>
    </row>
    <row r="154" s="2" customFormat="1" ht="16.5" customHeight="1">
      <c r="A154" s="34"/>
      <c r="B154" s="185"/>
      <c r="C154" s="186" t="s">
        <v>306</v>
      </c>
      <c r="D154" s="186" t="s">
        <v>206</v>
      </c>
      <c r="E154" s="187" t="s">
        <v>3225</v>
      </c>
      <c r="F154" s="188" t="s">
        <v>3226</v>
      </c>
      <c r="G154" s="189" t="s">
        <v>495</v>
      </c>
      <c r="H154" s="190">
        <v>90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8.0000000000000007E-05</v>
      </c>
      <c r="R154" s="196">
        <f>Q154*H154</f>
        <v>0.0072000000000000007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210</v>
      </c>
      <c r="AT154" s="198" t="s">
        <v>206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210</v>
      </c>
      <c r="BM154" s="198" t="s">
        <v>3227</v>
      </c>
    </row>
    <row r="155" s="2" customFormat="1" ht="24.15" customHeight="1">
      <c r="A155" s="34"/>
      <c r="B155" s="185"/>
      <c r="C155" s="186" t="s">
        <v>310</v>
      </c>
      <c r="D155" s="186" t="s">
        <v>206</v>
      </c>
      <c r="E155" s="187" t="s">
        <v>3228</v>
      </c>
      <c r="F155" s="188" t="s">
        <v>3229</v>
      </c>
      <c r="G155" s="189" t="s">
        <v>495</v>
      </c>
      <c r="H155" s="190">
        <v>90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210</v>
      </c>
      <c r="AT155" s="198" t="s">
        <v>206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210</v>
      </c>
      <c r="BM155" s="198" t="s">
        <v>3230</v>
      </c>
    </row>
    <row r="156" s="2" customFormat="1" ht="24.15" customHeight="1">
      <c r="A156" s="34"/>
      <c r="B156" s="185"/>
      <c r="C156" s="186" t="s">
        <v>314</v>
      </c>
      <c r="D156" s="186" t="s">
        <v>206</v>
      </c>
      <c r="E156" s="187" t="s">
        <v>3231</v>
      </c>
      <c r="F156" s="188" t="s">
        <v>3232</v>
      </c>
      <c r="G156" s="189" t="s">
        <v>495</v>
      </c>
      <c r="H156" s="190">
        <v>90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0.00010000000000000001</v>
      </c>
      <c r="R156" s="196">
        <f>Q156*H156</f>
        <v>0.0090000000000000011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210</v>
      </c>
      <c r="AT156" s="198" t="s">
        <v>206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210</v>
      </c>
      <c r="BM156" s="198" t="s">
        <v>3233</v>
      </c>
    </row>
    <row r="157" s="2" customFormat="1" ht="24.15" customHeight="1">
      <c r="A157" s="34"/>
      <c r="B157" s="185"/>
      <c r="C157" s="186" t="s">
        <v>318</v>
      </c>
      <c r="D157" s="186" t="s">
        <v>206</v>
      </c>
      <c r="E157" s="187" t="s">
        <v>3234</v>
      </c>
      <c r="F157" s="188" t="s">
        <v>3235</v>
      </c>
      <c r="G157" s="189" t="s">
        <v>495</v>
      </c>
      <c r="H157" s="190">
        <v>90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210</v>
      </c>
      <c r="AT157" s="198" t="s">
        <v>206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210</v>
      </c>
      <c r="BM157" s="198" t="s">
        <v>3236</v>
      </c>
    </row>
    <row r="158" s="12" customFormat="1" ht="22.8" customHeight="1">
      <c r="A158" s="12"/>
      <c r="B158" s="172"/>
      <c r="C158" s="12"/>
      <c r="D158" s="173" t="s">
        <v>74</v>
      </c>
      <c r="E158" s="183" t="s">
        <v>571</v>
      </c>
      <c r="F158" s="183" t="s">
        <v>572</v>
      </c>
      <c r="G158" s="12"/>
      <c r="H158" s="12"/>
      <c r="I158" s="175"/>
      <c r="J158" s="184">
        <f>BK158</f>
        <v>0</v>
      </c>
      <c r="K158" s="12"/>
      <c r="L158" s="172"/>
      <c r="M158" s="177"/>
      <c r="N158" s="178"/>
      <c r="O158" s="178"/>
      <c r="P158" s="179">
        <f>SUM(P159:P160)</f>
        <v>0</v>
      </c>
      <c r="Q158" s="178"/>
      <c r="R158" s="179">
        <f>SUM(R159:R160)</f>
        <v>0</v>
      </c>
      <c r="S158" s="178"/>
      <c r="T158" s="180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3" t="s">
        <v>82</v>
      </c>
      <c r="AT158" s="181" t="s">
        <v>74</v>
      </c>
      <c r="AU158" s="181" t="s">
        <v>82</v>
      </c>
      <c r="AY158" s="173" t="s">
        <v>204</v>
      </c>
      <c r="BK158" s="182">
        <f>SUM(BK159:BK160)</f>
        <v>0</v>
      </c>
    </row>
    <row r="159" s="2" customFormat="1" ht="33" customHeight="1">
      <c r="A159" s="34"/>
      <c r="B159" s="185"/>
      <c r="C159" s="186" t="s">
        <v>322</v>
      </c>
      <c r="D159" s="186" t="s">
        <v>206</v>
      </c>
      <c r="E159" s="187" t="s">
        <v>3237</v>
      </c>
      <c r="F159" s="188" t="s">
        <v>3238</v>
      </c>
      <c r="G159" s="189" t="s">
        <v>270</v>
      </c>
      <c r="H159" s="190">
        <v>34.723999999999997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210</v>
      </c>
      <c r="AT159" s="198" t="s">
        <v>206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210</v>
      </c>
      <c r="BM159" s="198" t="s">
        <v>3239</v>
      </c>
    </row>
    <row r="160" s="2" customFormat="1" ht="49.05" customHeight="1">
      <c r="A160" s="34"/>
      <c r="B160" s="185"/>
      <c r="C160" s="186" t="s">
        <v>326</v>
      </c>
      <c r="D160" s="186" t="s">
        <v>206</v>
      </c>
      <c r="E160" s="187" t="s">
        <v>3240</v>
      </c>
      <c r="F160" s="188" t="s">
        <v>3241</v>
      </c>
      <c r="G160" s="189" t="s">
        <v>270</v>
      </c>
      <c r="H160" s="190">
        <v>34.723999999999997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210</v>
      </c>
      <c r="AT160" s="198" t="s">
        <v>206</v>
      </c>
      <c r="AU160" s="198" t="s">
        <v>88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210</v>
      </c>
      <c r="BM160" s="198" t="s">
        <v>3242</v>
      </c>
    </row>
    <row r="161" s="12" customFormat="1" ht="25.92" customHeight="1">
      <c r="A161" s="12"/>
      <c r="B161" s="172"/>
      <c r="C161" s="12"/>
      <c r="D161" s="173" t="s">
        <v>74</v>
      </c>
      <c r="E161" s="174" t="s">
        <v>577</v>
      </c>
      <c r="F161" s="174" t="s">
        <v>578</v>
      </c>
      <c r="G161" s="12"/>
      <c r="H161" s="12"/>
      <c r="I161" s="175"/>
      <c r="J161" s="176">
        <f>BK161</f>
        <v>0</v>
      </c>
      <c r="K161" s="12"/>
      <c r="L161" s="172"/>
      <c r="M161" s="177"/>
      <c r="N161" s="178"/>
      <c r="O161" s="178"/>
      <c r="P161" s="179">
        <f>P162</f>
        <v>0</v>
      </c>
      <c r="Q161" s="178"/>
      <c r="R161" s="179">
        <f>R162</f>
        <v>0.014870600000000001</v>
      </c>
      <c r="S161" s="178"/>
      <c r="T161" s="180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3" t="s">
        <v>88</v>
      </c>
      <c r="AT161" s="181" t="s">
        <v>74</v>
      </c>
      <c r="AU161" s="181" t="s">
        <v>75</v>
      </c>
      <c r="AY161" s="173" t="s">
        <v>204</v>
      </c>
      <c r="BK161" s="182">
        <f>BK162</f>
        <v>0</v>
      </c>
    </row>
    <row r="162" s="12" customFormat="1" ht="22.8" customHeight="1">
      <c r="A162" s="12"/>
      <c r="B162" s="172"/>
      <c r="C162" s="12"/>
      <c r="D162" s="173" t="s">
        <v>74</v>
      </c>
      <c r="E162" s="183" t="s">
        <v>723</v>
      </c>
      <c r="F162" s="183" t="s">
        <v>3243</v>
      </c>
      <c r="G162" s="12"/>
      <c r="H162" s="12"/>
      <c r="I162" s="175"/>
      <c r="J162" s="184">
        <f>BK162</f>
        <v>0</v>
      </c>
      <c r="K162" s="12"/>
      <c r="L162" s="172"/>
      <c r="M162" s="177"/>
      <c r="N162" s="178"/>
      <c r="O162" s="178"/>
      <c r="P162" s="179">
        <f>SUM(P163:P175)</f>
        <v>0</v>
      </c>
      <c r="Q162" s="178"/>
      <c r="R162" s="179">
        <f>SUM(R163:R175)</f>
        <v>0.014870600000000001</v>
      </c>
      <c r="S162" s="178"/>
      <c r="T162" s="180">
        <f>SUM(T163:T175)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88</v>
      </c>
      <c r="AT162" s="181" t="s">
        <v>74</v>
      </c>
      <c r="AU162" s="181" t="s">
        <v>82</v>
      </c>
      <c r="AY162" s="173" t="s">
        <v>204</v>
      </c>
      <c r="BK162" s="182">
        <f>SUM(BK163:BK175)</f>
        <v>0</v>
      </c>
    </row>
    <row r="163" s="2" customFormat="1" ht="24.15" customHeight="1">
      <c r="A163" s="34"/>
      <c r="B163" s="185"/>
      <c r="C163" s="186" t="s">
        <v>330</v>
      </c>
      <c r="D163" s="186" t="s">
        <v>206</v>
      </c>
      <c r="E163" s="187" t="s">
        <v>1423</v>
      </c>
      <c r="F163" s="188" t="s">
        <v>1424</v>
      </c>
      <c r="G163" s="189" t="s">
        <v>294</v>
      </c>
      <c r="H163" s="190">
        <v>2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6.9129999999999997E-05</v>
      </c>
      <c r="R163" s="196">
        <f>Q163*H163</f>
        <v>0.00013825999999999999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1233</v>
      </c>
      <c r="AT163" s="198" t="s">
        <v>206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1233</v>
      </c>
      <c r="BM163" s="198" t="s">
        <v>3244</v>
      </c>
    </row>
    <row r="164" s="2" customFormat="1" ht="21.75" customHeight="1">
      <c r="A164" s="34"/>
      <c r="B164" s="185"/>
      <c r="C164" s="200" t="s">
        <v>334</v>
      </c>
      <c r="D164" s="200" t="s">
        <v>301</v>
      </c>
      <c r="E164" s="201" t="s">
        <v>1426</v>
      </c>
      <c r="F164" s="202" t="s">
        <v>1427</v>
      </c>
      <c r="G164" s="203" t="s">
        <v>294</v>
      </c>
      <c r="H164" s="204">
        <v>2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0.0020999999999999999</v>
      </c>
      <c r="R164" s="196">
        <f>Q164*H164</f>
        <v>0.0041999999999999997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1727</v>
      </c>
      <c r="AT164" s="198" t="s">
        <v>301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464</v>
      </c>
      <c r="BM164" s="198" t="s">
        <v>3245</v>
      </c>
    </row>
    <row r="165" s="2" customFormat="1" ht="16.5" customHeight="1">
      <c r="A165" s="34"/>
      <c r="B165" s="185"/>
      <c r="C165" s="186" t="s">
        <v>338</v>
      </c>
      <c r="D165" s="186" t="s">
        <v>206</v>
      </c>
      <c r="E165" s="187" t="s">
        <v>1435</v>
      </c>
      <c r="F165" s="188" t="s">
        <v>1436</v>
      </c>
      <c r="G165" s="189" t="s">
        <v>294</v>
      </c>
      <c r="H165" s="190">
        <v>2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1.2999999999999999E-05</v>
      </c>
      <c r="R165" s="196">
        <f>Q165*H165</f>
        <v>2.5999999999999998E-05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267</v>
      </c>
      <c r="AT165" s="198" t="s">
        <v>206</v>
      </c>
      <c r="AU165" s="198" t="s">
        <v>88</v>
      </c>
      <c r="AY165" s="15" t="s">
        <v>204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267</v>
      </c>
      <c r="BM165" s="198" t="s">
        <v>3246</v>
      </c>
    </row>
    <row r="166" s="2" customFormat="1" ht="16.5" customHeight="1">
      <c r="A166" s="34"/>
      <c r="B166" s="185"/>
      <c r="C166" s="200" t="s">
        <v>342</v>
      </c>
      <c r="D166" s="200" t="s">
        <v>301</v>
      </c>
      <c r="E166" s="201" t="s">
        <v>1438</v>
      </c>
      <c r="F166" s="202" t="s">
        <v>1439</v>
      </c>
      <c r="G166" s="203" t="s">
        <v>294</v>
      </c>
      <c r="H166" s="204">
        <v>2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0.0010100000000000001</v>
      </c>
      <c r="R166" s="196">
        <f>Q166*H166</f>
        <v>0.0020200000000000001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334</v>
      </c>
      <c r="AT166" s="198" t="s">
        <v>301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267</v>
      </c>
      <c r="BM166" s="198" t="s">
        <v>3247</v>
      </c>
    </row>
    <row r="167" s="2" customFormat="1" ht="24.15" customHeight="1">
      <c r="A167" s="34"/>
      <c r="B167" s="185"/>
      <c r="C167" s="186" t="s">
        <v>346</v>
      </c>
      <c r="D167" s="186" t="s">
        <v>206</v>
      </c>
      <c r="E167" s="187" t="s">
        <v>3248</v>
      </c>
      <c r="F167" s="188" t="s">
        <v>3249</v>
      </c>
      <c r="G167" s="189" t="s">
        <v>294</v>
      </c>
      <c r="H167" s="190">
        <v>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0.0039890000000000004</v>
      </c>
      <c r="R167" s="196">
        <f>Q167*H167</f>
        <v>0.0039890000000000004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267</v>
      </c>
      <c r="AT167" s="198" t="s">
        <v>206</v>
      </c>
      <c r="AU167" s="198" t="s">
        <v>88</v>
      </c>
      <c r="AY167" s="15" t="s">
        <v>204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267</v>
      </c>
      <c r="BM167" s="198" t="s">
        <v>3250</v>
      </c>
    </row>
    <row r="168" s="2" customFormat="1" ht="33" customHeight="1">
      <c r="A168" s="34"/>
      <c r="B168" s="185"/>
      <c r="C168" s="200" t="s">
        <v>350</v>
      </c>
      <c r="D168" s="200" t="s">
        <v>301</v>
      </c>
      <c r="E168" s="201" t="s">
        <v>3251</v>
      </c>
      <c r="F168" s="202" t="s">
        <v>3252</v>
      </c>
      <c r="G168" s="203" t="s">
        <v>294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0.00088999999999999995</v>
      </c>
      <c r="R168" s="196">
        <f>Q168*H168</f>
        <v>0.00088999999999999995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334</v>
      </c>
      <c r="AT168" s="198" t="s">
        <v>301</v>
      </c>
      <c r="AU168" s="198" t="s">
        <v>88</v>
      </c>
      <c r="AY168" s="15" t="s">
        <v>204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267</v>
      </c>
      <c r="BM168" s="198" t="s">
        <v>3253</v>
      </c>
    </row>
    <row r="169" s="2" customFormat="1" ht="16.5" customHeight="1">
      <c r="A169" s="34"/>
      <c r="B169" s="185"/>
      <c r="C169" s="186" t="s">
        <v>354</v>
      </c>
      <c r="D169" s="186" t="s">
        <v>206</v>
      </c>
      <c r="E169" s="187" t="s">
        <v>1441</v>
      </c>
      <c r="F169" s="188" t="s">
        <v>1442</v>
      </c>
      <c r="G169" s="189" t="s">
        <v>294</v>
      </c>
      <c r="H169" s="190">
        <v>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6.3670000000000005E-05</v>
      </c>
      <c r="R169" s="196">
        <f>Q169*H169</f>
        <v>6.3670000000000005E-05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267</v>
      </c>
      <c r="AT169" s="198" t="s">
        <v>206</v>
      </c>
      <c r="AU169" s="198" t="s">
        <v>88</v>
      </c>
      <c r="AY169" s="15" t="s">
        <v>204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267</v>
      </c>
      <c r="BM169" s="198" t="s">
        <v>3254</v>
      </c>
    </row>
    <row r="170" s="2" customFormat="1" ht="24.15" customHeight="1">
      <c r="A170" s="34"/>
      <c r="B170" s="185"/>
      <c r="C170" s="200" t="s">
        <v>358</v>
      </c>
      <c r="D170" s="200" t="s">
        <v>301</v>
      </c>
      <c r="E170" s="201" t="s">
        <v>1444</v>
      </c>
      <c r="F170" s="202" t="s">
        <v>1445</v>
      </c>
      <c r="G170" s="203" t="s">
        <v>294</v>
      </c>
      <c r="H170" s="204">
        <v>1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0.0020400000000000001</v>
      </c>
      <c r="R170" s="196">
        <f>Q170*H170</f>
        <v>0.0020400000000000001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334</v>
      </c>
      <c r="AT170" s="198" t="s">
        <v>301</v>
      </c>
      <c r="AU170" s="198" t="s">
        <v>88</v>
      </c>
      <c r="AY170" s="15" t="s">
        <v>204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267</v>
      </c>
      <c r="BM170" s="198" t="s">
        <v>3255</v>
      </c>
    </row>
    <row r="171" s="2" customFormat="1" ht="16.5" customHeight="1">
      <c r="A171" s="34"/>
      <c r="B171" s="185"/>
      <c r="C171" s="186" t="s">
        <v>362</v>
      </c>
      <c r="D171" s="186" t="s">
        <v>206</v>
      </c>
      <c r="E171" s="187" t="s">
        <v>1447</v>
      </c>
      <c r="F171" s="188" t="s">
        <v>1448</v>
      </c>
      <c r="G171" s="189" t="s">
        <v>294</v>
      </c>
      <c r="H171" s="190">
        <v>1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6.3670000000000005E-05</v>
      </c>
      <c r="R171" s="196">
        <f>Q171*H171</f>
        <v>6.3670000000000005E-05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267</v>
      </c>
      <c r="AT171" s="198" t="s">
        <v>206</v>
      </c>
      <c r="AU171" s="198" t="s">
        <v>88</v>
      </c>
      <c r="AY171" s="15" t="s">
        <v>204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267</v>
      </c>
      <c r="BM171" s="198" t="s">
        <v>3256</v>
      </c>
    </row>
    <row r="172" s="2" customFormat="1" ht="16.5" customHeight="1">
      <c r="A172" s="34"/>
      <c r="B172" s="185"/>
      <c r="C172" s="200" t="s">
        <v>366</v>
      </c>
      <c r="D172" s="200" t="s">
        <v>301</v>
      </c>
      <c r="E172" s="201" t="s">
        <v>1450</v>
      </c>
      <c r="F172" s="202" t="s">
        <v>1451</v>
      </c>
      <c r="G172" s="203" t="s">
        <v>294</v>
      </c>
      <c r="H172" s="204">
        <v>1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0.0013500000000000001</v>
      </c>
      <c r="R172" s="196">
        <f>Q172*H172</f>
        <v>0.0013500000000000001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334</v>
      </c>
      <c r="AT172" s="198" t="s">
        <v>301</v>
      </c>
      <c r="AU172" s="198" t="s">
        <v>88</v>
      </c>
      <c r="AY172" s="15" t="s">
        <v>204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267</v>
      </c>
      <c r="BM172" s="198" t="s">
        <v>3257</v>
      </c>
    </row>
    <row r="173" s="2" customFormat="1" ht="16.5" customHeight="1">
      <c r="A173" s="34"/>
      <c r="B173" s="185"/>
      <c r="C173" s="186" t="s">
        <v>370</v>
      </c>
      <c r="D173" s="186" t="s">
        <v>206</v>
      </c>
      <c r="E173" s="187" t="s">
        <v>2024</v>
      </c>
      <c r="F173" s="188" t="s">
        <v>3258</v>
      </c>
      <c r="G173" s="189" t="s">
        <v>294</v>
      </c>
      <c r="H173" s="190">
        <v>1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2.0000000000000002E-05</v>
      </c>
      <c r="R173" s="196">
        <f>Q173*H173</f>
        <v>2.0000000000000002E-05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267</v>
      </c>
      <c r="AT173" s="198" t="s">
        <v>206</v>
      </c>
      <c r="AU173" s="198" t="s">
        <v>88</v>
      </c>
      <c r="AY173" s="15" t="s">
        <v>204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267</v>
      </c>
      <c r="BM173" s="198" t="s">
        <v>3259</v>
      </c>
    </row>
    <row r="174" s="2" customFormat="1" ht="21.75" customHeight="1">
      <c r="A174" s="34"/>
      <c r="B174" s="185"/>
      <c r="C174" s="200" t="s">
        <v>374</v>
      </c>
      <c r="D174" s="200" t="s">
        <v>301</v>
      </c>
      <c r="E174" s="201" t="s">
        <v>3260</v>
      </c>
      <c r="F174" s="202" t="s">
        <v>3261</v>
      </c>
      <c r="G174" s="203" t="s">
        <v>294</v>
      </c>
      <c r="H174" s="204">
        <v>1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6.9999999999999994E-05</v>
      </c>
      <c r="R174" s="196">
        <f>Q174*H174</f>
        <v>6.9999999999999994E-05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334</v>
      </c>
      <c r="AT174" s="198" t="s">
        <v>301</v>
      </c>
      <c r="AU174" s="198" t="s">
        <v>88</v>
      </c>
      <c r="AY174" s="15" t="s">
        <v>204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267</v>
      </c>
      <c r="BM174" s="198" t="s">
        <v>3262</v>
      </c>
    </row>
    <row r="175" s="2" customFormat="1" ht="16.5" customHeight="1">
      <c r="A175" s="34"/>
      <c r="B175" s="185"/>
      <c r="C175" s="200" t="s">
        <v>378</v>
      </c>
      <c r="D175" s="200" t="s">
        <v>301</v>
      </c>
      <c r="E175" s="201" t="s">
        <v>3263</v>
      </c>
      <c r="F175" s="202" t="s">
        <v>1370</v>
      </c>
      <c r="G175" s="203" t="s">
        <v>641</v>
      </c>
      <c r="H175" s="217"/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0.0011900000000000001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334</v>
      </c>
      <c r="AT175" s="198" t="s">
        <v>301</v>
      </c>
      <c r="AU175" s="198" t="s">
        <v>88</v>
      </c>
      <c r="AY175" s="15" t="s">
        <v>204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267</v>
      </c>
      <c r="BM175" s="198" t="s">
        <v>3264</v>
      </c>
    </row>
    <row r="176" s="12" customFormat="1" ht="25.92" customHeight="1">
      <c r="A176" s="12"/>
      <c r="B176" s="172"/>
      <c r="C176" s="12"/>
      <c r="D176" s="173" t="s">
        <v>74</v>
      </c>
      <c r="E176" s="174" t="s">
        <v>1228</v>
      </c>
      <c r="F176" s="174" t="s">
        <v>1229</v>
      </c>
      <c r="G176" s="12"/>
      <c r="H176" s="12"/>
      <c r="I176" s="175"/>
      <c r="J176" s="176">
        <f>BK176</f>
        <v>0</v>
      </c>
      <c r="K176" s="12"/>
      <c r="L176" s="172"/>
      <c r="M176" s="177"/>
      <c r="N176" s="178"/>
      <c r="O176" s="178"/>
      <c r="P176" s="179">
        <f>SUM(P177:P180)</f>
        <v>0</v>
      </c>
      <c r="Q176" s="178"/>
      <c r="R176" s="179">
        <f>SUM(R177:R180)</f>
        <v>0</v>
      </c>
      <c r="S176" s="178"/>
      <c r="T176" s="180">
        <f>SUM(T177:T180)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3" t="s">
        <v>210</v>
      </c>
      <c r="AT176" s="181" t="s">
        <v>74</v>
      </c>
      <c r="AU176" s="181" t="s">
        <v>75</v>
      </c>
      <c r="AY176" s="173" t="s">
        <v>204</v>
      </c>
      <c r="BK176" s="182">
        <f>SUM(BK177:BK180)</f>
        <v>0</v>
      </c>
    </row>
    <row r="177" s="2" customFormat="1" ht="33" customHeight="1">
      <c r="A177" s="34"/>
      <c r="B177" s="185"/>
      <c r="C177" s="186" t="s">
        <v>382</v>
      </c>
      <c r="D177" s="186" t="s">
        <v>206</v>
      </c>
      <c r="E177" s="187" t="s">
        <v>1231</v>
      </c>
      <c r="F177" s="188" t="s">
        <v>1660</v>
      </c>
      <c r="G177" s="189" t="s">
        <v>1238</v>
      </c>
      <c r="H177" s="190">
        <v>48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1233</v>
      </c>
      <c r="AT177" s="198" t="s">
        <v>206</v>
      </c>
      <c r="AU177" s="198" t="s">
        <v>82</v>
      </c>
      <c r="AY177" s="15" t="s">
        <v>204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1233</v>
      </c>
      <c r="BM177" s="198" t="s">
        <v>3265</v>
      </c>
    </row>
    <row r="178" s="2" customFormat="1" ht="37.8" customHeight="1">
      <c r="A178" s="34"/>
      <c r="B178" s="185"/>
      <c r="C178" s="186" t="s">
        <v>386</v>
      </c>
      <c r="D178" s="186" t="s">
        <v>206</v>
      </c>
      <c r="E178" s="187" t="s">
        <v>1236</v>
      </c>
      <c r="F178" s="188" t="s">
        <v>1663</v>
      </c>
      <c r="G178" s="189" t="s">
        <v>1238</v>
      </c>
      <c r="H178" s="190">
        <v>40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1233</v>
      </c>
      <c r="AT178" s="198" t="s">
        <v>206</v>
      </c>
      <c r="AU178" s="198" t="s">
        <v>82</v>
      </c>
      <c r="AY178" s="15" t="s">
        <v>204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1233</v>
      </c>
      <c r="BM178" s="198" t="s">
        <v>3266</v>
      </c>
    </row>
    <row r="179" s="2" customFormat="1" ht="33" customHeight="1">
      <c r="A179" s="34"/>
      <c r="B179" s="185"/>
      <c r="C179" s="186" t="s">
        <v>390</v>
      </c>
      <c r="D179" s="186" t="s">
        <v>206</v>
      </c>
      <c r="E179" s="187" t="s">
        <v>1665</v>
      </c>
      <c r="F179" s="188" t="s">
        <v>1666</v>
      </c>
      <c r="G179" s="189" t="s">
        <v>1238</v>
      </c>
      <c r="H179" s="190">
        <v>30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1233</v>
      </c>
      <c r="AT179" s="198" t="s">
        <v>206</v>
      </c>
      <c r="AU179" s="198" t="s">
        <v>82</v>
      </c>
      <c r="AY179" s="15" t="s">
        <v>204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1233</v>
      </c>
      <c r="BM179" s="198" t="s">
        <v>3267</v>
      </c>
    </row>
    <row r="180" s="2" customFormat="1" ht="37.8" customHeight="1">
      <c r="A180" s="34"/>
      <c r="B180" s="185"/>
      <c r="C180" s="186" t="s">
        <v>395</v>
      </c>
      <c r="D180" s="186" t="s">
        <v>206</v>
      </c>
      <c r="E180" s="187" t="s">
        <v>1668</v>
      </c>
      <c r="F180" s="188" t="s">
        <v>1669</v>
      </c>
      <c r="G180" s="189" t="s">
        <v>1238</v>
      </c>
      <c r="H180" s="190">
        <v>19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1233</v>
      </c>
      <c r="AT180" s="198" t="s">
        <v>206</v>
      </c>
      <c r="AU180" s="198" t="s">
        <v>82</v>
      </c>
      <c r="AY180" s="15" t="s">
        <v>204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1233</v>
      </c>
      <c r="BM180" s="198" t="s">
        <v>3268</v>
      </c>
    </row>
    <row r="181" s="12" customFormat="1" ht="25.92" customHeight="1">
      <c r="A181" s="12"/>
      <c r="B181" s="172"/>
      <c r="C181" s="12"/>
      <c r="D181" s="173" t="s">
        <v>74</v>
      </c>
      <c r="E181" s="174" t="s">
        <v>301</v>
      </c>
      <c r="F181" s="174" t="s">
        <v>1793</v>
      </c>
      <c r="G181" s="12"/>
      <c r="H181" s="12"/>
      <c r="I181" s="175"/>
      <c r="J181" s="176">
        <f>BK181</f>
        <v>0</v>
      </c>
      <c r="K181" s="12"/>
      <c r="L181" s="172"/>
      <c r="M181" s="177"/>
      <c r="N181" s="178"/>
      <c r="O181" s="178"/>
      <c r="P181" s="179">
        <f>P182</f>
        <v>0</v>
      </c>
      <c r="Q181" s="178"/>
      <c r="R181" s="179">
        <f>R182</f>
        <v>0</v>
      </c>
      <c r="S181" s="178"/>
      <c r="T181" s="180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210</v>
      </c>
      <c r="AT181" s="181" t="s">
        <v>74</v>
      </c>
      <c r="AU181" s="181" t="s">
        <v>75</v>
      </c>
      <c r="AY181" s="173" t="s">
        <v>204</v>
      </c>
      <c r="BK181" s="182">
        <f>BK182</f>
        <v>0</v>
      </c>
    </row>
    <row r="182" s="12" customFormat="1" ht="22.8" customHeight="1">
      <c r="A182" s="12"/>
      <c r="B182" s="172"/>
      <c r="C182" s="12"/>
      <c r="D182" s="173" t="s">
        <v>74</v>
      </c>
      <c r="E182" s="183" t="s">
        <v>1794</v>
      </c>
      <c r="F182" s="183" t="s">
        <v>1795</v>
      </c>
      <c r="G182" s="12"/>
      <c r="H182" s="12"/>
      <c r="I182" s="175"/>
      <c r="J182" s="184">
        <f>BK182</f>
        <v>0</v>
      </c>
      <c r="K182" s="12"/>
      <c r="L182" s="172"/>
      <c r="M182" s="177"/>
      <c r="N182" s="178"/>
      <c r="O182" s="178"/>
      <c r="P182" s="179">
        <f>SUM(P183:P184)</f>
        <v>0</v>
      </c>
      <c r="Q182" s="178"/>
      <c r="R182" s="179">
        <f>SUM(R183:R184)</f>
        <v>0</v>
      </c>
      <c r="S182" s="178"/>
      <c r="T182" s="180">
        <f>SUM(T183:T184)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73" t="s">
        <v>210</v>
      </c>
      <c r="AT182" s="181" t="s">
        <v>74</v>
      </c>
      <c r="AU182" s="181" t="s">
        <v>82</v>
      </c>
      <c r="AY182" s="173" t="s">
        <v>204</v>
      </c>
      <c r="BK182" s="182">
        <f>SUM(BK183:BK184)</f>
        <v>0</v>
      </c>
    </row>
    <row r="183" s="2" customFormat="1" ht="16.5" customHeight="1">
      <c r="A183" s="34"/>
      <c r="B183" s="185"/>
      <c r="C183" s="186" t="s">
        <v>399</v>
      </c>
      <c r="D183" s="186" t="s">
        <v>206</v>
      </c>
      <c r="E183" s="187" t="s">
        <v>3269</v>
      </c>
      <c r="F183" s="188" t="s">
        <v>3270</v>
      </c>
      <c r="G183" s="189" t="s">
        <v>1238</v>
      </c>
      <c r="H183" s="190">
        <v>5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1233</v>
      </c>
      <c r="AT183" s="198" t="s">
        <v>206</v>
      </c>
      <c r="AU183" s="198" t="s">
        <v>88</v>
      </c>
      <c r="AY183" s="15" t="s">
        <v>204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1233</v>
      </c>
      <c r="BM183" s="198" t="s">
        <v>3271</v>
      </c>
    </row>
    <row r="184" s="2" customFormat="1" ht="24.15" customHeight="1">
      <c r="A184" s="34"/>
      <c r="B184" s="185"/>
      <c r="C184" s="186" t="s">
        <v>403</v>
      </c>
      <c r="D184" s="186" t="s">
        <v>206</v>
      </c>
      <c r="E184" s="187" t="s">
        <v>3272</v>
      </c>
      <c r="F184" s="188" t="s">
        <v>3273</v>
      </c>
      <c r="G184" s="189" t="s">
        <v>495</v>
      </c>
      <c r="H184" s="190">
        <v>90</v>
      </c>
      <c r="I184" s="191"/>
      <c r="J184" s="192">
        <f>ROUND(I184*H184,2)</f>
        <v>0</v>
      </c>
      <c r="K184" s="193"/>
      <c r="L184" s="35"/>
      <c r="M184" s="212" t="s">
        <v>1</v>
      </c>
      <c r="N184" s="213" t="s">
        <v>41</v>
      </c>
      <c r="O184" s="214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1233</v>
      </c>
      <c r="AT184" s="198" t="s">
        <v>206</v>
      </c>
      <c r="AU184" s="198" t="s">
        <v>88</v>
      </c>
      <c r="AY184" s="15" t="s">
        <v>204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1233</v>
      </c>
      <c r="BM184" s="198" t="s">
        <v>3274</v>
      </c>
    </row>
    <row r="185" s="2" customFormat="1" ht="6.96" customHeight="1">
      <c r="A185" s="34"/>
      <c r="B185" s="61"/>
      <c r="C185" s="62"/>
      <c r="D185" s="62"/>
      <c r="E185" s="62"/>
      <c r="F185" s="62"/>
      <c r="G185" s="62"/>
      <c r="H185" s="62"/>
      <c r="I185" s="62"/>
      <c r="J185" s="62"/>
      <c r="K185" s="62"/>
      <c r="L185" s="35"/>
      <c r="M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</row>
  </sheetData>
  <autoFilter ref="C125:K184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153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3275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33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5. 4. 2024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1248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2"/>
      <c r="B27" s="133"/>
      <c r="C27" s="132"/>
      <c r="D27" s="132"/>
      <c r="E27" s="32" t="s">
        <v>1</v>
      </c>
      <c r="F27" s="32"/>
      <c r="G27" s="32"/>
      <c r="H27" s="32"/>
      <c r="I27" s="132"/>
      <c r="J27" s="132"/>
      <c r="K27" s="132"/>
      <c r="L27" s="134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5" t="s">
        <v>35</v>
      </c>
      <c r="E30" s="34"/>
      <c r="F30" s="34"/>
      <c r="G30" s="34"/>
      <c r="H30" s="34"/>
      <c r="I30" s="34"/>
      <c r="J30" s="97">
        <f>ROUND(J125,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6" t="s">
        <v>39</v>
      </c>
      <c r="E33" s="41" t="s">
        <v>40</v>
      </c>
      <c r="F33" s="137">
        <f>ROUND((SUM(BE125:BE177)),  2)</f>
        <v>0</v>
      </c>
      <c r="G33" s="138"/>
      <c r="H33" s="138"/>
      <c r="I33" s="139">
        <v>0.20000000000000001</v>
      </c>
      <c r="J33" s="137">
        <f>ROUND(((SUM(BE125:BE177))*I33),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ROUND((SUM(BF125:BF177)),  2)</f>
        <v>0</v>
      </c>
      <c r="G34" s="138"/>
      <c r="H34" s="138"/>
      <c r="I34" s="139">
        <v>0.20000000000000001</v>
      </c>
      <c r="J34" s="137">
        <f>ROUND(((SUM(BF125:BF177))*I34),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ROUND((SUM(BG125:BG177)),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ROUND((SUM(BH125:BH177)),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ROUND((SUM(BI125:BI177)),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153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06 - Kanalizačná prípojka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k.ú.: Ždiar nad Hronom, č.p.:1793/3</v>
      </c>
      <c r="G89" s="34"/>
      <c r="H89" s="34"/>
      <c r="I89" s="28" t="s">
        <v>21</v>
      </c>
      <c r="J89" s="70" t="str">
        <f>IF(J12="","",J12)</f>
        <v>5. 4. 2024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Zriadenie sociálnych služieb LIPA</v>
      </c>
      <c r="G91" s="34"/>
      <c r="H91" s="34"/>
      <c r="I91" s="28" t="s">
        <v>29</v>
      </c>
      <c r="J91" s="32" t="str">
        <f>E21</f>
        <v>Ing. Viliam Michálek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Peter Antol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159</v>
      </c>
      <c r="D94" s="142"/>
      <c r="E94" s="142"/>
      <c r="F94" s="142"/>
      <c r="G94" s="142"/>
      <c r="H94" s="142"/>
      <c r="I94" s="142"/>
      <c r="J94" s="151" t="s">
        <v>160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161</v>
      </c>
      <c r="D96" s="34"/>
      <c r="E96" s="34"/>
      <c r="F96" s="34"/>
      <c r="G96" s="34"/>
      <c r="H96" s="34"/>
      <c r="I96" s="34"/>
      <c r="J96" s="97">
        <f>J125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162</v>
      </c>
    </row>
    <row r="97" s="9" customFormat="1" ht="24.96" customHeight="1">
      <c r="A97" s="9"/>
      <c r="B97" s="153"/>
      <c r="C97" s="9"/>
      <c r="D97" s="154" t="s">
        <v>163</v>
      </c>
      <c r="E97" s="155"/>
      <c r="F97" s="155"/>
      <c r="G97" s="155"/>
      <c r="H97" s="155"/>
      <c r="I97" s="155"/>
      <c r="J97" s="156">
        <f>J126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164</v>
      </c>
      <c r="E98" s="159"/>
      <c r="F98" s="159"/>
      <c r="G98" s="159"/>
      <c r="H98" s="159"/>
      <c r="I98" s="159"/>
      <c r="J98" s="160">
        <f>J127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4.88" customHeight="1">
      <c r="A99" s="10"/>
      <c r="B99" s="157"/>
      <c r="C99" s="10"/>
      <c r="D99" s="158" t="s">
        <v>3276</v>
      </c>
      <c r="E99" s="159"/>
      <c r="F99" s="159"/>
      <c r="G99" s="159"/>
      <c r="H99" s="159"/>
      <c r="I99" s="159"/>
      <c r="J99" s="160">
        <f>J137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7"/>
      <c r="C100" s="10"/>
      <c r="D100" s="158" t="s">
        <v>166</v>
      </c>
      <c r="E100" s="159"/>
      <c r="F100" s="159"/>
      <c r="G100" s="159"/>
      <c r="H100" s="159"/>
      <c r="I100" s="159"/>
      <c r="J100" s="160">
        <f>J139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3170</v>
      </c>
      <c r="E101" s="159"/>
      <c r="F101" s="159"/>
      <c r="G101" s="159"/>
      <c r="H101" s="159"/>
      <c r="I101" s="159"/>
      <c r="J101" s="160">
        <f>J142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169</v>
      </c>
      <c r="E102" s="159"/>
      <c r="F102" s="159"/>
      <c r="G102" s="159"/>
      <c r="H102" s="159"/>
      <c r="I102" s="159"/>
      <c r="J102" s="160">
        <f>J165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170</v>
      </c>
      <c r="E103" s="159"/>
      <c r="F103" s="159"/>
      <c r="G103" s="159"/>
      <c r="H103" s="159"/>
      <c r="I103" s="159"/>
      <c r="J103" s="160">
        <f>J167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188</v>
      </c>
      <c r="E104" s="155"/>
      <c r="F104" s="155"/>
      <c r="G104" s="155"/>
      <c r="H104" s="155"/>
      <c r="I104" s="155"/>
      <c r="J104" s="156">
        <f>J170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1676</v>
      </c>
      <c r="E105" s="159"/>
      <c r="F105" s="159"/>
      <c r="G105" s="159"/>
      <c r="H105" s="159"/>
      <c r="I105" s="159"/>
      <c r="J105" s="160">
        <f>J175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190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1" t="str">
        <f>E7</f>
        <v>Výstavba novej budovy strediska DSS Doména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153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E9</f>
        <v>SO 06 - Kanalizačná prípojka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F12</f>
        <v>k.ú.: Ždiar nad Hronom, č.p.:1793/3</v>
      </c>
      <c r="G119" s="34"/>
      <c r="H119" s="34"/>
      <c r="I119" s="28" t="s">
        <v>21</v>
      </c>
      <c r="J119" s="70" t="str">
        <f>IF(J12="","",J12)</f>
        <v>5. 4. 2024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E15</f>
        <v>Zriadenie sociálnych služieb LIPA</v>
      </c>
      <c r="G121" s="34"/>
      <c r="H121" s="34"/>
      <c r="I121" s="28" t="s">
        <v>29</v>
      </c>
      <c r="J121" s="32" t="str">
        <f>E21</f>
        <v>Ing. Viliam Michálek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IF(E18="","",E18)</f>
        <v>Vyplň údaj</v>
      </c>
      <c r="G122" s="34"/>
      <c r="H122" s="34"/>
      <c r="I122" s="28" t="s">
        <v>32</v>
      </c>
      <c r="J122" s="32" t="str">
        <f>E24</f>
        <v>Ing. Peter Antol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1"/>
      <c r="B124" s="162"/>
      <c r="C124" s="163" t="s">
        <v>191</v>
      </c>
      <c r="D124" s="164" t="s">
        <v>60</v>
      </c>
      <c r="E124" s="164" t="s">
        <v>56</v>
      </c>
      <c r="F124" s="164" t="s">
        <v>57</v>
      </c>
      <c r="G124" s="164" t="s">
        <v>192</v>
      </c>
      <c r="H124" s="164" t="s">
        <v>193</v>
      </c>
      <c r="I124" s="164" t="s">
        <v>194</v>
      </c>
      <c r="J124" s="165" t="s">
        <v>160</v>
      </c>
      <c r="K124" s="166" t="s">
        <v>195</v>
      </c>
      <c r="L124" s="167"/>
      <c r="M124" s="87" t="s">
        <v>1</v>
      </c>
      <c r="N124" s="88" t="s">
        <v>39</v>
      </c>
      <c r="O124" s="88" t="s">
        <v>196</v>
      </c>
      <c r="P124" s="88" t="s">
        <v>197</v>
      </c>
      <c r="Q124" s="88" t="s">
        <v>198</v>
      </c>
      <c r="R124" s="88" t="s">
        <v>199</v>
      </c>
      <c r="S124" s="88" t="s">
        <v>200</v>
      </c>
      <c r="T124" s="89" t="s">
        <v>201</v>
      </c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</row>
    <row r="125" s="2" customFormat="1" ht="22.8" customHeight="1">
      <c r="A125" s="34"/>
      <c r="B125" s="35"/>
      <c r="C125" s="94" t="s">
        <v>161</v>
      </c>
      <c r="D125" s="34"/>
      <c r="E125" s="34"/>
      <c r="F125" s="34"/>
      <c r="G125" s="34"/>
      <c r="H125" s="34"/>
      <c r="I125" s="34"/>
      <c r="J125" s="168">
        <f>BK125</f>
        <v>0</v>
      </c>
      <c r="K125" s="34"/>
      <c r="L125" s="35"/>
      <c r="M125" s="90"/>
      <c r="N125" s="74"/>
      <c r="O125" s="91"/>
      <c r="P125" s="169">
        <f>P126+P170</f>
        <v>0</v>
      </c>
      <c r="Q125" s="91"/>
      <c r="R125" s="169">
        <f>R126+R170</f>
        <v>80.027389999999983</v>
      </c>
      <c r="S125" s="91"/>
      <c r="T125" s="170">
        <f>T126+T170</f>
        <v>0.043200000000000002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74</v>
      </c>
      <c r="AU125" s="15" t="s">
        <v>162</v>
      </c>
      <c r="BK125" s="171">
        <f>BK126+BK170</f>
        <v>0</v>
      </c>
    </row>
    <row r="126" s="12" customFormat="1" ht="25.92" customHeight="1">
      <c r="A126" s="12"/>
      <c r="B126" s="172"/>
      <c r="C126" s="12"/>
      <c r="D126" s="173" t="s">
        <v>74</v>
      </c>
      <c r="E126" s="174" t="s">
        <v>202</v>
      </c>
      <c r="F126" s="174" t="s">
        <v>203</v>
      </c>
      <c r="G126" s="12"/>
      <c r="H126" s="12"/>
      <c r="I126" s="175"/>
      <c r="J126" s="176">
        <f>BK126</f>
        <v>0</v>
      </c>
      <c r="K126" s="12"/>
      <c r="L126" s="172"/>
      <c r="M126" s="177"/>
      <c r="N126" s="178"/>
      <c r="O126" s="178"/>
      <c r="P126" s="179">
        <f>P127+P139+P142+P165+P167</f>
        <v>0</v>
      </c>
      <c r="Q126" s="178"/>
      <c r="R126" s="179">
        <f>R127+R139+R142+R165+R167</f>
        <v>80.027389999999983</v>
      </c>
      <c r="S126" s="178"/>
      <c r="T126" s="180">
        <f>T127+T139+T142+T165+T167</f>
        <v>0.043200000000000002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82</v>
      </c>
      <c r="AT126" s="181" t="s">
        <v>74</v>
      </c>
      <c r="AU126" s="181" t="s">
        <v>75</v>
      </c>
      <c r="AY126" s="173" t="s">
        <v>204</v>
      </c>
      <c r="BK126" s="182">
        <f>BK127+BK139+BK142+BK165+BK167</f>
        <v>0</v>
      </c>
    </row>
    <row r="127" s="12" customFormat="1" ht="22.8" customHeight="1">
      <c r="A127" s="12"/>
      <c r="B127" s="172"/>
      <c r="C127" s="12"/>
      <c r="D127" s="173" t="s">
        <v>74</v>
      </c>
      <c r="E127" s="183" t="s">
        <v>82</v>
      </c>
      <c r="F127" s="183" t="s">
        <v>205</v>
      </c>
      <c r="G127" s="12"/>
      <c r="H127" s="12"/>
      <c r="I127" s="175"/>
      <c r="J127" s="184">
        <f>BK127</f>
        <v>0</v>
      </c>
      <c r="K127" s="12"/>
      <c r="L127" s="172"/>
      <c r="M127" s="177"/>
      <c r="N127" s="178"/>
      <c r="O127" s="178"/>
      <c r="P127" s="179">
        <f>P128+SUM(P129:P137)</f>
        <v>0</v>
      </c>
      <c r="Q127" s="178"/>
      <c r="R127" s="179">
        <f>R128+SUM(R129:R137)</f>
        <v>79.279451999999992</v>
      </c>
      <c r="S127" s="178"/>
      <c r="T127" s="180">
        <f>T128+SUM(T129:T137)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82</v>
      </c>
      <c r="AT127" s="181" t="s">
        <v>74</v>
      </c>
      <c r="AU127" s="181" t="s">
        <v>82</v>
      </c>
      <c r="AY127" s="173" t="s">
        <v>204</v>
      </c>
      <c r="BK127" s="182">
        <f>BK128+SUM(BK129:BK137)</f>
        <v>0</v>
      </c>
    </row>
    <row r="128" s="2" customFormat="1" ht="24.15" customHeight="1">
      <c r="A128" s="34"/>
      <c r="B128" s="185"/>
      <c r="C128" s="186" t="s">
        <v>82</v>
      </c>
      <c r="D128" s="186" t="s">
        <v>206</v>
      </c>
      <c r="E128" s="187" t="s">
        <v>2694</v>
      </c>
      <c r="F128" s="188" t="s">
        <v>2695</v>
      </c>
      <c r="G128" s="189" t="s">
        <v>209</v>
      </c>
      <c r="H128" s="190">
        <v>20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1233</v>
      </c>
      <c r="AT128" s="198" t="s">
        <v>206</v>
      </c>
      <c r="AU128" s="198" t="s">
        <v>88</v>
      </c>
      <c r="AY128" s="15" t="s">
        <v>204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88</v>
      </c>
      <c r="BK128" s="199">
        <f>ROUND(I128*H128,2)</f>
        <v>0</v>
      </c>
      <c r="BL128" s="15" t="s">
        <v>1233</v>
      </c>
      <c r="BM128" s="198" t="s">
        <v>3277</v>
      </c>
    </row>
    <row r="129" s="2" customFormat="1" ht="24.15" customHeight="1">
      <c r="A129" s="34"/>
      <c r="B129" s="185"/>
      <c r="C129" s="186" t="s">
        <v>88</v>
      </c>
      <c r="D129" s="186" t="s">
        <v>206</v>
      </c>
      <c r="E129" s="187" t="s">
        <v>212</v>
      </c>
      <c r="F129" s="188" t="s">
        <v>213</v>
      </c>
      <c r="G129" s="189" t="s">
        <v>209</v>
      </c>
      <c r="H129" s="190">
        <v>20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210</v>
      </c>
      <c r="AT129" s="198" t="s">
        <v>206</v>
      </c>
      <c r="AU129" s="198" t="s">
        <v>88</v>
      </c>
      <c r="AY129" s="15" t="s">
        <v>204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88</v>
      </c>
      <c r="BK129" s="199">
        <f>ROUND(I129*H129,2)</f>
        <v>0</v>
      </c>
      <c r="BL129" s="15" t="s">
        <v>210</v>
      </c>
      <c r="BM129" s="198" t="s">
        <v>3278</v>
      </c>
    </row>
    <row r="130" s="2" customFormat="1" ht="16.5" customHeight="1">
      <c r="A130" s="34"/>
      <c r="B130" s="185"/>
      <c r="C130" s="186" t="s">
        <v>93</v>
      </c>
      <c r="D130" s="186" t="s">
        <v>206</v>
      </c>
      <c r="E130" s="187" t="s">
        <v>1683</v>
      </c>
      <c r="F130" s="188" t="s">
        <v>3174</v>
      </c>
      <c r="G130" s="189" t="s">
        <v>209</v>
      </c>
      <c r="H130" s="190">
        <v>252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210</v>
      </c>
      <c r="AT130" s="198" t="s">
        <v>206</v>
      </c>
      <c r="AU130" s="198" t="s">
        <v>88</v>
      </c>
      <c r="AY130" s="15" t="s">
        <v>204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210</v>
      </c>
      <c r="BM130" s="198" t="s">
        <v>3279</v>
      </c>
    </row>
    <row r="131" s="2" customFormat="1" ht="37.8" customHeight="1">
      <c r="A131" s="34"/>
      <c r="B131" s="185"/>
      <c r="C131" s="186" t="s">
        <v>210</v>
      </c>
      <c r="D131" s="186" t="s">
        <v>206</v>
      </c>
      <c r="E131" s="187" t="s">
        <v>3176</v>
      </c>
      <c r="F131" s="188" t="s">
        <v>3177</v>
      </c>
      <c r="G131" s="189" t="s">
        <v>209</v>
      </c>
      <c r="H131" s="190">
        <v>252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210</v>
      </c>
      <c r="AT131" s="198" t="s">
        <v>206</v>
      </c>
      <c r="AU131" s="198" t="s">
        <v>88</v>
      </c>
      <c r="AY131" s="15" t="s">
        <v>204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210</v>
      </c>
      <c r="BM131" s="198" t="s">
        <v>3280</v>
      </c>
    </row>
    <row r="132" s="2" customFormat="1" ht="33" customHeight="1">
      <c r="A132" s="34"/>
      <c r="B132" s="185"/>
      <c r="C132" s="186" t="s">
        <v>221</v>
      </c>
      <c r="D132" s="186" t="s">
        <v>206</v>
      </c>
      <c r="E132" s="187" t="s">
        <v>3179</v>
      </c>
      <c r="F132" s="188" t="s">
        <v>3180</v>
      </c>
      <c r="G132" s="189" t="s">
        <v>209</v>
      </c>
      <c r="H132" s="190">
        <v>16.844999999999999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210</v>
      </c>
      <c r="AT132" s="198" t="s">
        <v>206</v>
      </c>
      <c r="AU132" s="198" t="s">
        <v>88</v>
      </c>
      <c r="AY132" s="15" t="s">
        <v>204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210</v>
      </c>
      <c r="BM132" s="198" t="s">
        <v>3281</v>
      </c>
    </row>
    <row r="133" s="2" customFormat="1" ht="37.8" customHeight="1">
      <c r="A133" s="34"/>
      <c r="B133" s="185"/>
      <c r="C133" s="186" t="s">
        <v>225</v>
      </c>
      <c r="D133" s="186" t="s">
        <v>206</v>
      </c>
      <c r="E133" s="187" t="s">
        <v>3182</v>
      </c>
      <c r="F133" s="188" t="s">
        <v>3183</v>
      </c>
      <c r="G133" s="189" t="s">
        <v>209</v>
      </c>
      <c r="H133" s="190">
        <v>16.844999999999999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210</v>
      </c>
      <c r="AT133" s="198" t="s">
        <v>206</v>
      </c>
      <c r="AU133" s="198" t="s">
        <v>88</v>
      </c>
      <c r="AY133" s="15" t="s">
        <v>204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210</v>
      </c>
      <c r="BM133" s="198" t="s">
        <v>3282</v>
      </c>
    </row>
    <row r="134" s="2" customFormat="1" ht="24.15" customHeight="1">
      <c r="A134" s="34"/>
      <c r="B134" s="185"/>
      <c r="C134" s="186" t="s">
        <v>229</v>
      </c>
      <c r="D134" s="186" t="s">
        <v>206</v>
      </c>
      <c r="E134" s="187" t="s">
        <v>1689</v>
      </c>
      <c r="F134" s="188" t="s">
        <v>1690</v>
      </c>
      <c r="G134" s="189" t="s">
        <v>209</v>
      </c>
      <c r="H134" s="190">
        <v>235.155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210</v>
      </c>
      <c r="AT134" s="198" t="s">
        <v>206</v>
      </c>
      <c r="AU134" s="198" t="s">
        <v>88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210</v>
      </c>
      <c r="BM134" s="198" t="s">
        <v>3283</v>
      </c>
    </row>
    <row r="135" s="2" customFormat="1" ht="24.15" customHeight="1">
      <c r="A135" s="34"/>
      <c r="B135" s="185"/>
      <c r="C135" s="186" t="s">
        <v>233</v>
      </c>
      <c r="D135" s="186" t="s">
        <v>206</v>
      </c>
      <c r="E135" s="187" t="s">
        <v>1692</v>
      </c>
      <c r="F135" s="188" t="s">
        <v>1693</v>
      </c>
      <c r="G135" s="189" t="s">
        <v>209</v>
      </c>
      <c r="H135" s="190">
        <v>38.340000000000003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210</v>
      </c>
      <c r="AT135" s="198" t="s">
        <v>206</v>
      </c>
      <c r="AU135" s="198" t="s">
        <v>88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210</v>
      </c>
      <c r="BM135" s="198" t="s">
        <v>3284</v>
      </c>
    </row>
    <row r="136" s="2" customFormat="1" ht="16.5" customHeight="1">
      <c r="A136" s="34"/>
      <c r="B136" s="185"/>
      <c r="C136" s="200" t="s">
        <v>241</v>
      </c>
      <c r="D136" s="200" t="s">
        <v>301</v>
      </c>
      <c r="E136" s="201" t="s">
        <v>3187</v>
      </c>
      <c r="F136" s="202" t="s">
        <v>3188</v>
      </c>
      <c r="G136" s="203" t="s">
        <v>270</v>
      </c>
      <c r="H136" s="204">
        <v>57.509999999999998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1</v>
      </c>
      <c r="R136" s="196">
        <f>Q136*H136</f>
        <v>57.509999999999998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233</v>
      </c>
      <c r="AT136" s="198" t="s">
        <v>301</v>
      </c>
      <c r="AU136" s="198" t="s">
        <v>88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210</v>
      </c>
      <c r="BM136" s="198" t="s">
        <v>3285</v>
      </c>
    </row>
    <row r="137" s="12" customFormat="1" ht="20.88" customHeight="1">
      <c r="A137" s="12"/>
      <c r="B137" s="172"/>
      <c r="C137" s="12"/>
      <c r="D137" s="173" t="s">
        <v>74</v>
      </c>
      <c r="E137" s="183" t="s">
        <v>210</v>
      </c>
      <c r="F137" s="183" t="s">
        <v>394</v>
      </c>
      <c r="G137" s="12"/>
      <c r="H137" s="12"/>
      <c r="I137" s="175"/>
      <c r="J137" s="184">
        <f>BK137</f>
        <v>0</v>
      </c>
      <c r="K137" s="12"/>
      <c r="L137" s="172"/>
      <c r="M137" s="177"/>
      <c r="N137" s="178"/>
      <c r="O137" s="178"/>
      <c r="P137" s="179">
        <f>P138</f>
        <v>0</v>
      </c>
      <c r="Q137" s="178"/>
      <c r="R137" s="179">
        <f>R138</f>
        <v>21.769451999999998</v>
      </c>
      <c r="S137" s="178"/>
      <c r="T137" s="180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88</v>
      </c>
      <c r="AY137" s="173" t="s">
        <v>204</v>
      </c>
      <c r="BK137" s="182">
        <f>BK138</f>
        <v>0</v>
      </c>
    </row>
    <row r="138" s="2" customFormat="1" ht="24.15" customHeight="1">
      <c r="A138" s="34"/>
      <c r="B138" s="185"/>
      <c r="C138" s="186" t="s">
        <v>247</v>
      </c>
      <c r="D138" s="186" t="s">
        <v>206</v>
      </c>
      <c r="E138" s="187" t="s">
        <v>1695</v>
      </c>
      <c r="F138" s="188" t="s">
        <v>1696</v>
      </c>
      <c r="G138" s="189" t="s">
        <v>209</v>
      </c>
      <c r="H138" s="190">
        <v>12.779999999999999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1.7034</v>
      </c>
      <c r="R138" s="196">
        <f>Q138*H138</f>
        <v>21.769451999999998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210</v>
      </c>
      <c r="AT138" s="198" t="s">
        <v>206</v>
      </c>
      <c r="AU138" s="198" t="s">
        <v>93</v>
      </c>
      <c r="AY138" s="15" t="s">
        <v>204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210</v>
      </c>
      <c r="BM138" s="198" t="s">
        <v>3286</v>
      </c>
    </row>
    <row r="139" s="12" customFormat="1" ht="22.8" customHeight="1">
      <c r="A139" s="12"/>
      <c r="B139" s="172"/>
      <c r="C139" s="12"/>
      <c r="D139" s="173" t="s">
        <v>74</v>
      </c>
      <c r="E139" s="183" t="s">
        <v>93</v>
      </c>
      <c r="F139" s="183" t="s">
        <v>305</v>
      </c>
      <c r="G139" s="12"/>
      <c r="H139" s="12"/>
      <c r="I139" s="175"/>
      <c r="J139" s="184">
        <f>BK139</f>
        <v>0</v>
      </c>
      <c r="K139" s="12"/>
      <c r="L139" s="172"/>
      <c r="M139" s="177"/>
      <c r="N139" s="178"/>
      <c r="O139" s="178"/>
      <c r="P139" s="179">
        <f>SUM(P140:P141)</f>
        <v>0</v>
      </c>
      <c r="Q139" s="178"/>
      <c r="R139" s="179">
        <f>SUM(R140:R141)</f>
        <v>0</v>
      </c>
      <c r="S139" s="178"/>
      <c r="T139" s="180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82</v>
      </c>
      <c r="AT139" s="181" t="s">
        <v>74</v>
      </c>
      <c r="AU139" s="181" t="s">
        <v>82</v>
      </c>
      <c r="AY139" s="173" t="s">
        <v>204</v>
      </c>
      <c r="BK139" s="182">
        <f>SUM(BK140:BK141)</f>
        <v>0</v>
      </c>
    </row>
    <row r="140" s="2" customFormat="1" ht="24.15" customHeight="1">
      <c r="A140" s="34"/>
      <c r="B140" s="185"/>
      <c r="C140" s="186" t="s">
        <v>251</v>
      </c>
      <c r="D140" s="186" t="s">
        <v>206</v>
      </c>
      <c r="E140" s="187" t="s">
        <v>3287</v>
      </c>
      <c r="F140" s="188" t="s">
        <v>3288</v>
      </c>
      <c r="G140" s="189" t="s">
        <v>294</v>
      </c>
      <c r="H140" s="190">
        <v>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210</v>
      </c>
      <c r="AT140" s="198" t="s">
        <v>206</v>
      </c>
      <c r="AU140" s="198" t="s">
        <v>88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210</v>
      </c>
      <c r="BM140" s="198" t="s">
        <v>3289</v>
      </c>
    </row>
    <row r="141" s="2" customFormat="1" ht="21.75" customHeight="1">
      <c r="A141" s="34"/>
      <c r="B141" s="185"/>
      <c r="C141" s="200" t="s">
        <v>255</v>
      </c>
      <c r="D141" s="200" t="s">
        <v>301</v>
      </c>
      <c r="E141" s="201" t="s">
        <v>3290</v>
      </c>
      <c r="F141" s="202" t="s">
        <v>3291</v>
      </c>
      <c r="G141" s="203" t="s">
        <v>294</v>
      </c>
      <c r="H141" s="204">
        <v>1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233</v>
      </c>
      <c r="AT141" s="198" t="s">
        <v>301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210</v>
      </c>
      <c r="BM141" s="198" t="s">
        <v>3292</v>
      </c>
    </row>
    <row r="142" s="12" customFormat="1" ht="22.8" customHeight="1">
      <c r="A142" s="12"/>
      <c r="B142" s="172"/>
      <c r="C142" s="12"/>
      <c r="D142" s="173" t="s">
        <v>74</v>
      </c>
      <c r="E142" s="183" t="s">
        <v>233</v>
      </c>
      <c r="F142" s="183" t="s">
        <v>3191</v>
      </c>
      <c r="G142" s="12"/>
      <c r="H142" s="12"/>
      <c r="I142" s="175"/>
      <c r="J142" s="184">
        <f>BK142</f>
        <v>0</v>
      </c>
      <c r="K142" s="12"/>
      <c r="L142" s="172"/>
      <c r="M142" s="177"/>
      <c r="N142" s="178"/>
      <c r="O142" s="178"/>
      <c r="P142" s="179">
        <f>SUM(P143:P164)</f>
        <v>0</v>
      </c>
      <c r="Q142" s="178"/>
      <c r="R142" s="179">
        <f>SUM(R143:R164)</f>
        <v>0.74489079999999996</v>
      </c>
      <c r="S142" s="178"/>
      <c r="T142" s="180">
        <f>SUM(T143:T164)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3" t="s">
        <v>82</v>
      </c>
      <c r="AT142" s="181" t="s">
        <v>74</v>
      </c>
      <c r="AU142" s="181" t="s">
        <v>82</v>
      </c>
      <c r="AY142" s="173" t="s">
        <v>204</v>
      </c>
      <c r="BK142" s="182">
        <f>SUM(BK143:BK164)</f>
        <v>0</v>
      </c>
    </row>
    <row r="143" s="2" customFormat="1" ht="24.15" customHeight="1">
      <c r="A143" s="34"/>
      <c r="B143" s="185"/>
      <c r="C143" s="186" t="s">
        <v>259</v>
      </c>
      <c r="D143" s="186" t="s">
        <v>206</v>
      </c>
      <c r="E143" s="187" t="s">
        <v>3293</v>
      </c>
      <c r="F143" s="188" t="s">
        <v>3294</v>
      </c>
      <c r="G143" s="189" t="s">
        <v>495</v>
      </c>
      <c r="H143" s="190">
        <v>105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0.00368696</v>
      </c>
      <c r="R143" s="196">
        <f>Q143*H143</f>
        <v>0.3871308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210</v>
      </c>
      <c r="AT143" s="198" t="s">
        <v>206</v>
      </c>
      <c r="AU143" s="198" t="s">
        <v>88</v>
      </c>
      <c r="AY143" s="15" t="s">
        <v>204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210</v>
      </c>
      <c r="BM143" s="198" t="s">
        <v>3295</v>
      </c>
    </row>
    <row r="144" s="2" customFormat="1" ht="24.15" customHeight="1">
      <c r="A144" s="34"/>
      <c r="B144" s="185"/>
      <c r="C144" s="186" t="s">
        <v>263</v>
      </c>
      <c r="D144" s="186" t="s">
        <v>206</v>
      </c>
      <c r="E144" s="187" t="s">
        <v>3296</v>
      </c>
      <c r="F144" s="188" t="s">
        <v>3297</v>
      </c>
      <c r="G144" s="189" t="s">
        <v>294</v>
      </c>
      <c r="H144" s="190">
        <v>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210</v>
      </c>
      <c r="AT144" s="198" t="s">
        <v>206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210</v>
      </c>
      <c r="BM144" s="198" t="s">
        <v>3298</v>
      </c>
    </row>
    <row r="145" s="2" customFormat="1" ht="24.15" customHeight="1">
      <c r="A145" s="34"/>
      <c r="B145" s="185"/>
      <c r="C145" s="200" t="s">
        <v>267</v>
      </c>
      <c r="D145" s="200" t="s">
        <v>301</v>
      </c>
      <c r="E145" s="201" t="s">
        <v>3299</v>
      </c>
      <c r="F145" s="202" t="s">
        <v>3300</v>
      </c>
      <c r="G145" s="203" t="s">
        <v>294</v>
      </c>
      <c r="H145" s="204">
        <v>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233</v>
      </c>
      <c r="AT145" s="198" t="s">
        <v>301</v>
      </c>
      <c r="AU145" s="198" t="s">
        <v>88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210</v>
      </c>
      <c r="BM145" s="198" t="s">
        <v>3301</v>
      </c>
    </row>
    <row r="146" s="2" customFormat="1" ht="33" customHeight="1">
      <c r="A146" s="34"/>
      <c r="B146" s="185"/>
      <c r="C146" s="186" t="s">
        <v>272</v>
      </c>
      <c r="D146" s="186" t="s">
        <v>206</v>
      </c>
      <c r="E146" s="187" t="s">
        <v>3302</v>
      </c>
      <c r="F146" s="188" t="s">
        <v>3303</v>
      </c>
      <c r="G146" s="189" t="s">
        <v>294</v>
      </c>
      <c r="H146" s="190">
        <v>7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210</v>
      </c>
      <c r="AT146" s="198" t="s">
        <v>206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210</v>
      </c>
      <c r="BM146" s="198" t="s">
        <v>3304</v>
      </c>
    </row>
    <row r="147" s="2" customFormat="1" ht="24.15" customHeight="1">
      <c r="A147" s="34"/>
      <c r="B147" s="185"/>
      <c r="C147" s="200" t="s">
        <v>276</v>
      </c>
      <c r="D147" s="200" t="s">
        <v>301</v>
      </c>
      <c r="E147" s="201" t="s">
        <v>3305</v>
      </c>
      <c r="F147" s="202" t="s">
        <v>3306</v>
      </c>
      <c r="G147" s="203" t="s">
        <v>294</v>
      </c>
      <c r="H147" s="204">
        <v>4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0.0090299999999999998</v>
      </c>
      <c r="R147" s="196">
        <f>Q147*H147</f>
        <v>0.036119999999999999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233</v>
      </c>
      <c r="AT147" s="198" t="s">
        <v>301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210</v>
      </c>
      <c r="BM147" s="198" t="s">
        <v>3307</v>
      </c>
    </row>
    <row r="148" s="2" customFormat="1" ht="24.15" customHeight="1">
      <c r="A148" s="34"/>
      <c r="B148" s="185"/>
      <c r="C148" s="200" t="s">
        <v>280</v>
      </c>
      <c r="D148" s="200" t="s">
        <v>301</v>
      </c>
      <c r="E148" s="201" t="s">
        <v>3308</v>
      </c>
      <c r="F148" s="202" t="s">
        <v>3309</v>
      </c>
      <c r="G148" s="203" t="s">
        <v>294</v>
      </c>
      <c r="H148" s="204">
        <v>3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0.0097999999999999997</v>
      </c>
      <c r="R148" s="196">
        <f>Q148*H148</f>
        <v>0.029399999999999999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233</v>
      </c>
      <c r="AT148" s="198" t="s">
        <v>301</v>
      </c>
      <c r="AU148" s="198" t="s">
        <v>88</v>
      </c>
      <c r="AY148" s="15" t="s">
        <v>204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210</v>
      </c>
      <c r="BM148" s="198" t="s">
        <v>3310</v>
      </c>
    </row>
    <row r="149" s="2" customFormat="1" ht="24.15" customHeight="1">
      <c r="A149" s="34"/>
      <c r="B149" s="185"/>
      <c r="C149" s="200" t="s">
        <v>7</v>
      </c>
      <c r="D149" s="200" t="s">
        <v>301</v>
      </c>
      <c r="E149" s="201" t="s">
        <v>3311</v>
      </c>
      <c r="F149" s="202" t="s">
        <v>3312</v>
      </c>
      <c r="G149" s="203" t="s">
        <v>294</v>
      </c>
      <c r="H149" s="204">
        <v>3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0.014489999999999999</v>
      </c>
      <c r="R149" s="196">
        <f>Q149*H149</f>
        <v>0.043469999999999995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233</v>
      </c>
      <c r="AT149" s="198" t="s">
        <v>301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210</v>
      </c>
      <c r="BM149" s="198" t="s">
        <v>3313</v>
      </c>
    </row>
    <row r="150" s="2" customFormat="1" ht="24.15" customHeight="1">
      <c r="A150" s="34"/>
      <c r="B150" s="185"/>
      <c r="C150" s="200" t="s">
        <v>287</v>
      </c>
      <c r="D150" s="200" t="s">
        <v>301</v>
      </c>
      <c r="E150" s="201" t="s">
        <v>3314</v>
      </c>
      <c r="F150" s="202" t="s">
        <v>3315</v>
      </c>
      <c r="G150" s="203" t="s">
        <v>294</v>
      </c>
      <c r="H150" s="204">
        <v>3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0.0058799999999999998</v>
      </c>
      <c r="R150" s="196">
        <f>Q150*H150</f>
        <v>0.017639999999999999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233</v>
      </c>
      <c r="AT150" s="198" t="s">
        <v>301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210</v>
      </c>
      <c r="BM150" s="198" t="s">
        <v>3316</v>
      </c>
    </row>
    <row r="151" s="2" customFormat="1" ht="24.15" customHeight="1">
      <c r="A151" s="34"/>
      <c r="B151" s="185"/>
      <c r="C151" s="200" t="s">
        <v>291</v>
      </c>
      <c r="D151" s="200" t="s">
        <v>301</v>
      </c>
      <c r="E151" s="201" t="s">
        <v>3317</v>
      </c>
      <c r="F151" s="202" t="s">
        <v>3318</v>
      </c>
      <c r="G151" s="203" t="s">
        <v>294</v>
      </c>
      <c r="H151" s="204">
        <v>3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0.01197</v>
      </c>
      <c r="R151" s="196">
        <f>Q151*H151</f>
        <v>0.035909999999999997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233</v>
      </c>
      <c r="AT151" s="198" t="s">
        <v>301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210</v>
      </c>
      <c r="BM151" s="198" t="s">
        <v>3319</v>
      </c>
    </row>
    <row r="152" s="2" customFormat="1" ht="24.15" customHeight="1">
      <c r="A152" s="34"/>
      <c r="B152" s="185"/>
      <c r="C152" s="200" t="s">
        <v>296</v>
      </c>
      <c r="D152" s="200" t="s">
        <v>301</v>
      </c>
      <c r="E152" s="201" t="s">
        <v>3320</v>
      </c>
      <c r="F152" s="202" t="s">
        <v>3321</v>
      </c>
      <c r="G152" s="203" t="s">
        <v>294</v>
      </c>
      <c r="H152" s="204">
        <v>7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0.00265</v>
      </c>
      <c r="R152" s="196">
        <f>Q152*H152</f>
        <v>0.018550000000000001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233</v>
      </c>
      <c r="AT152" s="198" t="s">
        <v>301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210</v>
      </c>
      <c r="BM152" s="198" t="s">
        <v>3322</v>
      </c>
    </row>
    <row r="153" s="2" customFormat="1" ht="24.15" customHeight="1">
      <c r="A153" s="34"/>
      <c r="B153" s="185"/>
      <c r="C153" s="200" t="s">
        <v>300</v>
      </c>
      <c r="D153" s="200" t="s">
        <v>301</v>
      </c>
      <c r="E153" s="201" t="s">
        <v>3323</v>
      </c>
      <c r="F153" s="202" t="s">
        <v>3324</v>
      </c>
      <c r="G153" s="203" t="s">
        <v>294</v>
      </c>
      <c r="H153" s="204">
        <v>14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0.00066</v>
      </c>
      <c r="R153" s="196">
        <f>Q153*H153</f>
        <v>0.0092399999999999999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233</v>
      </c>
      <c r="AT153" s="198" t="s">
        <v>301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210</v>
      </c>
      <c r="BM153" s="198" t="s">
        <v>3325</v>
      </c>
    </row>
    <row r="154" s="2" customFormat="1" ht="33" customHeight="1">
      <c r="A154" s="34"/>
      <c r="B154" s="185"/>
      <c r="C154" s="186" t="s">
        <v>306</v>
      </c>
      <c r="D154" s="186" t="s">
        <v>206</v>
      </c>
      <c r="E154" s="187" t="s">
        <v>3326</v>
      </c>
      <c r="F154" s="188" t="s">
        <v>3327</v>
      </c>
      <c r="G154" s="189" t="s">
        <v>294</v>
      </c>
      <c r="H154" s="190">
        <v>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210</v>
      </c>
      <c r="AT154" s="198" t="s">
        <v>206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210</v>
      </c>
      <c r="BM154" s="198" t="s">
        <v>3328</v>
      </c>
    </row>
    <row r="155" s="2" customFormat="1" ht="24.15" customHeight="1">
      <c r="A155" s="34"/>
      <c r="B155" s="185"/>
      <c r="C155" s="200" t="s">
        <v>310</v>
      </c>
      <c r="D155" s="200" t="s">
        <v>301</v>
      </c>
      <c r="E155" s="201" t="s">
        <v>3329</v>
      </c>
      <c r="F155" s="202" t="s">
        <v>3330</v>
      </c>
      <c r="G155" s="203" t="s">
        <v>294</v>
      </c>
      <c r="H155" s="204">
        <v>1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0.02172</v>
      </c>
      <c r="R155" s="196">
        <f>Q155*H155</f>
        <v>0.02172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233</v>
      </c>
      <c r="AT155" s="198" t="s">
        <v>301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210</v>
      </c>
      <c r="BM155" s="198" t="s">
        <v>3331</v>
      </c>
    </row>
    <row r="156" s="2" customFormat="1" ht="24.15" customHeight="1">
      <c r="A156" s="34"/>
      <c r="B156" s="185"/>
      <c r="C156" s="200" t="s">
        <v>314</v>
      </c>
      <c r="D156" s="200" t="s">
        <v>301</v>
      </c>
      <c r="E156" s="201" t="s">
        <v>3332</v>
      </c>
      <c r="F156" s="202" t="s">
        <v>3333</v>
      </c>
      <c r="G156" s="203" t="s">
        <v>294</v>
      </c>
      <c r="H156" s="204">
        <v>1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0.1036</v>
      </c>
      <c r="R156" s="196">
        <f>Q156*H156</f>
        <v>0.1036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233</v>
      </c>
      <c r="AT156" s="198" t="s">
        <v>301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210</v>
      </c>
      <c r="BM156" s="198" t="s">
        <v>3334</v>
      </c>
    </row>
    <row r="157" s="2" customFormat="1" ht="24.15" customHeight="1">
      <c r="A157" s="34"/>
      <c r="B157" s="185"/>
      <c r="C157" s="200" t="s">
        <v>318</v>
      </c>
      <c r="D157" s="200" t="s">
        <v>301</v>
      </c>
      <c r="E157" s="201" t="s">
        <v>3335</v>
      </c>
      <c r="F157" s="202" t="s">
        <v>3336</v>
      </c>
      <c r="G157" s="203" t="s">
        <v>294</v>
      </c>
      <c r="H157" s="204">
        <v>1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0.0101</v>
      </c>
      <c r="R157" s="196">
        <f>Q157*H157</f>
        <v>0.0101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233</v>
      </c>
      <c r="AT157" s="198" t="s">
        <v>301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210</v>
      </c>
      <c r="BM157" s="198" t="s">
        <v>3337</v>
      </c>
    </row>
    <row r="158" s="2" customFormat="1" ht="24.15" customHeight="1">
      <c r="A158" s="34"/>
      <c r="B158" s="185"/>
      <c r="C158" s="200" t="s">
        <v>322</v>
      </c>
      <c r="D158" s="200" t="s">
        <v>301</v>
      </c>
      <c r="E158" s="201" t="s">
        <v>3338</v>
      </c>
      <c r="F158" s="202" t="s">
        <v>3339</v>
      </c>
      <c r="G158" s="203" t="s">
        <v>294</v>
      </c>
      <c r="H158" s="204">
        <v>1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0.0085000000000000006</v>
      </c>
      <c r="R158" s="196">
        <f>Q158*H158</f>
        <v>0.0085000000000000006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233</v>
      </c>
      <c r="AT158" s="198" t="s">
        <v>301</v>
      </c>
      <c r="AU158" s="198" t="s">
        <v>88</v>
      </c>
      <c r="AY158" s="15" t="s">
        <v>204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210</v>
      </c>
      <c r="BM158" s="198" t="s">
        <v>3340</v>
      </c>
    </row>
    <row r="159" s="2" customFormat="1" ht="24.15" customHeight="1">
      <c r="A159" s="34"/>
      <c r="B159" s="185"/>
      <c r="C159" s="200" t="s">
        <v>326</v>
      </c>
      <c r="D159" s="200" t="s">
        <v>301</v>
      </c>
      <c r="E159" s="201" t="s">
        <v>3341</v>
      </c>
      <c r="F159" s="202" t="s">
        <v>3342</v>
      </c>
      <c r="G159" s="203" t="s">
        <v>294</v>
      </c>
      <c r="H159" s="204">
        <v>1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0.0016000000000000001</v>
      </c>
      <c r="R159" s="196">
        <f>Q159*H159</f>
        <v>0.0016000000000000001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233</v>
      </c>
      <c r="AT159" s="198" t="s">
        <v>301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210</v>
      </c>
      <c r="BM159" s="198" t="s">
        <v>3343</v>
      </c>
    </row>
    <row r="160" s="2" customFormat="1" ht="24.15" customHeight="1">
      <c r="A160" s="34"/>
      <c r="B160" s="185"/>
      <c r="C160" s="200" t="s">
        <v>330</v>
      </c>
      <c r="D160" s="200" t="s">
        <v>301</v>
      </c>
      <c r="E160" s="201" t="s">
        <v>3344</v>
      </c>
      <c r="F160" s="202" t="s">
        <v>3345</v>
      </c>
      <c r="G160" s="203" t="s">
        <v>294</v>
      </c>
      <c r="H160" s="204">
        <v>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0.00175</v>
      </c>
      <c r="R160" s="196">
        <f>Q160*H160</f>
        <v>0.00175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233</v>
      </c>
      <c r="AT160" s="198" t="s">
        <v>301</v>
      </c>
      <c r="AU160" s="198" t="s">
        <v>88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210</v>
      </c>
      <c r="BM160" s="198" t="s">
        <v>3346</v>
      </c>
    </row>
    <row r="161" s="2" customFormat="1" ht="16.5" customHeight="1">
      <c r="A161" s="34"/>
      <c r="B161" s="185"/>
      <c r="C161" s="186" t="s">
        <v>334</v>
      </c>
      <c r="D161" s="186" t="s">
        <v>206</v>
      </c>
      <c r="E161" s="187" t="s">
        <v>3222</v>
      </c>
      <c r="F161" s="188" t="s">
        <v>3223</v>
      </c>
      <c r="G161" s="189" t="s">
        <v>641</v>
      </c>
      <c r="H161" s="211"/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210</v>
      </c>
      <c r="AT161" s="198" t="s">
        <v>206</v>
      </c>
      <c r="AU161" s="198" t="s">
        <v>88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210</v>
      </c>
      <c r="BM161" s="198" t="s">
        <v>3347</v>
      </c>
    </row>
    <row r="162" s="2" customFormat="1" ht="16.5" customHeight="1">
      <c r="A162" s="34"/>
      <c r="B162" s="185"/>
      <c r="C162" s="186" t="s">
        <v>338</v>
      </c>
      <c r="D162" s="186" t="s">
        <v>206</v>
      </c>
      <c r="E162" s="187" t="s">
        <v>3348</v>
      </c>
      <c r="F162" s="188" t="s">
        <v>3349</v>
      </c>
      <c r="G162" s="189" t="s">
        <v>495</v>
      </c>
      <c r="H162" s="190">
        <v>105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210</v>
      </c>
      <c r="AT162" s="198" t="s">
        <v>206</v>
      </c>
      <c r="AU162" s="198" t="s">
        <v>88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210</v>
      </c>
      <c r="BM162" s="198" t="s">
        <v>3350</v>
      </c>
    </row>
    <row r="163" s="2" customFormat="1" ht="16.5" customHeight="1">
      <c r="A163" s="34"/>
      <c r="B163" s="185"/>
      <c r="C163" s="186" t="s">
        <v>342</v>
      </c>
      <c r="D163" s="186" t="s">
        <v>206</v>
      </c>
      <c r="E163" s="187" t="s">
        <v>3351</v>
      </c>
      <c r="F163" s="188" t="s">
        <v>3352</v>
      </c>
      <c r="G163" s="189" t="s">
        <v>495</v>
      </c>
      <c r="H163" s="190">
        <v>105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9.2E-05</v>
      </c>
      <c r="R163" s="196">
        <f>Q163*H163</f>
        <v>0.0096600000000000002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210</v>
      </c>
      <c r="AT163" s="198" t="s">
        <v>206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210</v>
      </c>
      <c r="BM163" s="198" t="s">
        <v>3353</v>
      </c>
    </row>
    <row r="164" s="2" customFormat="1" ht="24.15" customHeight="1">
      <c r="A164" s="34"/>
      <c r="B164" s="185"/>
      <c r="C164" s="186" t="s">
        <v>346</v>
      </c>
      <c r="D164" s="186" t="s">
        <v>206</v>
      </c>
      <c r="E164" s="187" t="s">
        <v>3354</v>
      </c>
      <c r="F164" s="188" t="s">
        <v>3355</v>
      </c>
      <c r="G164" s="189" t="s">
        <v>495</v>
      </c>
      <c r="H164" s="190">
        <v>105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0.00010000000000000001</v>
      </c>
      <c r="R164" s="196">
        <f>Q164*H164</f>
        <v>0.010500000000000001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210</v>
      </c>
      <c r="AT164" s="198" t="s">
        <v>206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210</v>
      </c>
      <c r="BM164" s="198" t="s">
        <v>3356</v>
      </c>
    </row>
    <row r="165" s="12" customFormat="1" ht="22.8" customHeight="1">
      <c r="A165" s="12"/>
      <c r="B165" s="172"/>
      <c r="C165" s="12"/>
      <c r="D165" s="173" t="s">
        <v>74</v>
      </c>
      <c r="E165" s="183" t="s">
        <v>237</v>
      </c>
      <c r="F165" s="183" t="s">
        <v>534</v>
      </c>
      <c r="G165" s="12"/>
      <c r="H165" s="12"/>
      <c r="I165" s="175"/>
      <c r="J165" s="184">
        <f>BK165</f>
        <v>0</v>
      </c>
      <c r="K165" s="12"/>
      <c r="L165" s="172"/>
      <c r="M165" s="177"/>
      <c r="N165" s="178"/>
      <c r="O165" s="178"/>
      <c r="P165" s="179">
        <f>P166</f>
        <v>0</v>
      </c>
      <c r="Q165" s="178"/>
      <c r="R165" s="179">
        <f>R166</f>
        <v>0.0030472000000000003</v>
      </c>
      <c r="S165" s="178"/>
      <c r="T165" s="180">
        <f>T166</f>
        <v>0.043200000000000002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82</v>
      </c>
      <c r="AT165" s="181" t="s">
        <v>74</v>
      </c>
      <c r="AU165" s="181" t="s">
        <v>82</v>
      </c>
      <c r="AY165" s="173" t="s">
        <v>204</v>
      </c>
      <c r="BK165" s="182">
        <f>BK166</f>
        <v>0</v>
      </c>
    </row>
    <row r="166" s="2" customFormat="1" ht="24.15" customHeight="1">
      <c r="A166" s="34"/>
      <c r="B166" s="185"/>
      <c r="C166" s="186" t="s">
        <v>350</v>
      </c>
      <c r="D166" s="186" t="s">
        <v>206</v>
      </c>
      <c r="E166" s="187" t="s">
        <v>3357</v>
      </c>
      <c r="F166" s="188" t="s">
        <v>3358</v>
      </c>
      <c r="G166" s="189" t="s">
        <v>1256</v>
      </c>
      <c r="H166" s="190">
        <v>80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3.8090000000000003E-05</v>
      </c>
      <c r="R166" s="196">
        <f>Q166*H166</f>
        <v>0.0030472000000000003</v>
      </c>
      <c r="S166" s="196">
        <v>0.00054000000000000001</v>
      </c>
      <c r="T166" s="197">
        <f>S166*H166</f>
        <v>0.043200000000000002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210</v>
      </c>
      <c r="AT166" s="198" t="s">
        <v>206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210</v>
      </c>
      <c r="BM166" s="198" t="s">
        <v>3359</v>
      </c>
    </row>
    <row r="167" s="12" customFormat="1" ht="22.8" customHeight="1">
      <c r="A167" s="12"/>
      <c r="B167" s="172"/>
      <c r="C167" s="12"/>
      <c r="D167" s="173" t="s">
        <v>74</v>
      </c>
      <c r="E167" s="183" t="s">
        <v>571</v>
      </c>
      <c r="F167" s="183" t="s">
        <v>572</v>
      </c>
      <c r="G167" s="12"/>
      <c r="H167" s="12"/>
      <c r="I167" s="175"/>
      <c r="J167" s="184">
        <f>BK167</f>
        <v>0</v>
      </c>
      <c r="K167" s="12"/>
      <c r="L167" s="172"/>
      <c r="M167" s="177"/>
      <c r="N167" s="178"/>
      <c r="O167" s="178"/>
      <c r="P167" s="179">
        <f>SUM(P168:P169)</f>
        <v>0</v>
      </c>
      <c r="Q167" s="178"/>
      <c r="R167" s="179">
        <f>SUM(R168:R169)</f>
        <v>0</v>
      </c>
      <c r="S167" s="178"/>
      <c r="T167" s="180">
        <f>SUM(T168:T169)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82</v>
      </c>
      <c r="AT167" s="181" t="s">
        <v>74</v>
      </c>
      <c r="AU167" s="181" t="s">
        <v>82</v>
      </c>
      <c r="AY167" s="173" t="s">
        <v>204</v>
      </c>
      <c r="BK167" s="182">
        <f>SUM(BK168:BK169)</f>
        <v>0</v>
      </c>
    </row>
    <row r="168" s="2" customFormat="1" ht="33" customHeight="1">
      <c r="A168" s="34"/>
      <c r="B168" s="185"/>
      <c r="C168" s="186" t="s">
        <v>354</v>
      </c>
      <c r="D168" s="186" t="s">
        <v>206</v>
      </c>
      <c r="E168" s="187" t="s">
        <v>3237</v>
      </c>
      <c r="F168" s="188" t="s">
        <v>3238</v>
      </c>
      <c r="G168" s="189" t="s">
        <v>270</v>
      </c>
      <c r="H168" s="190">
        <v>80.027000000000001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210</v>
      </c>
      <c r="AT168" s="198" t="s">
        <v>206</v>
      </c>
      <c r="AU168" s="198" t="s">
        <v>88</v>
      </c>
      <c r="AY168" s="15" t="s">
        <v>204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210</v>
      </c>
      <c r="BM168" s="198" t="s">
        <v>3360</v>
      </c>
    </row>
    <row r="169" s="2" customFormat="1" ht="49.05" customHeight="1">
      <c r="A169" s="34"/>
      <c r="B169" s="185"/>
      <c r="C169" s="186" t="s">
        <v>358</v>
      </c>
      <c r="D169" s="186" t="s">
        <v>206</v>
      </c>
      <c r="E169" s="187" t="s">
        <v>3240</v>
      </c>
      <c r="F169" s="188" t="s">
        <v>3241</v>
      </c>
      <c r="G169" s="189" t="s">
        <v>270</v>
      </c>
      <c r="H169" s="190">
        <v>80.027000000000001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210</v>
      </c>
      <c r="AT169" s="198" t="s">
        <v>206</v>
      </c>
      <c r="AU169" s="198" t="s">
        <v>88</v>
      </c>
      <c r="AY169" s="15" t="s">
        <v>204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210</v>
      </c>
      <c r="BM169" s="198" t="s">
        <v>3361</v>
      </c>
    </row>
    <row r="170" s="12" customFormat="1" ht="25.92" customHeight="1">
      <c r="A170" s="12"/>
      <c r="B170" s="172"/>
      <c r="C170" s="12"/>
      <c r="D170" s="173" t="s">
        <v>74</v>
      </c>
      <c r="E170" s="174" t="s">
        <v>1228</v>
      </c>
      <c r="F170" s="174" t="s">
        <v>1229</v>
      </c>
      <c r="G170" s="12"/>
      <c r="H170" s="12"/>
      <c r="I170" s="175"/>
      <c r="J170" s="176">
        <f>BK170</f>
        <v>0</v>
      </c>
      <c r="K170" s="12"/>
      <c r="L170" s="172"/>
      <c r="M170" s="177"/>
      <c r="N170" s="178"/>
      <c r="O170" s="178"/>
      <c r="P170" s="179">
        <f>P171+SUM(P172:P175)</f>
        <v>0</v>
      </c>
      <c r="Q170" s="178"/>
      <c r="R170" s="179">
        <f>R171+SUM(R172:R175)</f>
        <v>0</v>
      </c>
      <c r="S170" s="178"/>
      <c r="T170" s="180">
        <f>T171+SUM(T172:T175)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210</v>
      </c>
      <c r="AT170" s="181" t="s">
        <v>74</v>
      </c>
      <c r="AU170" s="181" t="s">
        <v>75</v>
      </c>
      <c r="AY170" s="173" t="s">
        <v>204</v>
      </c>
      <c r="BK170" s="182">
        <f>BK171+SUM(BK172:BK175)</f>
        <v>0</v>
      </c>
    </row>
    <row r="171" s="2" customFormat="1" ht="33" customHeight="1">
      <c r="A171" s="34"/>
      <c r="B171" s="185"/>
      <c r="C171" s="186" t="s">
        <v>362</v>
      </c>
      <c r="D171" s="186" t="s">
        <v>206</v>
      </c>
      <c r="E171" s="187" t="s">
        <v>1231</v>
      </c>
      <c r="F171" s="188" t="s">
        <v>1660</v>
      </c>
      <c r="G171" s="189" t="s">
        <v>1238</v>
      </c>
      <c r="H171" s="190">
        <v>60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1233</v>
      </c>
      <c r="AT171" s="198" t="s">
        <v>206</v>
      </c>
      <c r="AU171" s="198" t="s">
        <v>82</v>
      </c>
      <c r="AY171" s="15" t="s">
        <v>204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1233</v>
      </c>
      <c r="BM171" s="198" t="s">
        <v>3362</v>
      </c>
    </row>
    <row r="172" s="2" customFormat="1" ht="37.8" customHeight="1">
      <c r="A172" s="34"/>
      <c r="B172" s="185"/>
      <c r="C172" s="186" t="s">
        <v>366</v>
      </c>
      <c r="D172" s="186" t="s">
        <v>206</v>
      </c>
      <c r="E172" s="187" t="s">
        <v>1236</v>
      </c>
      <c r="F172" s="188" t="s">
        <v>1663</v>
      </c>
      <c r="G172" s="189" t="s">
        <v>1238</v>
      </c>
      <c r="H172" s="190">
        <v>43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1233</v>
      </c>
      <c r="AT172" s="198" t="s">
        <v>206</v>
      </c>
      <c r="AU172" s="198" t="s">
        <v>82</v>
      </c>
      <c r="AY172" s="15" t="s">
        <v>204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1233</v>
      </c>
      <c r="BM172" s="198" t="s">
        <v>3363</v>
      </c>
    </row>
    <row r="173" s="2" customFormat="1" ht="33" customHeight="1">
      <c r="A173" s="34"/>
      <c r="B173" s="185"/>
      <c r="C173" s="186" t="s">
        <v>370</v>
      </c>
      <c r="D173" s="186" t="s">
        <v>206</v>
      </c>
      <c r="E173" s="187" t="s">
        <v>1665</v>
      </c>
      <c r="F173" s="188" t="s">
        <v>1666</v>
      </c>
      <c r="G173" s="189" t="s">
        <v>1238</v>
      </c>
      <c r="H173" s="190">
        <v>36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1233</v>
      </c>
      <c r="AT173" s="198" t="s">
        <v>206</v>
      </c>
      <c r="AU173" s="198" t="s">
        <v>82</v>
      </c>
      <c r="AY173" s="15" t="s">
        <v>204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1233</v>
      </c>
      <c r="BM173" s="198" t="s">
        <v>3364</v>
      </c>
    </row>
    <row r="174" s="2" customFormat="1" ht="37.8" customHeight="1">
      <c r="A174" s="34"/>
      <c r="B174" s="185"/>
      <c r="C174" s="186" t="s">
        <v>374</v>
      </c>
      <c r="D174" s="186" t="s">
        <v>206</v>
      </c>
      <c r="E174" s="187" t="s">
        <v>1668</v>
      </c>
      <c r="F174" s="188" t="s">
        <v>1669</v>
      </c>
      <c r="G174" s="189" t="s">
        <v>1238</v>
      </c>
      <c r="H174" s="190">
        <v>24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1233</v>
      </c>
      <c r="AT174" s="198" t="s">
        <v>206</v>
      </c>
      <c r="AU174" s="198" t="s">
        <v>82</v>
      </c>
      <c r="AY174" s="15" t="s">
        <v>204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1233</v>
      </c>
      <c r="BM174" s="198" t="s">
        <v>3365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1794</v>
      </c>
      <c r="F175" s="183" t="s">
        <v>1795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SUM(P176:P177)</f>
        <v>0</v>
      </c>
      <c r="Q175" s="178"/>
      <c r="R175" s="179">
        <f>SUM(R176:R177)</f>
        <v>0</v>
      </c>
      <c r="S175" s="178"/>
      <c r="T175" s="180">
        <f>SUM(T176:T177)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210</v>
      </c>
      <c r="AT175" s="181" t="s">
        <v>74</v>
      </c>
      <c r="AU175" s="181" t="s">
        <v>82</v>
      </c>
      <c r="AY175" s="173" t="s">
        <v>204</v>
      </c>
      <c r="BK175" s="182">
        <f>SUM(BK176:BK177)</f>
        <v>0</v>
      </c>
    </row>
    <row r="176" s="2" customFormat="1" ht="16.5" customHeight="1">
      <c r="A176" s="34"/>
      <c r="B176" s="185"/>
      <c r="C176" s="186" t="s">
        <v>378</v>
      </c>
      <c r="D176" s="186" t="s">
        <v>206</v>
      </c>
      <c r="E176" s="187" t="s">
        <v>3269</v>
      </c>
      <c r="F176" s="188" t="s">
        <v>3270</v>
      </c>
      <c r="G176" s="189" t="s">
        <v>1238</v>
      </c>
      <c r="H176" s="190">
        <v>8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1233</v>
      </c>
      <c r="AT176" s="198" t="s">
        <v>206</v>
      </c>
      <c r="AU176" s="198" t="s">
        <v>88</v>
      </c>
      <c r="AY176" s="15" t="s">
        <v>204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1233</v>
      </c>
      <c r="BM176" s="198" t="s">
        <v>3366</v>
      </c>
    </row>
    <row r="177" s="2" customFormat="1" ht="24.15" customHeight="1">
      <c r="A177" s="34"/>
      <c r="B177" s="185"/>
      <c r="C177" s="186" t="s">
        <v>382</v>
      </c>
      <c r="D177" s="186" t="s">
        <v>206</v>
      </c>
      <c r="E177" s="187" t="s">
        <v>1796</v>
      </c>
      <c r="F177" s="188" t="s">
        <v>1797</v>
      </c>
      <c r="G177" s="189" t="s">
        <v>1798</v>
      </c>
      <c r="H177" s="190">
        <v>2</v>
      </c>
      <c r="I177" s="191"/>
      <c r="J177" s="192">
        <f>ROUND(I177*H177,2)</f>
        <v>0</v>
      </c>
      <c r="K177" s="193"/>
      <c r="L177" s="35"/>
      <c r="M177" s="212" t="s">
        <v>1</v>
      </c>
      <c r="N177" s="213" t="s">
        <v>41</v>
      </c>
      <c r="O177" s="214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464</v>
      </c>
      <c r="AT177" s="198" t="s">
        <v>206</v>
      </c>
      <c r="AU177" s="198" t="s">
        <v>88</v>
      </c>
      <c r="AY177" s="15" t="s">
        <v>204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464</v>
      </c>
      <c r="BM177" s="198" t="s">
        <v>3367</v>
      </c>
    </row>
    <row r="178" s="2" customFormat="1" ht="6.96" customHeight="1">
      <c r="A178" s="34"/>
      <c r="B178" s="61"/>
      <c r="C178" s="62"/>
      <c r="D178" s="62"/>
      <c r="E178" s="62"/>
      <c r="F178" s="62"/>
      <c r="G178" s="62"/>
      <c r="H178" s="62"/>
      <c r="I178" s="62"/>
      <c r="J178" s="62"/>
      <c r="K178" s="62"/>
      <c r="L178" s="35"/>
      <c r="M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</row>
  </sheetData>
  <autoFilter ref="C124:K177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153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3368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33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5. 4. 2024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1248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2"/>
      <c r="B27" s="133"/>
      <c r="C27" s="132"/>
      <c r="D27" s="132"/>
      <c r="E27" s="32" t="s">
        <v>1</v>
      </c>
      <c r="F27" s="32"/>
      <c r="G27" s="32"/>
      <c r="H27" s="32"/>
      <c r="I27" s="132"/>
      <c r="J27" s="132"/>
      <c r="K27" s="132"/>
      <c r="L27" s="134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5" t="s">
        <v>35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6" t="s">
        <v>39</v>
      </c>
      <c r="E33" s="41" t="s">
        <v>40</v>
      </c>
      <c r="F33" s="137">
        <f>ROUND((SUM(BE123:BE177)),  2)</f>
        <v>0</v>
      </c>
      <c r="G33" s="138"/>
      <c r="H33" s="138"/>
      <c r="I33" s="139">
        <v>0.20000000000000001</v>
      </c>
      <c r="J33" s="137">
        <f>ROUND(((SUM(BE123:BE177))*I33),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ROUND((SUM(BF123:BF177)),  2)</f>
        <v>0</v>
      </c>
      <c r="G34" s="138"/>
      <c r="H34" s="138"/>
      <c r="I34" s="139">
        <v>0.20000000000000001</v>
      </c>
      <c r="J34" s="137">
        <f>ROUND(((SUM(BF123:BF177))*I34),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ROUND((SUM(BG123:BG177)),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ROUND((SUM(BH123:BH177)),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ROUND((SUM(BI123:BI177)),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153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07 - Dažďová kanalizačná prípojka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k.ú.: Ždiar nad Hronom, č.p.:1793/3</v>
      </c>
      <c r="G89" s="34"/>
      <c r="H89" s="34"/>
      <c r="I89" s="28" t="s">
        <v>21</v>
      </c>
      <c r="J89" s="70" t="str">
        <f>IF(J12="","",J12)</f>
        <v>5. 4. 2024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Zriadenie sociálnych služieb LIPA</v>
      </c>
      <c r="G91" s="34"/>
      <c r="H91" s="34"/>
      <c r="I91" s="28" t="s">
        <v>29</v>
      </c>
      <c r="J91" s="32" t="str">
        <f>E21</f>
        <v>Ing. Viliam Michálek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Peter Antol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159</v>
      </c>
      <c r="D94" s="142"/>
      <c r="E94" s="142"/>
      <c r="F94" s="142"/>
      <c r="G94" s="142"/>
      <c r="H94" s="142"/>
      <c r="I94" s="142"/>
      <c r="J94" s="151" t="s">
        <v>160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161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162</v>
      </c>
    </row>
    <row r="97" s="9" customFormat="1" ht="24.96" customHeight="1">
      <c r="A97" s="9"/>
      <c r="B97" s="153"/>
      <c r="C97" s="9"/>
      <c r="D97" s="154" t="s">
        <v>163</v>
      </c>
      <c r="E97" s="155"/>
      <c r="F97" s="155"/>
      <c r="G97" s="155"/>
      <c r="H97" s="155"/>
      <c r="I97" s="155"/>
      <c r="J97" s="156">
        <f>J124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164</v>
      </c>
      <c r="E98" s="159"/>
      <c r="F98" s="159"/>
      <c r="G98" s="159"/>
      <c r="H98" s="159"/>
      <c r="I98" s="159"/>
      <c r="J98" s="160">
        <f>J125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167</v>
      </c>
      <c r="E99" s="159"/>
      <c r="F99" s="159"/>
      <c r="G99" s="159"/>
      <c r="H99" s="159"/>
      <c r="I99" s="159"/>
      <c r="J99" s="160">
        <f>J136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7"/>
      <c r="C100" s="10"/>
      <c r="D100" s="158" t="s">
        <v>3170</v>
      </c>
      <c r="E100" s="159"/>
      <c r="F100" s="159"/>
      <c r="G100" s="159"/>
      <c r="H100" s="159"/>
      <c r="I100" s="159"/>
      <c r="J100" s="160">
        <f>J138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170</v>
      </c>
      <c r="E101" s="159"/>
      <c r="F101" s="159"/>
      <c r="G101" s="159"/>
      <c r="H101" s="159"/>
      <c r="I101" s="159"/>
      <c r="J101" s="160">
        <f>J165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3"/>
      <c r="C102" s="9"/>
      <c r="D102" s="154" t="s">
        <v>3369</v>
      </c>
      <c r="E102" s="155"/>
      <c r="F102" s="155"/>
      <c r="G102" s="155"/>
      <c r="H102" s="155"/>
      <c r="I102" s="155"/>
      <c r="J102" s="156">
        <f>J168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188</v>
      </c>
      <c r="E103" s="155"/>
      <c r="F103" s="155"/>
      <c r="G103" s="155"/>
      <c r="H103" s="155"/>
      <c r="I103" s="155"/>
      <c r="J103" s="156">
        <f>J171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190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31" t="str">
        <f>E7</f>
        <v>Výstavba novej budovy strediska DSS Doména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SO 07 - Dažďová kanalizačná prípojka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k.ú.: Ždiar nad Hronom, č.p.:1793/3</v>
      </c>
      <c r="G117" s="34"/>
      <c r="H117" s="34"/>
      <c r="I117" s="28" t="s">
        <v>21</v>
      </c>
      <c r="J117" s="70" t="str">
        <f>IF(J12="","",J12)</f>
        <v>5. 4. 2024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>Zriadenie sociálnych služieb LIPA</v>
      </c>
      <c r="G119" s="34"/>
      <c r="H119" s="34"/>
      <c r="I119" s="28" t="s">
        <v>29</v>
      </c>
      <c r="J119" s="32" t="str">
        <f>E21</f>
        <v>Ing. Viliam Michálek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32</v>
      </c>
      <c r="J120" s="32" t="str">
        <f>E24</f>
        <v>Ing. Peter Antol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191</v>
      </c>
      <c r="D122" s="164" t="s">
        <v>60</v>
      </c>
      <c r="E122" s="164" t="s">
        <v>56</v>
      </c>
      <c r="F122" s="164" t="s">
        <v>57</v>
      </c>
      <c r="G122" s="164" t="s">
        <v>192</v>
      </c>
      <c r="H122" s="164" t="s">
        <v>193</v>
      </c>
      <c r="I122" s="164" t="s">
        <v>194</v>
      </c>
      <c r="J122" s="165" t="s">
        <v>160</v>
      </c>
      <c r="K122" s="166" t="s">
        <v>195</v>
      </c>
      <c r="L122" s="167"/>
      <c r="M122" s="87" t="s">
        <v>1</v>
      </c>
      <c r="N122" s="88" t="s">
        <v>39</v>
      </c>
      <c r="O122" s="88" t="s">
        <v>196</v>
      </c>
      <c r="P122" s="88" t="s">
        <v>197</v>
      </c>
      <c r="Q122" s="88" t="s">
        <v>198</v>
      </c>
      <c r="R122" s="88" t="s">
        <v>199</v>
      </c>
      <c r="S122" s="88" t="s">
        <v>200</v>
      </c>
      <c r="T122" s="89" t="s">
        <v>201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161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P124+P168+P171</f>
        <v>0</v>
      </c>
      <c r="Q123" s="91"/>
      <c r="R123" s="169">
        <f>R124+R168+R171</f>
        <v>103.27832529999999</v>
      </c>
      <c r="S123" s="91"/>
      <c r="T123" s="170">
        <f>T124+T168+T171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162</v>
      </c>
      <c r="BK123" s="171">
        <f>BK124+BK168+BK171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202</v>
      </c>
      <c r="F124" s="174" t="s">
        <v>203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P125+P136+P138+P165</f>
        <v>0</v>
      </c>
      <c r="Q124" s="178"/>
      <c r="R124" s="179">
        <f>R125+R136+R138+R165</f>
        <v>103.27832529999999</v>
      </c>
      <c r="S124" s="178"/>
      <c r="T124" s="180">
        <f>T125+T136+T138+T165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204</v>
      </c>
      <c r="BK124" s="182">
        <f>BK125+BK136+BK138+BK165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205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SUM(P126:P135)</f>
        <v>0</v>
      </c>
      <c r="Q125" s="178"/>
      <c r="R125" s="179">
        <f>SUM(R126:R135)</f>
        <v>73.5</v>
      </c>
      <c r="S125" s="178"/>
      <c r="T125" s="180">
        <f>SUM(T126:T135)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204</v>
      </c>
      <c r="BK125" s="182">
        <f>SUM(BK126:BK135)</f>
        <v>0</v>
      </c>
    </row>
    <row r="126" s="2" customFormat="1" ht="21.75" customHeight="1">
      <c r="A126" s="34"/>
      <c r="B126" s="185"/>
      <c r="C126" s="186" t="s">
        <v>82</v>
      </c>
      <c r="D126" s="186" t="s">
        <v>206</v>
      </c>
      <c r="E126" s="187" t="s">
        <v>3370</v>
      </c>
      <c r="F126" s="188" t="s">
        <v>3371</v>
      </c>
      <c r="G126" s="189" t="s">
        <v>495</v>
      </c>
      <c r="H126" s="190">
        <v>16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464</v>
      </c>
      <c r="AT126" s="198" t="s">
        <v>206</v>
      </c>
      <c r="AU126" s="198" t="s">
        <v>88</v>
      </c>
      <c r="AY126" s="15" t="s">
        <v>204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88</v>
      </c>
      <c r="BK126" s="199">
        <f>ROUND(I126*H126,2)</f>
        <v>0</v>
      </c>
      <c r="BL126" s="15" t="s">
        <v>464</v>
      </c>
      <c r="BM126" s="198" t="s">
        <v>3372</v>
      </c>
    </row>
    <row r="127" s="2" customFormat="1" ht="21.75" customHeight="1">
      <c r="A127" s="34"/>
      <c r="B127" s="185"/>
      <c r="C127" s="186" t="s">
        <v>88</v>
      </c>
      <c r="D127" s="186" t="s">
        <v>206</v>
      </c>
      <c r="E127" s="187" t="s">
        <v>2911</v>
      </c>
      <c r="F127" s="188" t="s">
        <v>2912</v>
      </c>
      <c r="G127" s="189" t="s">
        <v>209</v>
      </c>
      <c r="H127" s="190">
        <v>175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210</v>
      </c>
      <c r="AT127" s="198" t="s">
        <v>206</v>
      </c>
      <c r="AU127" s="198" t="s">
        <v>88</v>
      </c>
      <c r="AY127" s="15" t="s">
        <v>204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88</v>
      </c>
      <c r="BK127" s="199">
        <f>ROUND(I127*H127,2)</f>
        <v>0</v>
      </c>
      <c r="BL127" s="15" t="s">
        <v>210</v>
      </c>
      <c r="BM127" s="198" t="s">
        <v>3373</v>
      </c>
    </row>
    <row r="128" s="2" customFormat="1" ht="24.15" customHeight="1">
      <c r="A128" s="34"/>
      <c r="B128" s="185"/>
      <c r="C128" s="186" t="s">
        <v>93</v>
      </c>
      <c r="D128" s="186" t="s">
        <v>206</v>
      </c>
      <c r="E128" s="187" t="s">
        <v>212</v>
      </c>
      <c r="F128" s="188" t="s">
        <v>213</v>
      </c>
      <c r="G128" s="189" t="s">
        <v>209</v>
      </c>
      <c r="H128" s="190">
        <v>175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210</v>
      </c>
      <c r="AT128" s="198" t="s">
        <v>206</v>
      </c>
      <c r="AU128" s="198" t="s">
        <v>88</v>
      </c>
      <c r="AY128" s="15" t="s">
        <v>204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88</v>
      </c>
      <c r="BK128" s="199">
        <f>ROUND(I128*H128,2)</f>
        <v>0</v>
      </c>
      <c r="BL128" s="15" t="s">
        <v>210</v>
      </c>
      <c r="BM128" s="198" t="s">
        <v>3374</v>
      </c>
    </row>
    <row r="129" s="2" customFormat="1" ht="16.5" customHeight="1">
      <c r="A129" s="34"/>
      <c r="B129" s="185"/>
      <c r="C129" s="186" t="s">
        <v>210</v>
      </c>
      <c r="D129" s="186" t="s">
        <v>206</v>
      </c>
      <c r="E129" s="187" t="s">
        <v>1683</v>
      </c>
      <c r="F129" s="188" t="s">
        <v>3174</v>
      </c>
      <c r="G129" s="189" t="s">
        <v>209</v>
      </c>
      <c r="H129" s="190">
        <v>153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210</v>
      </c>
      <c r="AT129" s="198" t="s">
        <v>206</v>
      </c>
      <c r="AU129" s="198" t="s">
        <v>88</v>
      </c>
      <c r="AY129" s="15" t="s">
        <v>204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88</v>
      </c>
      <c r="BK129" s="199">
        <f>ROUND(I129*H129,2)</f>
        <v>0</v>
      </c>
      <c r="BL129" s="15" t="s">
        <v>210</v>
      </c>
      <c r="BM129" s="198" t="s">
        <v>3375</v>
      </c>
    </row>
    <row r="130" s="2" customFormat="1" ht="37.8" customHeight="1">
      <c r="A130" s="34"/>
      <c r="B130" s="185"/>
      <c r="C130" s="186" t="s">
        <v>221</v>
      </c>
      <c r="D130" s="186" t="s">
        <v>206</v>
      </c>
      <c r="E130" s="187" t="s">
        <v>3176</v>
      </c>
      <c r="F130" s="188" t="s">
        <v>3177</v>
      </c>
      <c r="G130" s="189" t="s">
        <v>209</v>
      </c>
      <c r="H130" s="190">
        <v>153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210</v>
      </c>
      <c r="AT130" s="198" t="s">
        <v>206</v>
      </c>
      <c r="AU130" s="198" t="s">
        <v>88</v>
      </c>
      <c r="AY130" s="15" t="s">
        <v>204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210</v>
      </c>
      <c r="BM130" s="198" t="s">
        <v>3376</v>
      </c>
    </row>
    <row r="131" s="2" customFormat="1" ht="24.15" customHeight="1">
      <c r="A131" s="34"/>
      <c r="B131" s="185"/>
      <c r="C131" s="186" t="s">
        <v>225</v>
      </c>
      <c r="D131" s="186" t="s">
        <v>206</v>
      </c>
      <c r="E131" s="187" t="s">
        <v>1689</v>
      </c>
      <c r="F131" s="188" t="s">
        <v>1690</v>
      </c>
      <c r="G131" s="189" t="s">
        <v>209</v>
      </c>
      <c r="H131" s="190">
        <v>134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210</v>
      </c>
      <c r="AT131" s="198" t="s">
        <v>206</v>
      </c>
      <c r="AU131" s="198" t="s">
        <v>88</v>
      </c>
      <c r="AY131" s="15" t="s">
        <v>204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210</v>
      </c>
      <c r="BM131" s="198" t="s">
        <v>3377</v>
      </c>
    </row>
    <row r="132" s="2" customFormat="1" ht="24.15" customHeight="1">
      <c r="A132" s="34"/>
      <c r="B132" s="185"/>
      <c r="C132" s="186" t="s">
        <v>229</v>
      </c>
      <c r="D132" s="186" t="s">
        <v>206</v>
      </c>
      <c r="E132" s="187" t="s">
        <v>1692</v>
      </c>
      <c r="F132" s="188" t="s">
        <v>1693</v>
      </c>
      <c r="G132" s="189" t="s">
        <v>209</v>
      </c>
      <c r="H132" s="190">
        <v>49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210</v>
      </c>
      <c r="AT132" s="198" t="s">
        <v>206</v>
      </c>
      <c r="AU132" s="198" t="s">
        <v>88</v>
      </c>
      <c r="AY132" s="15" t="s">
        <v>204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210</v>
      </c>
      <c r="BM132" s="198" t="s">
        <v>3378</v>
      </c>
    </row>
    <row r="133" s="2" customFormat="1" ht="33" customHeight="1">
      <c r="A133" s="34"/>
      <c r="B133" s="185"/>
      <c r="C133" s="186" t="s">
        <v>233</v>
      </c>
      <c r="D133" s="186" t="s">
        <v>206</v>
      </c>
      <c r="E133" s="187" t="s">
        <v>3179</v>
      </c>
      <c r="F133" s="188" t="s">
        <v>3180</v>
      </c>
      <c r="G133" s="189" t="s">
        <v>209</v>
      </c>
      <c r="H133" s="190">
        <v>56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210</v>
      </c>
      <c r="AT133" s="198" t="s">
        <v>206</v>
      </c>
      <c r="AU133" s="198" t="s">
        <v>88</v>
      </c>
      <c r="AY133" s="15" t="s">
        <v>204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210</v>
      </c>
      <c r="BM133" s="198" t="s">
        <v>3379</v>
      </c>
    </row>
    <row r="134" s="2" customFormat="1" ht="37.8" customHeight="1">
      <c r="A134" s="34"/>
      <c r="B134" s="185"/>
      <c r="C134" s="186" t="s">
        <v>237</v>
      </c>
      <c r="D134" s="186" t="s">
        <v>206</v>
      </c>
      <c r="E134" s="187" t="s">
        <v>3182</v>
      </c>
      <c r="F134" s="188" t="s">
        <v>3183</v>
      </c>
      <c r="G134" s="189" t="s">
        <v>209</v>
      </c>
      <c r="H134" s="190">
        <v>56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210</v>
      </c>
      <c r="AT134" s="198" t="s">
        <v>206</v>
      </c>
      <c r="AU134" s="198" t="s">
        <v>88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210</v>
      </c>
      <c r="BM134" s="198" t="s">
        <v>3380</v>
      </c>
    </row>
    <row r="135" s="2" customFormat="1" ht="16.5" customHeight="1">
      <c r="A135" s="34"/>
      <c r="B135" s="185"/>
      <c r="C135" s="200" t="s">
        <v>247</v>
      </c>
      <c r="D135" s="200" t="s">
        <v>301</v>
      </c>
      <c r="E135" s="201" t="s">
        <v>3187</v>
      </c>
      <c r="F135" s="202" t="s">
        <v>3188</v>
      </c>
      <c r="G135" s="203" t="s">
        <v>270</v>
      </c>
      <c r="H135" s="204">
        <v>73.5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1</v>
      </c>
      <c r="R135" s="196">
        <f>Q135*H135</f>
        <v>73.5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233</v>
      </c>
      <c r="AT135" s="198" t="s">
        <v>301</v>
      </c>
      <c r="AU135" s="198" t="s">
        <v>88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210</v>
      </c>
      <c r="BM135" s="198" t="s">
        <v>3381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210</v>
      </c>
      <c r="F136" s="183" t="s">
        <v>394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P137</f>
        <v>0</v>
      </c>
      <c r="Q136" s="178"/>
      <c r="R136" s="179">
        <f>R137</f>
        <v>28.957799999999999</v>
      </c>
      <c r="S136" s="178"/>
      <c r="T136" s="180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82</v>
      </c>
      <c r="AY136" s="173" t="s">
        <v>204</v>
      </c>
      <c r="BK136" s="182">
        <f>BK137</f>
        <v>0</v>
      </c>
    </row>
    <row r="137" s="2" customFormat="1" ht="24.15" customHeight="1">
      <c r="A137" s="34"/>
      <c r="B137" s="185"/>
      <c r="C137" s="186" t="s">
        <v>251</v>
      </c>
      <c r="D137" s="186" t="s">
        <v>206</v>
      </c>
      <c r="E137" s="187" t="s">
        <v>1695</v>
      </c>
      <c r="F137" s="188" t="s">
        <v>1696</v>
      </c>
      <c r="G137" s="189" t="s">
        <v>209</v>
      </c>
      <c r="H137" s="190">
        <v>17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1.7034</v>
      </c>
      <c r="R137" s="196">
        <f>Q137*H137</f>
        <v>28.957799999999999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210</v>
      </c>
      <c r="AT137" s="198" t="s">
        <v>206</v>
      </c>
      <c r="AU137" s="198" t="s">
        <v>88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3382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233</v>
      </c>
      <c r="F138" s="183" t="s">
        <v>3191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SUM(P139:P164)</f>
        <v>0</v>
      </c>
      <c r="Q138" s="178"/>
      <c r="R138" s="179">
        <f>SUM(R139:R164)</f>
        <v>0.82052530000000001</v>
      </c>
      <c r="S138" s="178"/>
      <c r="T138" s="180">
        <f>SUM(T139:T164)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82</v>
      </c>
      <c r="AY138" s="173" t="s">
        <v>204</v>
      </c>
      <c r="BK138" s="182">
        <f>SUM(BK139:BK164)</f>
        <v>0</v>
      </c>
    </row>
    <row r="139" s="2" customFormat="1" ht="24.15" customHeight="1">
      <c r="A139" s="34"/>
      <c r="B139" s="185"/>
      <c r="C139" s="186" t="s">
        <v>255</v>
      </c>
      <c r="D139" s="186" t="s">
        <v>206</v>
      </c>
      <c r="E139" s="187" t="s">
        <v>1719</v>
      </c>
      <c r="F139" s="188" t="s">
        <v>1720</v>
      </c>
      <c r="G139" s="189" t="s">
        <v>495</v>
      </c>
      <c r="H139" s="190">
        <v>80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0.00189566</v>
      </c>
      <c r="R139" s="196">
        <f>Q139*H139</f>
        <v>0.1516528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267</v>
      </c>
      <c r="AT139" s="198" t="s">
        <v>206</v>
      </c>
      <c r="AU139" s="198" t="s">
        <v>88</v>
      </c>
      <c r="AY139" s="15" t="s">
        <v>204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267</v>
      </c>
      <c r="BM139" s="198" t="s">
        <v>3383</v>
      </c>
    </row>
    <row r="140" s="2" customFormat="1" ht="24.15" customHeight="1">
      <c r="A140" s="34"/>
      <c r="B140" s="185"/>
      <c r="C140" s="186" t="s">
        <v>259</v>
      </c>
      <c r="D140" s="186" t="s">
        <v>206</v>
      </c>
      <c r="E140" s="187" t="s">
        <v>3384</v>
      </c>
      <c r="F140" s="188" t="s">
        <v>3385</v>
      </c>
      <c r="G140" s="189" t="s">
        <v>495</v>
      </c>
      <c r="H140" s="190">
        <v>50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0.0026412499999999999</v>
      </c>
      <c r="R140" s="196">
        <f>Q140*H140</f>
        <v>0.1320625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267</v>
      </c>
      <c r="AT140" s="198" t="s">
        <v>206</v>
      </c>
      <c r="AU140" s="198" t="s">
        <v>88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267</v>
      </c>
      <c r="BM140" s="198" t="s">
        <v>3386</v>
      </c>
    </row>
    <row r="141" s="2" customFormat="1" ht="24.15" customHeight="1">
      <c r="A141" s="34"/>
      <c r="B141" s="185"/>
      <c r="C141" s="186" t="s">
        <v>263</v>
      </c>
      <c r="D141" s="186" t="s">
        <v>206</v>
      </c>
      <c r="E141" s="187" t="s">
        <v>3387</v>
      </c>
      <c r="F141" s="188" t="s">
        <v>3388</v>
      </c>
      <c r="G141" s="189" t="s">
        <v>495</v>
      </c>
      <c r="H141" s="190">
        <v>10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0.0034329999999999999</v>
      </c>
      <c r="R141" s="196">
        <f>Q141*H141</f>
        <v>0.034329999999999999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267</v>
      </c>
      <c r="AT141" s="198" t="s">
        <v>206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267</v>
      </c>
      <c r="BM141" s="198" t="s">
        <v>3389</v>
      </c>
    </row>
    <row r="142" s="2" customFormat="1" ht="24.15" customHeight="1">
      <c r="A142" s="34"/>
      <c r="B142" s="185"/>
      <c r="C142" s="186" t="s">
        <v>267</v>
      </c>
      <c r="D142" s="186" t="s">
        <v>206</v>
      </c>
      <c r="E142" s="187" t="s">
        <v>3390</v>
      </c>
      <c r="F142" s="188" t="s">
        <v>3391</v>
      </c>
      <c r="G142" s="189" t="s">
        <v>294</v>
      </c>
      <c r="H142" s="190">
        <v>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210</v>
      </c>
      <c r="AT142" s="198" t="s">
        <v>206</v>
      </c>
      <c r="AU142" s="198" t="s">
        <v>88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210</v>
      </c>
      <c r="BM142" s="198" t="s">
        <v>3392</v>
      </c>
    </row>
    <row r="143" s="2" customFormat="1" ht="21.75" customHeight="1">
      <c r="A143" s="34"/>
      <c r="B143" s="185"/>
      <c r="C143" s="200" t="s">
        <v>272</v>
      </c>
      <c r="D143" s="200" t="s">
        <v>301</v>
      </c>
      <c r="E143" s="201" t="s">
        <v>3393</v>
      </c>
      <c r="F143" s="202" t="s">
        <v>3394</v>
      </c>
      <c r="G143" s="203" t="s">
        <v>294</v>
      </c>
      <c r="H143" s="204">
        <v>1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0.025000000000000001</v>
      </c>
      <c r="R143" s="196">
        <f>Q143*H143</f>
        <v>0.025000000000000001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233</v>
      </c>
      <c r="AT143" s="198" t="s">
        <v>301</v>
      </c>
      <c r="AU143" s="198" t="s">
        <v>88</v>
      </c>
      <c r="AY143" s="15" t="s">
        <v>204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210</v>
      </c>
      <c r="BM143" s="198" t="s">
        <v>3395</v>
      </c>
    </row>
    <row r="144" s="2" customFormat="1" ht="24.15" customHeight="1">
      <c r="A144" s="34"/>
      <c r="B144" s="185"/>
      <c r="C144" s="186" t="s">
        <v>276</v>
      </c>
      <c r="D144" s="186" t="s">
        <v>206</v>
      </c>
      <c r="E144" s="187" t="s">
        <v>3396</v>
      </c>
      <c r="F144" s="188" t="s">
        <v>3397</v>
      </c>
      <c r="G144" s="189" t="s">
        <v>294</v>
      </c>
      <c r="H144" s="190">
        <v>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0.0048999999999999998</v>
      </c>
      <c r="R144" s="196">
        <f>Q144*H144</f>
        <v>0.0048999999999999998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210</v>
      </c>
      <c r="AT144" s="198" t="s">
        <v>206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210</v>
      </c>
      <c r="BM144" s="198" t="s">
        <v>3398</v>
      </c>
    </row>
    <row r="145" s="2" customFormat="1" ht="37.8" customHeight="1">
      <c r="A145" s="34"/>
      <c r="B145" s="185"/>
      <c r="C145" s="200" t="s">
        <v>280</v>
      </c>
      <c r="D145" s="200" t="s">
        <v>301</v>
      </c>
      <c r="E145" s="201" t="s">
        <v>3399</v>
      </c>
      <c r="F145" s="202" t="s">
        <v>3400</v>
      </c>
      <c r="G145" s="203" t="s">
        <v>294</v>
      </c>
      <c r="H145" s="204">
        <v>1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233</v>
      </c>
      <c r="AT145" s="198" t="s">
        <v>301</v>
      </c>
      <c r="AU145" s="198" t="s">
        <v>88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210</v>
      </c>
      <c r="BM145" s="198" t="s">
        <v>3401</v>
      </c>
    </row>
    <row r="146" s="2" customFormat="1" ht="33" customHeight="1">
      <c r="A146" s="34"/>
      <c r="B146" s="185"/>
      <c r="C146" s="186" t="s">
        <v>7</v>
      </c>
      <c r="D146" s="186" t="s">
        <v>206</v>
      </c>
      <c r="E146" s="187" t="s">
        <v>3302</v>
      </c>
      <c r="F146" s="188" t="s">
        <v>3303</v>
      </c>
      <c r="G146" s="189" t="s">
        <v>294</v>
      </c>
      <c r="H146" s="190">
        <v>6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210</v>
      </c>
      <c r="AT146" s="198" t="s">
        <v>206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210</v>
      </c>
      <c r="BM146" s="198" t="s">
        <v>3402</v>
      </c>
    </row>
    <row r="147" s="2" customFormat="1" ht="24.15" customHeight="1">
      <c r="A147" s="34"/>
      <c r="B147" s="185"/>
      <c r="C147" s="200" t="s">
        <v>287</v>
      </c>
      <c r="D147" s="200" t="s">
        <v>301</v>
      </c>
      <c r="E147" s="201" t="s">
        <v>3305</v>
      </c>
      <c r="F147" s="202" t="s">
        <v>3403</v>
      </c>
      <c r="G147" s="203" t="s">
        <v>294</v>
      </c>
      <c r="H147" s="204">
        <v>3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0.0090299999999999998</v>
      </c>
      <c r="R147" s="196">
        <f>Q147*H147</f>
        <v>0.027089999999999999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233</v>
      </c>
      <c r="AT147" s="198" t="s">
        <v>301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210</v>
      </c>
      <c r="BM147" s="198" t="s">
        <v>3404</v>
      </c>
    </row>
    <row r="148" s="2" customFormat="1" ht="24.15" customHeight="1">
      <c r="A148" s="34"/>
      <c r="B148" s="185"/>
      <c r="C148" s="200" t="s">
        <v>291</v>
      </c>
      <c r="D148" s="200" t="s">
        <v>301</v>
      </c>
      <c r="E148" s="201" t="s">
        <v>3405</v>
      </c>
      <c r="F148" s="202" t="s">
        <v>3306</v>
      </c>
      <c r="G148" s="203" t="s">
        <v>294</v>
      </c>
      <c r="H148" s="204">
        <v>2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0.01035</v>
      </c>
      <c r="R148" s="196">
        <f>Q148*H148</f>
        <v>0.0207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233</v>
      </c>
      <c r="AT148" s="198" t="s">
        <v>301</v>
      </c>
      <c r="AU148" s="198" t="s">
        <v>88</v>
      </c>
      <c r="AY148" s="15" t="s">
        <v>204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210</v>
      </c>
      <c r="BM148" s="198" t="s">
        <v>3406</v>
      </c>
    </row>
    <row r="149" s="2" customFormat="1" ht="24.15" customHeight="1">
      <c r="A149" s="34"/>
      <c r="B149" s="185"/>
      <c r="C149" s="200" t="s">
        <v>296</v>
      </c>
      <c r="D149" s="200" t="s">
        <v>301</v>
      </c>
      <c r="E149" s="201" t="s">
        <v>3407</v>
      </c>
      <c r="F149" s="202" t="s">
        <v>3408</v>
      </c>
      <c r="G149" s="203" t="s">
        <v>294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0.01167</v>
      </c>
      <c r="R149" s="196">
        <f>Q149*H149</f>
        <v>0.01167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233</v>
      </c>
      <c r="AT149" s="198" t="s">
        <v>301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210</v>
      </c>
      <c r="BM149" s="198" t="s">
        <v>3409</v>
      </c>
    </row>
    <row r="150" s="2" customFormat="1" ht="24.15" customHeight="1">
      <c r="A150" s="34"/>
      <c r="B150" s="185"/>
      <c r="C150" s="200" t="s">
        <v>300</v>
      </c>
      <c r="D150" s="200" t="s">
        <v>301</v>
      </c>
      <c r="E150" s="201" t="s">
        <v>3311</v>
      </c>
      <c r="F150" s="202" t="s">
        <v>3312</v>
      </c>
      <c r="G150" s="203" t="s">
        <v>294</v>
      </c>
      <c r="H150" s="204">
        <v>3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0.014489999999999999</v>
      </c>
      <c r="R150" s="196">
        <f>Q150*H150</f>
        <v>0.043469999999999995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233</v>
      </c>
      <c r="AT150" s="198" t="s">
        <v>301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210</v>
      </c>
      <c r="BM150" s="198" t="s">
        <v>3410</v>
      </c>
    </row>
    <row r="151" s="2" customFormat="1" ht="24.15" customHeight="1">
      <c r="A151" s="34"/>
      <c r="B151" s="185"/>
      <c r="C151" s="200" t="s">
        <v>306</v>
      </c>
      <c r="D151" s="200" t="s">
        <v>301</v>
      </c>
      <c r="E151" s="201" t="s">
        <v>3314</v>
      </c>
      <c r="F151" s="202" t="s">
        <v>3315</v>
      </c>
      <c r="G151" s="203" t="s">
        <v>294</v>
      </c>
      <c r="H151" s="204">
        <v>6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0.0058799999999999998</v>
      </c>
      <c r="R151" s="196">
        <f>Q151*H151</f>
        <v>0.035279999999999999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233</v>
      </c>
      <c r="AT151" s="198" t="s">
        <v>301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210</v>
      </c>
      <c r="BM151" s="198" t="s">
        <v>3411</v>
      </c>
    </row>
    <row r="152" s="2" customFormat="1" ht="24.15" customHeight="1">
      <c r="A152" s="34"/>
      <c r="B152" s="185"/>
      <c r="C152" s="200" t="s">
        <v>310</v>
      </c>
      <c r="D152" s="200" t="s">
        <v>301</v>
      </c>
      <c r="E152" s="201" t="s">
        <v>3317</v>
      </c>
      <c r="F152" s="202" t="s">
        <v>3318</v>
      </c>
      <c r="G152" s="203" t="s">
        <v>294</v>
      </c>
      <c r="H152" s="204">
        <v>6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0.01197</v>
      </c>
      <c r="R152" s="196">
        <f>Q152*H152</f>
        <v>0.071819999999999995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233</v>
      </c>
      <c r="AT152" s="198" t="s">
        <v>301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210</v>
      </c>
      <c r="BM152" s="198" t="s">
        <v>3412</v>
      </c>
    </row>
    <row r="153" s="2" customFormat="1" ht="24.15" customHeight="1">
      <c r="A153" s="34"/>
      <c r="B153" s="185"/>
      <c r="C153" s="200" t="s">
        <v>314</v>
      </c>
      <c r="D153" s="200" t="s">
        <v>301</v>
      </c>
      <c r="E153" s="201" t="s">
        <v>3320</v>
      </c>
      <c r="F153" s="202" t="s">
        <v>3321</v>
      </c>
      <c r="G153" s="203" t="s">
        <v>294</v>
      </c>
      <c r="H153" s="204">
        <v>6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0.00265</v>
      </c>
      <c r="R153" s="196">
        <f>Q153*H153</f>
        <v>0.015900000000000001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233</v>
      </c>
      <c r="AT153" s="198" t="s">
        <v>301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210</v>
      </c>
      <c r="BM153" s="198" t="s">
        <v>3413</v>
      </c>
    </row>
    <row r="154" s="2" customFormat="1" ht="24.15" customHeight="1">
      <c r="A154" s="34"/>
      <c r="B154" s="185"/>
      <c r="C154" s="200" t="s">
        <v>318</v>
      </c>
      <c r="D154" s="200" t="s">
        <v>301</v>
      </c>
      <c r="E154" s="201" t="s">
        <v>3323</v>
      </c>
      <c r="F154" s="202" t="s">
        <v>3324</v>
      </c>
      <c r="G154" s="203" t="s">
        <v>294</v>
      </c>
      <c r="H154" s="204">
        <v>12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0.00066</v>
      </c>
      <c r="R154" s="196">
        <f>Q154*H154</f>
        <v>0.00792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233</v>
      </c>
      <c r="AT154" s="198" t="s">
        <v>301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210</v>
      </c>
      <c r="BM154" s="198" t="s">
        <v>3414</v>
      </c>
    </row>
    <row r="155" s="2" customFormat="1" ht="16.5" customHeight="1">
      <c r="A155" s="34"/>
      <c r="B155" s="185"/>
      <c r="C155" s="186" t="s">
        <v>322</v>
      </c>
      <c r="D155" s="186" t="s">
        <v>206</v>
      </c>
      <c r="E155" s="187" t="s">
        <v>3415</v>
      </c>
      <c r="F155" s="188" t="s">
        <v>3416</v>
      </c>
      <c r="G155" s="189" t="s">
        <v>294</v>
      </c>
      <c r="H155" s="190">
        <v>1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0.0015900000000000001</v>
      </c>
      <c r="R155" s="196">
        <f>Q155*H155</f>
        <v>0.0015900000000000001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210</v>
      </c>
      <c r="AT155" s="198" t="s">
        <v>206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210</v>
      </c>
      <c r="BM155" s="198" t="s">
        <v>3417</v>
      </c>
    </row>
    <row r="156" s="2" customFormat="1" ht="55.5" customHeight="1">
      <c r="A156" s="34"/>
      <c r="B156" s="185"/>
      <c r="C156" s="200" t="s">
        <v>326</v>
      </c>
      <c r="D156" s="200" t="s">
        <v>301</v>
      </c>
      <c r="E156" s="201" t="s">
        <v>3418</v>
      </c>
      <c r="F156" s="202" t="s">
        <v>3419</v>
      </c>
      <c r="G156" s="203" t="s">
        <v>1658</v>
      </c>
      <c r="H156" s="204">
        <v>1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0.0112</v>
      </c>
      <c r="R156" s="196">
        <f>Q156*H156</f>
        <v>0.0112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233</v>
      </c>
      <c r="AT156" s="198" t="s">
        <v>301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210</v>
      </c>
      <c r="BM156" s="198" t="s">
        <v>3420</v>
      </c>
    </row>
    <row r="157" s="2" customFormat="1" ht="24.15" customHeight="1">
      <c r="A157" s="34"/>
      <c r="B157" s="185"/>
      <c r="C157" s="200" t="s">
        <v>330</v>
      </c>
      <c r="D157" s="200" t="s">
        <v>301</v>
      </c>
      <c r="E157" s="201" t="s">
        <v>3421</v>
      </c>
      <c r="F157" s="202" t="s">
        <v>3422</v>
      </c>
      <c r="G157" s="203" t="s">
        <v>244</v>
      </c>
      <c r="H157" s="204">
        <v>235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0.00083000000000000001</v>
      </c>
      <c r="R157" s="196">
        <f>Q157*H157</f>
        <v>0.19505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1233</v>
      </c>
      <c r="AT157" s="198" t="s">
        <v>301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1233</v>
      </c>
      <c r="BM157" s="198" t="s">
        <v>3423</v>
      </c>
    </row>
    <row r="158" s="2" customFormat="1" ht="21.75" customHeight="1">
      <c r="A158" s="34"/>
      <c r="B158" s="185"/>
      <c r="C158" s="200" t="s">
        <v>334</v>
      </c>
      <c r="D158" s="200" t="s">
        <v>301</v>
      </c>
      <c r="E158" s="201" t="s">
        <v>3424</v>
      </c>
      <c r="F158" s="202" t="s">
        <v>3425</v>
      </c>
      <c r="G158" s="203" t="s">
        <v>294</v>
      </c>
      <c r="H158" s="204">
        <v>1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0.00060999999999999997</v>
      </c>
      <c r="R158" s="196">
        <f>Q158*H158</f>
        <v>0.00060999999999999997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233</v>
      </c>
      <c r="AT158" s="198" t="s">
        <v>301</v>
      </c>
      <c r="AU158" s="198" t="s">
        <v>88</v>
      </c>
      <c r="AY158" s="15" t="s">
        <v>204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210</v>
      </c>
      <c r="BM158" s="198" t="s">
        <v>3426</v>
      </c>
    </row>
    <row r="159" s="2" customFormat="1" ht="16.5" customHeight="1">
      <c r="A159" s="34"/>
      <c r="B159" s="185"/>
      <c r="C159" s="200" t="s">
        <v>338</v>
      </c>
      <c r="D159" s="200" t="s">
        <v>301</v>
      </c>
      <c r="E159" s="201" t="s">
        <v>3427</v>
      </c>
      <c r="F159" s="202" t="s">
        <v>3428</v>
      </c>
      <c r="G159" s="203" t="s">
        <v>294</v>
      </c>
      <c r="H159" s="204">
        <v>1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0.0070000000000000001</v>
      </c>
      <c r="R159" s="196">
        <f>Q159*H159</f>
        <v>0.0070000000000000001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233</v>
      </c>
      <c r="AT159" s="198" t="s">
        <v>301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210</v>
      </c>
      <c r="BM159" s="198" t="s">
        <v>3429</v>
      </c>
    </row>
    <row r="160" s="2" customFormat="1" ht="16.5" customHeight="1">
      <c r="A160" s="34"/>
      <c r="B160" s="185"/>
      <c r="C160" s="186" t="s">
        <v>342</v>
      </c>
      <c r="D160" s="186" t="s">
        <v>206</v>
      </c>
      <c r="E160" s="187" t="s">
        <v>3430</v>
      </c>
      <c r="F160" s="188" t="s">
        <v>3431</v>
      </c>
      <c r="G160" s="189" t="s">
        <v>294</v>
      </c>
      <c r="H160" s="190">
        <v>8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2.0000000000000002E-05</v>
      </c>
      <c r="R160" s="196">
        <f>Q160*H160</f>
        <v>0.00016000000000000001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210</v>
      </c>
      <c r="AT160" s="198" t="s">
        <v>206</v>
      </c>
      <c r="AU160" s="198" t="s">
        <v>88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210</v>
      </c>
      <c r="BM160" s="198" t="s">
        <v>3432</v>
      </c>
    </row>
    <row r="161" s="2" customFormat="1" ht="24.15" customHeight="1">
      <c r="A161" s="34"/>
      <c r="B161" s="185"/>
      <c r="C161" s="200" t="s">
        <v>346</v>
      </c>
      <c r="D161" s="200" t="s">
        <v>301</v>
      </c>
      <c r="E161" s="201" t="s">
        <v>3433</v>
      </c>
      <c r="F161" s="202" t="s">
        <v>3434</v>
      </c>
      <c r="G161" s="203" t="s">
        <v>294</v>
      </c>
      <c r="H161" s="204">
        <v>8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0.00114</v>
      </c>
      <c r="R161" s="196">
        <f>Q161*H161</f>
        <v>0.0091199999999999996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725</v>
      </c>
      <c r="AT161" s="198" t="s">
        <v>301</v>
      </c>
      <c r="AU161" s="198" t="s">
        <v>88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725</v>
      </c>
      <c r="BM161" s="198" t="s">
        <v>3435</v>
      </c>
    </row>
    <row r="162" s="2" customFormat="1" ht="16.5" customHeight="1">
      <c r="A162" s="34"/>
      <c r="B162" s="185"/>
      <c r="C162" s="186" t="s">
        <v>350</v>
      </c>
      <c r="D162" s="186" t="s">
        <v>206</v>
      </c>
      <c r="E162" s="187" t="s">
        <v>3222</v>
      </c>
      <c r="F162" s="188" t="s">
        <v>3223</v>
      </c>
      <c r="G162" s="189" t="s">
        <v>641</v>
      </c>
      <c r="H162" s="211"/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210</v>
      </c>
      <c r="AT162" s="198" t="s">
        <v>206</v>
      </c>
      <c r="AU162" s="198" t="s">
        <v>88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210</v>
      </c>
      <c r="BM162" s="198" t="s">
        <v>3436</v>
      </c>
    </row>
    <row r="163" s="2" customFormat="1" ht="16.5" customHeight="1">
      <c r="A163" s="34"/>
      <c r="B163" s="185"/>
      <c r="C163" s="186" t="s">
        <v>354</v>
      </c>
      <c r="D163" s="186" t="s">
        <v>206</v>
      </c>
      <c r="E163" s="187" t="s">
        <v>3437</v>
      </c>
      <c r="F163" s="188" t="s">
        <v>3438</v>
      </c>
      <c r="G163" s="189" t="s">
        <v>495</v>
      </c>
      <c r="H163" s="190">
        <v>140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1233</v>
      </c>
      <c r="AT163" s="198" t="s">
        <v>206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1233</v>
      </c>
      <c r="BM163" s="198" t="s">
        <v>3439</v>
      </c>
    </row>
    <row r="164" s="2" customFormat="1" ht="24.15" customHeight="1">
      <c r="A164" s="34"/>
      <c r="B164" s="185"/>
      <c r="C164" s="186" t="s">
        <v>358</v>
      </c>
      <c r="D164" s="186" t="s">
        <v>206</v>
      </c>
      <c r="E164" s="187" t="s">
        <v>3354</v>
      </c>
      <c r="F164" s="188" t="s">
        <v>3355</v>
      </c>
      <c r="G164" s="189" t="s">
        <v>495</v>
      </c>
      <c r="H164" s="190">
        <v>140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0.00010000000000000001</v>
      </c>
      <c r="R164" s="196">
        <f>Q164*H164</f>
        <v>0.014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1233</v>
      </c>
      <c r="AT164" s="198" t="s">
        <v>206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1233</v>
      </c>
      <c r="BM164" s="198" t="s">
        <v>3440</v>
      </c>
    </row>
    <row r="165" s="12" customFormat="1" ht="22.8" customHeight="1">
      <c r="A165" s="12"/>
      <c r="B165" s="172"/>
      <c r="C165" s="12"/>
      <c r="D165" s="173" t="s">
        <v>74</v>
      </c>
      <c r="E165" s="183" t="s">
        <v>571</v>
      </c>
      <c r="F165" s="183" t="s">
        <v>572</v>
      </c>
      <c r="G165" s="12"/>
      <c r="H165" s="12"/>
      <c r="I165" s="175"/>
      <c r="J165" s="184">
        <f>BK165</f>
        <v>0</v>
      </c>
      <c r="K165" s="12"/>
      <c r="L165" s="172"/>
      <c r="M165" s="177"/>
      <c r="N165" s="178"/>
      <c r="O165" s="178"/>
      <c r="P165" s="179">
        <f>SUM(P166:P167)</f>
        <v>0</v>
      </c>
      <c r="Q165" s="178"/>
      <c r="R165" s="179">
        <f>SUM(R166:R167)</f>
        <v>0</v>
      </c>
      <c r="S165" s="178"/>
      <c r="T165" s="180">
        <f>SUM(T166:T167)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82</v>
      </c>
      <c r="AT165" s="181" t="s">
        <v>74</v>
      </c>
      <c r="AU165" s="181" t="s">
        <v>82</v>
      </c>
      <c r="AY165" s="173" t="s">
        <v>204</v>
      </c>
      <c r="BK165" s="182">
        <f>SUM(BK166:BK167)</f>
        <v>0</v>
      </c>
    </row>
    <row r="166" s="2" customFormat="1" ht="33" customHeight="1">
      <c r="A166" s="34"/>
      <c r="B166" s="185"/>
      <c r="C166" s="186" t="s">
        <v>362</v>
      </c>
      <c r="D166" s="186" t="s">
        <v>206</v>
      </c>
      <c r="E166" s="187" t="s">
        <v>3237</v>
      </c>
      <c r="F166" s="188" t="s">
        <v>3238</v>
      </c>
      <c r="G166" s="189" t="s">
        <v>270</v>
      </c>
      <c r="H166" s="190">
        <v>102.742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210</v>
      </c>
      <c r="AT166" s="198" t="s">
        <v>206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210</v>
      </c>
      <c r="BM166" s="198" t="s">
        <v>3441</v>
      </c>
    </row>
    <row r="167" s="2" customFormat="1" ht="49.05" customHeight="1">
      <c r="A167" s="34"/>
      <c r="B167" s="185"/>
      <c r="C167" s="186" t="s">
        <v>366</v>
      </c>
      <c r="D167" s="186" t="s">
        <v>206</v>
      </c>
      <c r="E167" s="187" t="s">
        <v>3240</v>
      </c>
      <c r="F167" s="188" t="s">
        <v>3241</v>
      </c>
      <c r="G167" s="189" t="s">
        <v>270</v>
      </c>
      <c r="H167" s="190">
        <v>102.742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210</v>
      </c>
      <c r="AT167" s="198" t="s">
        <v>206</v>
      </c>
      <c r="AU167" s="198" t="s">
        <v>88</v>
      </c>
      <c r="AY167" s="15" t="s">
        <v>204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210</v>
      </c>
      <c r="BM167" s="198" t="s">
        <v>3442</v>
      </c>
    </row>
    <row r="168" s="12" customFormat="1" ht="25.92" customHeight="1">
      <c r="A168" s="12"/>
      <c r="B168" s="172"/>
      <c r="C168" s="12"/>
      <c r="D168" s="173" t="s">
        <v>74</v>
      </c>
      <c r="E168" s="174" t="s">
        <v>1794</v>
      </c>
      <c r="F168" s="174" t="s">
        <v>1795</v>
      </c>
      <c r="G168" s="12"/>
      <c r="H168" s="12"/>
      <c r="I168" s="175"/>
      <c r="J168" s="176">
        <f>BK168</f>
        <v>0</v>
      </c>
      <c r="K168" s="12"/>
      <c r="L168" s="172"/>
      <c r="M168" s="177"/>
      <c r="N168" s="178"/>
      <c r="O168" s="178"/>
      <c r="P168" s="179">
        <f>SUM(P169:P170)</f>
        <v>0</v>
      </c>
      <c r="Q168" s="178"/>
      <c r="R168" s="179">
        <f>SUM(R169:R170)</f>
        <v>0</v>
      </c>
      <c r="S168" s="178"/>
      <c r="T168" s="180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210</v>
      </c>
      <c r="AT168" s="181" t="s">
        <v>74</v>
      </c>
      <c r="AU168" s="181" t="s">
        <v>75</v>
      </c>
      <c r="AY168" s="173" t="s">
        <v>204</v>
      </c>
      <c r="BK168" s="182">
        <f>SUM(BK169:BK170)</f>
        <v>0</v>
      </c>
    </row>
    <row r="169" s="2" customFormat="1" ht="24.15" customHeight="1">
      <c r="A169" s="34"/>
      <c r="B169" s="185"/>
      <c r="C169" s="186" t="s">
        <v>370</v>
      </c>
      <c r="D169" s="186" t="s">
        <v>206</v>
      </c>
      <c r="E169" s="187" t="s">
        <v>1796</v>
      </c>
      <c r="F169" s="188" t="s">
        <v>1797</v>
      </c>
      <c r="G169" s="189" t="s">
        <v>1798</v>
      </c>
      <c r="H169" s="190">
        <v>2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1233</v>
      </c>
      <c r="AT169" s="198" t="s">
        <v>206</v>
      </c>
      <c r="AU169" s="198" t="s">
        <v>82</v>
      </c>
      <c r="AY169" s="15" t="s">
        <v>204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1233</v>
      </c>
      <c r="BM169" s="198" t="s">
        <v>3443</v>
      </c>
    </row>
    <row r="170" s="2" customFormat="1" ht="16.5" customHeight="1">
      <c r="A170" s="34"/>
      <c r="B170" s="185"/>
      <c r="C170" s="186" t="s">
        <v>374</v>
      </c>
      <c r="D170" s="186" t="s">
        <v>206</v>
      </c>
      <c r="E170" s="187" t="s">
        <v>3348</v>
      </c>
      <c r="F170" s="188" t="s">
        <v>3349</v>
      </c>
      <c r="G170" s="189" t="s">
        <v>495</v>
      </c>
      <c r="H170" s="190">
        <v>140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210</v>
      </c>
      <c r="AT170" s="198" t="s">
        <v>206</v>
      </c>
      <c r="AU170" s="198" t="s">
        <v>82</v>
      </c>
      <c r="AY170" s="15" t="s">
        <v>204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210</v>
      </c>
      <c r="BM170" s="198" t="s">
        <v>3444</v>
      </c>
    </row>
    <row r="171" s="12" customFormat="1" ht="25.92" customHeight="1">
      <c r="A171" s="12"/>
      <c r="B171" s="172"/>
      <c r="C171" s="12"/>
      <c r="D171" s="173" t="s">
        <v>74</v>
      </c>
      <c r="E171" s="174" t="s">
        <v>1228</v>
      </c>
      <c r="F171" s="174" t="s">
        <v>1229</v>
      </c>
      <c r="G171" s="12"/>
      <c r="H171" s="12"/>
      <c r="I171" s="175"/>
      <c r="J171" s="176">
        <f>BK171</f>
        <v>0</v>
      </c>
      <c r="K171" s="12"/>
      <c r="L171" s="172"/>
      <c r="M171" s="177"/>
      <c r="N171" s="178"/>
      <c r="O171" s="178"/>
      <c r="P171" s="179">
        <f>SUM(P172:P177)</f>
        <v>0</v>
      </c>
      <c r="Q171" s="178"/>
      <c r="R171" s="179">
        <f>SUM(R172:R177)</f>
        <v>0</v>
      </c>
      <c r="S171" s="178"/>
      <c r="T171" s="180">
        <f>SUM(T172:T177)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3" t="s">
        <v>210</v>
      </c>
      <c r="AT171" s="181" t="s">
        <v>74</v>
      </c>
      <c r="AU171" s="181" t="s">
        <v>75</v>
      </c>
      <c r="AY171" s="173" t="s">
        <v>204</v>
      </c>
      <c r="BK171" s="182">
        <f>SUM(BK172:BK177)</f>
        <v>0</v>
      </c>
    </row>
    <row r="172" s="2" customFormat="1" ht="16.5" customHeight="1">
      <c r="A172" s="34"/>
      <c r="B172" s="185"/>
      <c r="C172" s="186" t="s">
        <v>378</v>
      </c>
      <c r="D172" s="186" t="s">
        <v>206</v>
      </c>
      <c r="E172" s="187" t="s">
        <v>3445</v>
      </c>
      <c r="F172" s="188" t="s">
        <v>3446</v>
      </c>
      <c r="G172" s="189" t="s">
        <v>1658</v>
      </c>
      <c r="H172" s="190">
        <v>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1233</v>
      </c>
      <c r="AT172" s="198" t="s">
        <v>206</v>
      </c>
      <c r="AU172" s="198" t="s">
        <v>82</v>
      </c>
      <c r="AY172" s="15" t="s">
        <v>204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1233</v>
      </c>
      <c r="BM172" s="198" t="s">
        <v>3447</v>
      </c>
    </row>
    <row r="173" s="2" customFormat="1" ht="16.5" customHeight="1">
      <c r="A173" s="34"/>
      <c r="B173" s="185"/>
      <c r="C173" s="186" t="s">
        <v>382</v>
      </c>
      <c r="D173" s="186" t="s">
        <v>206</v>
      </c>
      <c r="E173" s="187" t="s">
        <v>1656</v>
      </c>
      <c r="F173" s="188" t="s">
        <v>3270</v>
      </c>
      <c r="G173" s="189" t="s">
        <v>1238</v>
      </c>
      <c r="H173" s="190">
        <v>6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1233</v>
      </c>
      <c r="AT173" s="198" t="s">
        <v>206</v>
      </c>
      <c r="AU173" s="198" t="s">
        <v>82</v>
      </c>
      <c r="AY173" s="15" t="s">
        <v>204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1233</v>
      </c>
      <c r="BM173" s="198" t="s">
        <v>3448</v>
      </c>
    </row>
    <row r="174" s="2" customFormat="1" ht="33" customHeight="1">
      <c r="A174" s="34"/>
      <c r="B174" s="185"/>
      <c r="C174" s="186" t="s">
        <v>386</v>
      </c>
      <c r="D174" s="186" t="s">
        <v>206</v>
      </c>
      <c r="E174" s="187" t="s">
        <v>1231</v>
      </c>
      <c r="F174" s="188" t="s">
        <v>1660</v>
      </c>
      <c r="G174" s="189" t="s">
        <v>1238</v>
      </c>
      <c r="H174" s="190">
        <v>60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1233</v>
      </c>
      <c r="AT174" s="198" t="s">
        <v>206</v>
      </c>
      <c r="AU174" s="198" t="s">
        <v>82</v>
      </c>
      <c r="AY174" s="15" t="s">
        <v>204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1233</v>
      </c>
      <c r="BM174" s="198" t="s">
        <v>3449</v>
      </c>
    </row>
    <row r="175" s="2" customFormat="1" ht="37.8" customHeight="1">
      <c r="A175" s="34"/>
      <c r="B175" s="185"/>
      <c r="C175" s="186" t="s">
        <v>390</v>
      </c>
      <c r="D175" s="186" t="s">
        <v>206</v>
      </c>
      <c r="E175" s="187" t="s">
        <v>1236</v>
      </c>
      <c r="F175" s="188" t="s">
        <v>1663</v>
      </c>
      <c r="G175" s="189" t="s">
        <v>1238</v>
      </c>
      <c r="H175" s="190">
        <v>51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1233</v>
      </c>
      <c r="AT175" s="198" t="s">
        <v>206</v>
      </c>
      <c r="AU175" s="198" t="s">
        <v>82</v>
      </c>
      <c r="AY175" s="15" t="s">
        <v>204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1233</v>
      </c>
      <c r="BM175" s="198" t="s">
        <v>3450</v>
      </c>
    </row>
    <row r="176" s="2" customFormat="1" ht="33" customHeight="1">
      <c r="A176" s="34"/>
      <c r="B176" s="185"/>
      <c r="C176" s="186" t="s">
        <v>395</v>
      </c>
      <c r="D176" s="186" t="s">
        <v>206</v>
      </c>
      <c r="E176" s="187" t="s">
        <v>1665</v>
      </c>
      <c r="F176" s="188" t="s">
        <v>1666</v>
      </c>
      <c r="G176" s="189" t="s">
        <v>1238</v>
      </c>
      <c r="H176" s="190">
        <v>43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1233</v>
      </c>
      <c r="AT176" s="198" t="s">
        <v>206</v>
      </c>
      <c r="AU176" s="198" t="s">
        <v>82</v>
      </c>
      <c r="AY176" s="15" t="s">
        <v>204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1233</v>
      </c>
      <c r="BM176" s="198" t="s">
        <v>3451</v>
      </c>
    </row>
    <row r="177" s="2" customFormat="1" ht="37.8" customHeight="1">
      <c r="A177" s="34"/>
      <c r="B177" s="185"/>
      <c r="C177" s="186" t="s">
        <v>399</v>
      </c>
      <c r="D177" s="186" t="s">
        <v>206</v>
      </c>
      <c r="E177" s="187" t="s">
        <v>1668</v>
      </c>
      <c r="F177" s="188" t="s">
        <v>1669</v>
      </c>
      <c r="G177" s="189" t="s">
        <v>1238</v>
      </c>
      <c r="H177" s="190">
        <v>30</v>
      </c>
      <c r="I177" s="191"/>
      <c r="J177" s="192">
        <f>ROUND(I177*H177,2)</f>
        <v>0</v>
      </c>
      <c r="K177" s="193"/>
      <c r="L177" s="35"/>
      <c r="M177" s="212" t="s">
        <v>1</v>
      </c>
      <c r="N177" s="213" t="s">
        <v>41</v>
      </c>
      <c r="O177" s="214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1233</v>
      </c>
      <c r="AT177" s="198" t="s">
        <v>206</v>
      </c>
      <c r="AU177" s="198" t="s">
        <v>82</v>
      </c>
      <c r="AY177" s="15" t="s">
        <v>204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1233</v>
      </c>
      <c r="BM177" s="198" t="s">
        <v>3452</v>
      </c>
    </row>
    <row r="178" s="2" customFormat="1" ht="6.96" customHeight="1">
      <c r="A178" s="34"/>
      <c r="B178" s="61"/>
      <c r="C178" s="62"/>
      <c r="D178" s="62"/>
      <c r="E178" s="62"/>
      <c r="F178" s="62"/>
      <c r="G178" s="62"/>
      <c r="H178" s="62"/>
      <c r="I178" s="62"/>
      <c r="J178" s="62"/>
      <c r="K178" s="62"/>
      <c r="L178" s="35"/>
      <c r="M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</row>
  </sheetData>
  <autoFilter ref="C122:K17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153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3453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5. 4. 2024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1248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2"/>
      <c r="B27" s="133"/>
      <c r="C27" s="132"/>
      <c r="D27" s="132"/>
      <c r="E27" s="32" t="s">
        <v>1</v>
      </c>
      <c r="F27" s="32"/>
      <c r="G27" s="32"/>
      <c r="H27" s="32"/>
      <c r="I27" s="132"/>
      <c r="J27" s="132"/>
      <c r="K27" s="132"/>
      <c r="L27" s="134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5" t="s">
        <v>35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6" t="s">
        <v>39</v>
      </c>
      <c r="E33" s="41" t="s">
        <v>40</v>
      </c>
      <c r="F33" s="137">
        <f>ROUND((SUM(BE123:BE172)),  2)</f>
        <v>0</v>
      </c>
      <c r="G33" s="138"/>
      <c r="H33" s="138"/>
      <c r="I33" s="139">
        <v>0.20000000000000001</v>
      </c>
      <c r="J33" s="137">
        <f>ROUND(((SUM(BE123:BE172))*I33),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ROUND((SUM(BF123:BF172)),  2)</f>
        <v>0</v>
      </c>
      <c r="G34" s="138"/>
      <c r="H34" s="138"/>
      <c r="I34" s="139">
        <v>0.20000000000000001</v>
      </c>
      <c r="J34" s="137">
        <f>ROUND(((SUM(BF123:BF172))*I34),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ROUND((SUM(BG123:BG172)),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ROUND((SUM(BH123:BH172)),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ROUND((SUM(BI123:BI172)),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153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08 - Požiarna nádrž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k.ú.: Ždiar nad Hronom, č.p.:1793/3</v>
      </c>
      <c r="G89" s="34"/>
      <c r="H89" s="34"/>
      <c r="I89" s="28" t="s">
        <v>21</v>
      </c>
      <c r="J89" s="70" t="str">
        <f>IF(J12="","",J12)</f>
        <v>5. 4. 2024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Zriadenie sociálnych služieb LIPA</v>
      </c>
      <c r="G91" s="34"/>
      <c r="H91" s="34"/>
      <c r="I91" s="28" t="s">
        <v>29</v>
      </c>
      <c r="J91" s="32" t="str">
        <f>E21</f>
        <v>Ing. Viliam Michálek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Peter Antol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159</v>
      </c>
      <c r="D94" s="142"/>
      <c r="E94" s="142"/>
      <c r="F94" s="142"/>
      <c r="G94" s="142"/>
      <c r="H94" s="142"/>
      <c r="I94" s="142"/>
      <c r="J94" s="151" t="s">
        <v>160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161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162</v>
      </c>
    </row>
    <row r="97" s="9" customFormat="1" ht="24.96" customHeight="1">
      <c r="A97" s="9"/>
      <c r="B97" s="153"/>
      <c r="C97" s="9"/>
      <c r="D97" s="154" t="s">
        <v>163</v>
      </c>
      <c r="E97" s="155"/>
      <c r="F97" s="155"/>
      <c r="G97" s="155"/>
      <c r="H97" s="155"/>
      <c r="I97" s="155"/>
      <c r="J97" s="156">
        <f>J124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164</v>
      </c>
      <c r="E98" s="159"/>
      <c r="F98" s="159"/>
      <c r="G98" s="159"/>
      <c r="H98" s="159"/>
      <c r="I98" s="159"/>
      <c r="J98" s="160">
        <f>J125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167</v>
      </c>
      <c r="E99" s="159"/>
      <c r="F99" s="159"/>
      <c r="G99" s="159"/>
      <c r="H99" s="159"/>
      <c r="I99" s="159"/>
      <c r="J99" s="160">
        <f>J138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7"/>
      <c r="C100" s="10"/>
      <c r="D100" s="158" t="s">
        <v>3170</v>
      </c>
      <c r="E100" s="159"/>
      <c r="F100" s="159"/>
      <c r="G100" s="159"/>
      <c r="H100" s="159"/>
      <c r="I100" s="159"/>
      <c r="J100" s="160">
        <f>J140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170</v>
      </c>
      <c r="E101" s="159"/>
      <c r="F101" s="159"/>
      <c r="G101" s="159"/>
      <c r="H101" s="159"/>
      <c r="I101" s="159"/>
      <c r="J101" s="160">
        <f>J155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3"/>
      <c r="C102" s="9"/>
      <c r="D102" s="154" t="s">
        <v>3454</v>
      </c>
      <c r="E102" s="155"/>
      <c r="F102" s="155"/>
      <c r="G102" s="155"/>
      <c r="H102" s="155"/>
      <c r="I102" s="155"/>
      <c r="J102" s="156">
        <f>J158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188</v>
      </c>
      <c r="E103" s="155"/>
      <c r="F103" s="155"/>
      <c r="G103" s="155"/>
      <c r="H103" s="155"/>
      <c r="I103" s="155"/>
      <c r="J103" s="156">
        <f>J168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190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31" t="str">
        <f>E7</f>
        <v>Výstavba novej budovy strediska DSS Doména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153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E9</f>
        <v>SO 08 - Požiarna nádrž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F12</f>
        <v>k.ú.: Ždiar nad Hronom, č.p.:1793/3</v>
      </c>
      <c r="G117" s="34"/>
      <c r="H117" s="34"/>
      <c r="I117" s="28" t="s">
        <v>21</v>
      </c>
      <c r="J117" s="70" t="str">
        <f>IF(J12="","",J12)</f>
        <v>5. 4. 2024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E15</f>
        <v>Zriadenie sociálnych služieb LIPA</v>
      </c>
      <c r="G119" s="34"/>
      <c r="H119" s="34"/>
      <c r="I119" s="28" t="s">
        <v>29</v>
      </c>
      <c r="J119" s="32" t="str">
        <f>E21</f>
        <v>Ing. Viliam Michálek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IF(E18="","",E18)</f>
        <v>Vyplň údaj</v>
      </c>
      <c r="G120" s="34"/>
      <c r="H120" s="34"/>
      <c r="I120" s="28" t="s">
        <v>32</v>
      </c>
      <c r="J120" s="32" t="str">
        <f>E24</f>
        <v>Ing. Peter Antol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191</v>
      </c>
      <c r="D122" s="164" t="s">
        <v>60</v>
      </c>
      <c r="E122" s="164" t="s">
        <v>56</v>
      </c>
      <c r="F122" s="164" t="s">
        <v>57</v>
      </c>
      <c r="G122" s="164" t="s">
        <v>192</v>
      </c>
      <c r="H122" s="164" t="s">
        <v>193</v>
      </c>
      <c r="I122" s="164" t="s">
        <v>194</v>
      </c>
      <c r="J122" s="165" t="s">
        <v>160</v>
      </c>
      <c r="K122" s="166" t="s">
        <v>195</v>
      </c>
      <c r="L122" s="167"/>
      <c r="M122" s="87" t="s">
        <v>1</v>
      </c>
      <c r="N122" s="88" t="s">
        <v>39</v>
      </c>
      <c r="O122" s="88" t="s">
        <v>196</v>
      </c>
      <c r="P122" s="88" t="s">
        <v>197</v>
      </c>
      <c r="Q122" s="88" t="s">
        <v>198</v>
      </c>
      <c r="R122" s="88" t="s">
        <v>199</v>
      </c>
      <c r="S122" s="88" t="s">
        <v>200</v>
      </c>
      <c r="T122" s="89" t="s">
        <v>201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161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P124+P158+P168</f>
        <v>0</v>
      </c>
      <c r="Q123" s="91"/>
      <c r="R123" s="169">
        <f>R124+R158+R168</f>
        <v>3.2022219600000006</v>
      </c>
      <c r="S123" s="91"/>
      <c r="T123" s="170">
        <f>T124+T158+T168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162</v>
      </c>
      <c r="BK123" s="171">
        <f>BK124+BK158+BK168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202</v>
      </c>
      <c r="F124" s="174" t="s">
        <v>203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P125+P138+P140+P155</f>
        <v>0</v>
      </c>
      <c r="Q124" s="178"/>
      <c r="R124" s="179">
        <f>R125+R138+R140+R155</f>
        <v>3.1213034600000005</v>
      </c>
      <c r="S124" s="178"/>
      <c r="T124" s="180">
        <f>T125+T138+T140+T155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204</v>
      </c>
      <c r="BK124" s="182">
        <f>BK125+BK138+BK140+BK155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82</v>
      </c>
      <c r="F125" s="183" t="s">
        <v>205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SUM(P126:P137)</f>
        <v>0</v>
      </c>
      <c r="Q125" s="178"/>
      <c r="R125" s="179">
        <f>SUM(R126:R137)</f>
        <v>2.1600000000000001</v>
      </c>
      <c r="S125" s="178"/>
      <c r="T125" s="180">
        <f>SUM(T126:T137)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204</v>
      </c>
      <c r="BK125" s="182">
        <f>SUM(BK126:BK137)</f>
        <v>0</v>
      </c>
    </row>
    <row r="126" s="2" customFormat="1" ht="21.75" customHeight="1">
      <c r="A126" s="34"/>
      <c r="B126" s="185"/>
      <c r="C126" s="186" t="s">
        <v>82</v>
      </c>
      <c r="D126" s="186" t="s">
        <v>206</v>
      </c>
      <c r="E126" s="187" t="s">
        <v>2911</v>
      </c>
      <c r="F126" s="188" t="s">
        <v>2912</v>
      </c>
      <c r="G126" s="189" t="s">
        <v>209</v>
      </c>
      <c r="H126" s="190">
        <v>35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1233</v>
      </c>
      <c r="AT126" s="198" t="s">
        <v>206</v>
      </c>
      <c r="AU126" s="198" t="s">
        <v>88</v>
      </c>
      <c r="AY126" s="15" t="s">
        <v>204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88</v>
      </c>
      <c r="BK126" s="199">
        <f>ROUND(I126*H126,2)</f>
        <v>0</v>
      </c>
      <c r="BL126" s="15" t="s">
        <v>1233</v>
      </c>
      <c r="BM126" s="198" t="s">
        <v>3455</v>
      </c>
    </row>
    <row r="127" s="2" customFormat="1" ht="24.15" customHeight="1">
      <c r="A127" s="34"/>
      <c r="B127" s="185"/>
      <c r="C127" s="186" t="s">
        <v>88</v>
      </c>
      <c r="D127" s="186" t="s">
        <v>206</v>
      </c>
      <c r="E127" s="187" t="s">
        <v>212</v>
      </c>
      <c r="F127" s="188" t="s">
        <v>213</v>
      </c>
      <c r="G127" s="189" t="s">
        <v>209</v>
      </c>
      <c r="H127" s="190">
        <v>35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210</v>
      </c>
      <c r="AT127" s="198" t="s">
        <v>206</v>
      </c>
      <c r="AU127" s="198" t="s">
        <v>88</v>
      </c>
      <c r="AY127" s="15" t="s">
        <v>204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88</v>
      </c>
      <c r="BK127" s="199">
        <f>ROUND(I127*H127,2)</f>
        <v>0</v>
      </c>
      <c r="BL127" s="15" t="s">
        <v>210</v>
      </c>
      <c r="BM127" s="198" t="s">
        <v>3456</v>
      </c>
    </row>
    <row r="128" s="2" customFormat="1" ht="16.5" customHeight="1">
      <c r="A128" s="34"/>
      <c r="B128" s="185"/>
      <c r="C128" s="186" t="s">
        <v>93</v>
      </c>
      <c r="D128" s="186" t="s">
        <v>206</v>
      </c>
      <c r="E128" s="187" t="s">
        <v>1683</v>
      </c>
      <c r="F128" s="188" t="s">
        <v>3174</v>
      </c>
      <c r="G128" s="189" t="s">
        <v>209</v>
      </c>
      <c r="H128" s="190">
        <v>6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210</v>
      </c>
      <c r="AT128" s="198" t="s">
        <v>206</v>
      </c>
      <c r="AU128" s="198" t="s">
        <v>88</v>
      </c>
      <c r="AY128" s="15" t="s">
        <v>204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88</v>
      </c>
      <c r="BK128" s="199">
        <f>ROUND(I128*H128,2)</f>
        <v>0</v>
      </c>
      <c r="BL128" s="15" t="s">
        <v>210</v>
      </c>
      <c r="BM128" s="198" t="s">
        <v>3457</v>
      </c>
    </row>
    <row r="129" s="2" customFormat="1" ht="37.8" customHeight="1">
      <c r="A129" s="34"/>
      <c r="B129" s="185"/>
      <c r="C129" s="186" t="s">
        <v>210</v>
      </c>
      <c r="D129" s="186" t="s">
        <v>206</v>
      </c>
      <c r="E129" s="187" t="s">
        <v>3176</v>
      </c>
      <c r="F129" s="188" t="s">
        <v>3177</v>
      </c>
      <c r="G129" s="189" t="s">
        <v>209</v>
      </c>
      <c r="H129" s="190">
        <v>6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210</v>
      </c>
      <c r="AT129" s="198" t="s">
        <v>206</v>
      </c>
      <c r="AU129" s="198" t="s">
        <v>88</v>
      </c>
      <c r="AY129" s="15" t="s">
        <v>204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88</v>
      </c>
      <c r="BK129" s="199">
        <f>ROUND(I129*H129,2)</f>
        <v>0</v>
      </c>
      <c r="BL129" s="15" t="s">
        <v>210</v>
      </c>
      <c r="BM129" s="198" t="s">
        <v>3458</v>
      </c>
    </row>
    <row r="130" s="2" customFormat="1" ht="24.15" customHeight="1">
      <c r="A130" s="34"/>
      <c r="B130" s="185"/>
      <c r="C130" s="186" t="s">
        <v>221</v>
      </c>
      <c r="D130" s="186" t="s">
        <v>206</v>
      </c>
      <c r="E130" s="187" t="s">
        <v>1689</v>
      </c>
      <c r="F130" s="188" t="s">
        <v>1690</v>
      </c>
      <c r="G130" s="189" t="s">
        <v>209</v>
      </c>
      <c r="H130" s="190">
        <v>2.355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210</v>
      </c>
      <c r="AT130" s="198" t="s">
        <v>206</v>
      </c>
      <c r="AU130" s="198" t="s">
        <v>88</v>
      </c>
      <c r="AY130" s="15" t="s">
        <v>204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210</v>
      </c>
      <c r="BM130" s="198" t="s">
        <v>3459</v>
      </c>
    </row>
    <row r="131" s="2" customFormat="1" ht="24.15" customHeight="1">
      <c r="A131" s="34"/>
      <c r="B131" s="185"/>
      <c r="C131" s="186" t="s">
        <v>225</v>
      </c>
      <c r="D131" s="186" t="s">
        <v>206</v>
      </c>
      <c r="E131" s="187" t="s">
        <v>1692</v>
      </c>
      <c r="F131" s="188" t="s">
        <v>1693</v>
      </c>
      <c r="G131" s="189" t="s">
        <v>209</v>
      </c>
      <c r="H131" s="190">
        <v>1.44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210</v>
      </c>
      <c r="AT131" s="198" t="s">
        <v>206</v>
      </c>
      <c r="AU131" s="198" t="s">
        <v>88</v>
      </c>
      <c r="AY131" s="15" t="s">
        <v>204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210</v>
      </c>
      <c r="BM131" s="198" t="s">
        <v>3460</v>
      </c>
    </row>
    <row r="132" s="2" customFormat="1" ht="33" customHeight="1">
      <c r="A132" s="34"/>
      <c r="B132" s="185"/>
      <c r="C132" s="186" t="s">
        <v>229</v>
      </c>
      <c r="D132" s="186" t="s">
        <v>206</v>
      </c>
      <c r="E132" s="187" t="s">
        <v>3179</v>
      </c>
      <c r="F132" s="188" t="s">
        <v>3180</v>
      </c>
      <c r="G132" s="189" t="s">
        <v>209</v>
      </c>
      <c r="H132" s="190">
        <v>3.645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210</v>
      </c>
      <c r="AT132" s="198" t="s">
        <v>206</v>
      </c>
      <c r="AU132" s="198" t="s">
        <v>88</v>
      </c>
      <c r="AY132" s="15" t="s">
        <v>204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210</v>
      </c>
      <c r="BM132" s="198" t="s">
        <v>3461</v>
      </c>
    </row>
    <row r="133" s="2" customFormat="1" ht="37.8" customHeight="1">
      <c r="A133" s="34"/>
      <c r="B133" s="185"/>
      <c r="C133" s="186" t="s">
        <v>233</v>
      </c>
      <c r="D133" s="186" t="s">
        <v>206</v>
      </c>
      <c r="E133" s="187" t="s">
        <v>3182</v>
      </c>
      <c r="F133" s="188" t="s">
        <v>3183</v>
      </c>
      <c r="G133" s="189" t="s">
        <v>209</v>
      </c>
      <c r="H133" s="190">
        <v>3.645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210</v>
      </c>
      <c r="AT133" s="198" t="s">
        <v>206</v>
      </c>
      <c r="AU133" s="198" t="s">
        <v>88</v>
      </c>
      <c r="AY133" s="15" t="s">
        <v>204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210</v>
      </c>
      <c r="BM133" s="198" t="s">
        <v>3462</v>
      </c>
    </row>
    <row r="134" s="2" customFormat="1" ht="16.5" customHeight="1">
      <c r="A134" s="34"/>
      <c r="B134" s="185"/>
      <c r="C134" s="186" t="s">
        <v>237</v>
      </c>
      <c r="D134" s="186" t="s">
        <v>206</v>
      </c>
      <c r="E134" s="187" t="s">
        <v>3463</v>
      </c>
      <c r="F134" s="188" t="s">
        <v>2714</v>
      </c>
      <c r="G134" s="189" t="s">
        <v>209</v>
      </c>
      <c r="H134" s="190">
        <v>7.29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210</v>
      </c>
      <c r="AT134" s="198" t="s">
        <v>206</v>
      </c>
      <c r="AU134" s="198" t="s">
        <v>88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210</v>
      </c>
      <c r="BM134" s="198" t="s">
        <v>3464</v>
      </c>
    </row>
    <row r="135" s="2" customFormat="1" ht="16.5" customHeight="1">
      <c r="A135" s="34"/>
      <c r="B135" s="185"/>
      <c r="C135" s="186" t="s">
        <v>247</v>
      </c>
      <c r="D135" s="186" t="s">
        <v>206</v>
      </c>
      <c r="E135" s="187" t="s">
        <v>1276</v>
      </c>
      <c r="F135" s="188" t="s">
        <v>3465</v>
      </c>
      <c r="G135" s="189" t="s">
        <v>270</v>
      </c>
      <c r="H135" s="190">
        <v>5.468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210</v>
      </c>
      <c r="AT135" s="198" t="s">
        <v>206</v>
      </c>
      <c r="AU135" s="198" t="s">
        <v>88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210</v>
      </c>
      <c r="BM135" s="198" t="s">
        <v>3466</v>
      </c>
    </row>
    <row r="136" s="2" customFormat="1" ht="21.75" customHeight="1">
      <c r="A136" s="34"/>
      <c r="B136" s="185"/>
      <c r="C136" s="186" t="s">
        <v>251</v>
      </c>
      <c r="D136" s="186" t="s">
        <v>206</v>
      </c>
      <c r="E136" s="187" t="s">
        <v>1279</v>
      </c>
      <c r="F136" s="188" t="s">
        <v>3467</v>
      </c>
      <c r="G136" s="189" t="s">
        <v>270</v>
      </c>
      <c r="H136" s="190">
        <v>109.36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210</v>
      </c>
      <c r="AT136" s="198" t="s">
        <v>206</v>
      </c>
      <c r="AU136" s="198" t="s">
        <v>88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210</v>
      </c>
      <c r="BM136" s="198" t="s">
        <v>3468</v>
      </c>
    </row>
    <row r="137" s="2" customFormat="1" ht="16.5" customHeight="1">
      <c r="A137" s="34"/>
      <c r="B137" s="185"/>
      <c r="C137" s="200" t="s">
        <v>255</v>
      </c>
      <c r="D137" s="200" t="s">
        <v>301</v>
      </c>
      <c r="E137" s="201" t="s">
        <v>3187</v>
      </c>
      <c r="F137" s="202" t="s">
        <v>3188</v>
      </c>
      <c r="G137" s="203" t="s">
        <v>270</v>
      </c>
      <c r="H137" s="204">
        <v>2.1600000000000001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1</v>
      </c>
      <c r="R137" s="196">
        <f>Q137*H137</f>
        <v>2.1600000000000001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233</v>
      </c>
      <c r="AT137" s="198" t="s">
        <v>301</v>
      </c>
      <c r="AU137" s="198" t="s">
        <v>88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3469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210</v>
      </c>
      <c r="F138" s="183" t="s">
        <v>394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P139</f>
        <v>0</v>
      </c>
      <c r="Q138" s="178"/>
      <c r="R138" s="179">
        <f>R139</f>
        <v>0.81763200000000003</v>
      </c>
      <c r="S138" s="178"/>
      <c r="T138" s="180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82</v>
      </c>
      <c r="AY138" s="173" t="s">
        <v>204</v>
      </c>
      <c r="BK138" s="182">
        <f>BK139</f>
        <v>0</v>
      </c>
    </row>
    <row r="139" s="2" customFormat="1" ht="24.15" customHeight="1">
      <c r="A139" s="34"/>
      <c r="B139" s="185"/>
      <c r="C139" s="186" t="s">
        <v>259</v>
      </c>
      <c r="D139" s="186" t="s">
        <v>206</v>
      </c>
      <c r="E139" s="187" t="s">
        <v>1695</v>
      </c>
      <c r="F139" s="188" t="s">
        <v>1696</v>
      </c>
      <c r="G139" s="189" t="s">
        <v>209</v>
      </c>
      <c r="H139" s="190">
        <v>0.47999999999999998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1.7034</v>
      </c>
      <c r="R139" s="196">
        <f>Q139*H139</f>
        <v>0.81763200000000003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210</v>
      </c>
      <c r="AT139" s="198" t="s">
        <v>206</v>
      </c>
      <c r="AU139" s="198" t="s">
        <v>88</v>
      </c>
      <c r="AY139" s="15" t="s">
        <v>204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210</v>
      </c>
      <c r="BM139" s="198" t="s">
        <v>3470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233</v>
      </c>
      <c r="F140" s="183" t="s">
        <v>3191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SUM(P141:P154)</f>
        <v>0</v>
      </c>
      <c r="Q140" s="178"/>
      <c r="R140" s="179">
        <f>SUM(R141:R154)</f>
        <v>0.14367146</v>
      </c>
      <c r="S140" s="178"/>
      <c r="T140" s="180">
        <f>SUM(T141:T154)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82</v>
      </c>
      <c r="AY140" s="173" t="s">
        <v>204</v>
      </c>
      <c r="BK140" s="182">
        <f>SUM(BK141:BK154)</f>
        <v>0</v>
      </c>
    </row>
    <row r="141" s="2" customFormat="1" ht="37.8" customHeight="1">
      <c r="A141" s="34"/>
      <c r="B141" s="185"/>
      <c r="C141" s="186" t="s">
        <v>263</v>
      </c>
      <c r="D141" s="186" t="s">
        <v>206</v>
      </c>
      <c r="E141" s="187" t="s">
        <v>3471</v>
      </c>
      <c r="F141" s="188" t="s">
        <v>3472</v>
      </c>
      <c r="G141" s="189" t="s">
        <v>495</v>
      </c>
      <c r="H141" s="190">
        <v>3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210</v>
      </c>
      <c r="AT141" s="198" t="s">
        <v>206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210</v>
      </c>
      <c r="BM141" s="198" t="s">
        <v>3473</v>
      </c>
    </row>
    <row r="142" s="2" customFormat="1" ht="24.15" customHeight="1">
      <c r="A142" s="34"/>
      <c r="B142" s="185"/>
      <c r="C142" s="200" t="s">
        <v>267</v>
      </c>
      <c r="D142" s="200" t="s">
        <v>301</v>
      </c>
      <c r="E142" s="201" t="s">
        <v>3474</v>
      </c>
      <c r="F142" s="202" t="s">
        <v>3475</v>
      </c>
      <c r="G142" s="203" t="s">
        <v>495</v>
      </c>
      <c r="H142" s="204">
        <v>3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0.00027999999999999998</v>
      </c>
      <c r="R142" s="196">
        <f>Q142*H142</f>
        <v>0.00083999999999999993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233</v>
      </c>
      <c r="AT142" s="198" t="s">
        <v>301</v>
      </c>
      <c r="AU142" s="198" t="s">
        <v>88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210</v>
      </c>
      <c r="BM142" s="198" t="s">
        <v>3476</v>
      </c>
    </row>
    <row r="143" s="2" customFormat="1" ht="33" customHeight="1">
      <c r="A143" s="34"/>
      <c r="B143" s="185"/>
      <c r="C143" s="186" t="s">
        <v>272</v>
      </c>
      <c r="D143" s="186" t="s">
        <v>206</v>
      </c>
      <c r="E143" s="187" t="s">
        <v>3477</v>
      </c>
      <c r="F143" s="188" t="s">
        <v>3478</v>
      </c>
      <c r="G143" s="189" t="s">
        <v>294</v>
      </c>
      <c r="H143" s="190">
        <v>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210</v>
      </c>
      <c r="AT143" s="198" t="s">
        <v>206</v>
      </c>
      <c r="AU143" s="198" t="s">
        <v>88</v>
      </c>
      <c r="AY143" s="15" t="s">
        <v>204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210</v>
      </c>
      <c r="BM143" s="198" t="s">
        <v>3479</v>
      </c>
    </row>
    <row r="144" s="2" customFormat="1" ht="24.15" customHeight="1">
      <c r="A144" s="34"/>
      <c r="B144" s="185"/>
      <c r="C144" s="200" t="s">
        <v>276</v>
      </c>
      <c r="D144" s="200" t="s">
        <v>301</v>
      </c>
      <c r="E144" s="201" t="s">
        <v>3480</v>
      </c>
      <c r="F144" s="202" t="s">
        <v>3481</v>
      </c>
      <c r="G144" s="203" t="s">
        <v>294</v>
      </c>
      <c r="H144" s="204">
        <v>1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0.0011999999999999999</v>
      </c>
      <c r="R144" s="196">
        <f>Q144*H144</f>
        <v>0.0011999999999999999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233</v>
      </c>
      <c r="AT144" s="198" t="s">
        <v>301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210</v>
      </c>
      <c r="BM144" s="198" t="s">
        <v>3482</v>
      </c>
    </row>
    <row r="145" s="2" customFormat="1" ht="33" customHeight="1">
      <c r="A145" s="34"/>
      <c r="B145" s="185"/>
      <c r="C145" s="186" t="s">
        <v>280</v>
      </c>
      <c r="D145" s="186" t="s">
        <v>206</v>
      </c>
      <c r="E145" s="187" t="s">
        <v>3483</v>
      </c>
      <c r="F145" s="188" t="s">
        <v>3484</v>
      </c>
      <c r="G145" s="189" t="s">
        <v>294</v>
      </c>
      <c r="H145" s="190">
        <v>1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0.00067745999999999995</v>
      </c>
      <c r="R145" s="196">
        <f>Q145*H145</f>
        <v>0.00067745999999999995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210</v>
      </c>
      <c r="AT145" s="198" t="s">
        <v>206</v>
      </c>
      <c r="AU145" s="198" t="s">
        <v>88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210</v>
      </c>
      <c r="BM145" s="198" t="s">
        <v>3485</v>
      </c>
    </row>
    <row r="146" s="2" customFormat="1" ht="16.5" customHeight="1">
      <c r="A146" s="34"/>
      <c r="B146" s="185"/>
      <c r="C146" s="200" t="s">
        <v>7</v>
      </c>
      <c r="D146" s="200" t="s">
        <v>301</v>
      </c>
      <c r="E146" s="201" t="s">
        <v>3486</v>
      </c>
      <c r="F146" s="202" t="s">
        <v>3487</v>
      </c>
      <c r="G146" s="203" t="s">
        <v>294</v>
      </c>
      <c r="H146" s="204">
        <v>1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0.0094999999999999998</v>
      </c>
      <c r="R146" s="196">
        <f>Q146*H146</f>
        <v>0.0094999999999999998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233</v>
      </c>
      <c r="AT146" s="198" t="s">
        <v>301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210</v>
      </c>
      <c r="BM146" s="198" t="s">
        <v>3488</v>
      </c>
    </row>
    <row r="147" s="2" customFormat="1" ht="16.5" customHeight="1">
      <c r="A147" s="34"/>
      <c r="B147" s="185"/>
      <c r="C147" s="200" t="s">
        <v>287</v>
      </c>
      <c r="D147" s="200" t="s">
        <v>301</v>
      </c>
      <c r="E147" s="201" t="s">
        <v>3489</v>
      </c>
      <c r="F147" s="202" t="s">
        <v>3490</v>
      </c>
      <c r="G147" s="203" t="s">
        <v>294</v>
      </c>
      <c r="H147" s="204">
        <v>1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0.0063</v>
      </c>
      <c r="R147" s="196">
        <f>Q147*H147</f>
        <v>0.0063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233</v>
      </c>
      <c r="AT147" s="198" t="s">
        <v>301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210</v>
      </c>
      <c r="BM147" s="198" t="s">
        <v>3491</v>
      </c>
    </row>
    <row r="148" s="2" customFormat="1" ht="16.5" customHeight="1">
      <c r="A148" s="34"/>
      <c r="B148" s="185"/>
      <c r="C148" s="186" t="s">
        <v>291</v>
      </c>
      <c r="D148" s="186" t="s">
        <v>206</v>
      </c>
      <c r="E148" s="187" t="s">
        <v>3492</v>
      </c>
      <c r="F148" s="188" t="s">
        <v>3493</v>
      </c>
      <c r="G148" s="189" t="s">
        <v>294</v>
      </c>
      <c r="H148" s="190">
        <v>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0.118654</v>
      </c>
      <c r="R148" s="196">
        <f>Q148*H148</f>
        <v>0.118654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210</v>
      </c>
      <c r="AT148" s="198" t="s">
        <v>206</v>
      </c>
      <c r="AU148" s="198" t="s">
        <v>88</v>
      </c>
      <c r="AY148" s="15" t="s">
        <v>204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210</v>
      </c>
      <c r="BM148" s="198" t="s">
        <v>3494</v>
      </c>
    </row>
    <row r="149" s="2" customFormat="1" ht="33" customHeight="1">
      <c r="A149" s="34"/>
      <c r="B149" s="185"/>
      <c r="C149" s="200" t="s">
        <v>296</v>
      </c>
      <c r="D149" s="200" t="s">
        <v>301</v>
      </c>
      <c r="E149" s="201" t="s">
        <v>3213</v>
      </c>
      <c r="F149" s="202" t="s">
        <v>3214</v>
      </c>
      <c r="G149" s="203" t="s">
        <v>294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0.0061999999999999998</v>
      </c>
      <c r="R149" s="196">
        <f>Q149*H149</f>
        <v>0.0061999999999999998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233</v>
      </c>
      <c r="AT149" s="198" t="s">
        <v>301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210</v>
      </c>
      <c r="BM149" s="198" t="s">
        <v>3495</v>
      </c>
    </row>
    <row r="150" s="2" customFormat="1" ht="24.15" customHeight="1">
      <c r="A150" s="34"/>
      <c r="B150" s="185"/>
      <c r="C150" s="186" t="s">
        <v>300</v>
      </c>
      <c r="D150" s="186" t="s">
        <v>206</v>
      </c>
      <c r="E150" s="187" t="s">
        <v>3496</v>
      </c>
      <c r="F150" s="188" t="s">
        <v>3497</v>
      </c>
      <c r="G150" s="189" t="s">
        <v>294</v>
      </c>
      <c r="H150" s="190">
        <v>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210</v>
      </c>
      <c r="AT150" s="198" t="s">
        <v>206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210</v>
      </c>
      <c r="BM150" s="198" t="s">
        <v>3498</v>
      </c>
    </row>
    <row r="151" s="2" customFormat="1" ht="21.75" customHeight="1">
      <c r="A151" s="34"/>
      <c r="B151" s="185"/>
      <c r="C151" s="200" t="s">
        <v>306</v>
      </c>
      <c r="D151" s="200" t="s">
        <v>301</v>
      </c>
      <c r="E151" s="201" t="s">
        <v>3499</v>
      </c>
      <c r="F151" s="202" t="s">
        <v>3500</v>
      </c>
      <c r="G151" s="203" t="s">
        <v>294</v>
      </c>
      <c r="H151" s="204">
        <v>1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233</v>
      </c>
      <c r="AT151" s="198" t="s">
        <v>301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210</v>
      </c>
      <c r="BM151" s="198" t="s">
        <v>3501</v>
      </c>
    </row>
    <row r="152" s="2" customFormat="1" ht="24.15" customHeight="1">
      <c r="A152" s="34"/>
      <c r="B152" s="185"/>
      <c r="C152" s="186" t="s">
        <v>310</v>
      </c>
      <c r="D152" s="186" t="s">
        <v>206</v>
      </c>
      <c r="E152" s="187" t="s">
        <v>3231</v>
      </c>
      <c r="F152" s="188" t="s">
        <v>3232</v>
      </c>
      <c r="G152" s="189" t="s">
        <v>495</v>
      </c>
      <c r="H152" s="190">
        <v>3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0.00010000000000000001</v>
      </c>
      <c r="R152" s="196">
        <f>Q152*H152</f>
        <v>0.00030000000000000003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210</v>
      </c>
      <c r="AT152" s="198" t="s">
        <v>206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210</v>
      </c>
      <c r="BM152" s="198" t="s">
        <v>3502</v>
      </c>
    </row>
    <row r="153" s="2" customFormat="1" ht="24.15" customHeight="1">
      <c r="A153" s="34"/>
      <c r="B153" s="185"/>
      <c r="C153" s="186" t="s">
        <v>314</v>
      </c>
      <c r="D153" s="186" t="s">
        <v>206</v>
      </c>
      <c r="E153" s="187" t="s">
        <v>3503</v>
      </c>
      <c r="F153" s="188" t="s">
        <v>3504</v>
      </c>
      <c r="G153" s="189" t="s">
        <v>495</v>
      </c>
      <c r="H153" s="190">
        <v>3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210</v>
      </c>
      <c r="AT153" s="198" t="s">
        <v>206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210</v>
      </c>
      <c r="BM153" s="198" t="s">
        <v>3505</v>
      </c>
    </row>
    <row r="154" s="2" customFormat="1" ht="24.15" customHeight="1">
      <c r="A154" s="34"/>
      <c r="B154" s="185"/>
      <c r="C154" s="186" t="s">
        <v>318</v>
      </c>
      <c r="D154" s="186" t="s">
        <v>206</v>
      </c>
      <c r="E154" s="187" t="s">
        <v>3506</v>
      </c>
      <c r="F154" s="188" t="s">
        <v>1712</v>
      </c>
      <c r="G154" s="189" t="s">
        <v>495</v>
      </c>
      <c r="H154" s="190">
        <v>3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210</v>
      </c>
      <c r="AT154" s="198" t="s">
        <v>206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210</v>
      </c>
      <c r="BM154" s="198" t="s">
        <v>3507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571</v>
      </c>
      <c r="F155" s="183" t="s">
        <v>572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SUM(P156:P157)</f>
        <v>0</v>
      </c>
      <c r="Q155" s="178"/>
      <c r="R155" s="179">
        <f>SUM(R156:R157)</f>
        <v>0</v>
      </c>
      <c r="S155" s="178"/>
      <c r="T155" s="180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204</v>
      </c>
      <c r="BK155" s="182">
        <f>SUM(BK156:BK157)</f>
        <v>0</v>
      </c>
    </row>
    <row r="156" s="2" customFormat="1" ht="33" customHeight="1">
      <c r="A156" s="34"/>
      <c r="B156" s="185"/>
      <c r="C156" s="186" t="s">
        <v>322</v>
      </c>
      <c r="D156" s="186" t="s">
        <v>206</v>
      </c>
      <c r="E156" s="187" t="s">
        <v>3237</v>
      </c>
      <c r="F156" s="188" t="s">
        <v>3238</v>
      </c>
      <c r="G156" s="189" t="s">
        <v>270</v>
      </c>
      <c r="H156" s="190">
        <v>3.121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210</v>
      </c>
      <c r="AT156" s="198" t="s">
        <v>206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210</v>
      </c>
      <c r="BM156" s="198" t="s">
        <v>3508</v>
      </c>
    </row>
    <row r="157" s="2" customFormat="1" ht="49.05" customHeight="1">
      <c r="A157" s="34"/>
      <c r="B157" s="185"/>
      <c r="C157" s="186" t="s">
        <v>326</v>
      </c>
      <c r="D157" s="186" t="s">
        <v>206</v>
      </c>
      <c r="E157" s="187" t="s">
        <v>3240</v>
      </c>
      <c r="F157" s="188" t="s">
        <v>3241</v>
      </c>
      <c r="G157" s="189" t="s">
        <v>270</v>
      </c>
      <c r="H157" s="190">
        <v>3.121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210</v>
      </c>
      <c r="AT157" s="198" t="s">
        <v>206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210</v>
      </c>
      <c r="BM157" s="198" t="s">
        <v>3509</v>
      </c>
    </row>
    <row r="158" s="12" customFormat="1" ht="25.92" customHeight="1">
      <c r="A158" s="12"/>
      <c r="B158" s="172"/>
      <c r="C158" s="12"/>
      <c r="D158" s="173" t="s">
        <v>74</v>
      </c>
      <c r="E158" s="174" t="s">
        <v>723</v>
      </c>
      <c r="F158" s="174" t="s">
        <v>3243</v>
      </c>
      <c r="G158" s="12"/>
      <c r="H158" s="12"/>
      <c r="I158" s="175"/>
      <c r="J158" s="176">
        <f>BK158</f>
        <v>0</v>
      </c>
      <c r="K158" s="12"/>
      <c r="L158" s="172"/>
      <c r="M158" s="177"/>
      <c r="N158" s="178"/>
      <c r="O158" s="178"/>
      <c r="P158" s="179">
        <f>SUM(P159:P167)</f>
        <v>0</v>
      </c>
      <c r="Q158" s="178"/>
      <c r="R158" s="179">
        <f>SUM(R159:R167)</f>
        <v>0.080918500000000004</v>
      </c>
      <c r="S158" s="178"/>
      <c r="T158" s="180">
        <f>SUM(T159:T167)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3" t="s">
        <v>88</v>
      </c>
      <c r="AT158" s="181" t="s">
        <v>74</v>
      </c>
      <c r="AU158" s="181" t="s">
        <v>75</v>
      </c>
      <c r="AY158" s="173" t="s">
        <v>204</v>
      </c>
      <c r="BK158" s="182">
        <f>SUM(BK159:BK167)</f>
        <v>0</v>
      </c>
    </row>
    <row r="159" s="2" customFormat="1" ht="33" customHeight="1">
      <c r="A159" s="34"/>
      <c r="B159" s="185"/>
      <c r="C159" s="186" t="s">
        <v>330</v>
      </c>
      <c r="D159" s="186" t="s">
        <v>206</v>
      </c>
      <c r="E159" s="187" t="s">
        <v>3510</v>
      </c>
      <c r="F159" s="188" t="s">
        <v>3511</v>
      </c>
      <c r="G159" s="189" t="s">
        <v>495</v>
      </c>
      <c r="H159" s="190">
        <v>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0.0148653</v>
      </c>
      <c r="R159" s="196">
        <f>Q159*H159</f>
        <v>0.074326500000000004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267</v>
      </c>
      <c r="AT159" s="198" t="s">
        <v>206</v>
      </c>
      <c r="AU159" s="198" t="s">
        <v>82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267</v>
      </c>
      <c r="BM159" s="198" t="s">
        <v>3512</v>
      </c>
    </row>
    <row r="160" s="2" customFormat="1" ht="16.5" customHeight="1">
      <c r="A160" s="34"/>
      <c r="B160" s="185"/>
      <c r="C160" s="186" t="s">
        <v>334</v>
      </c>
      <c r="D160" s="186" t="s">
        <v>206</v>
      </c>
      <c r="E160" s="187" t="s">
        <v>3513</v>
      </c>
      <c r="F160" s="188" t="s">
        <v>3514</v>
      </c>
      <c r="G160" s="189" t="s">
        <v>294</v>
      </c>
      <c r="H160" s="190">
        <v>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267</v>
      </c>
      <c r="AT160" s="198" t="s">
        <v>206</v>
      </c>
      <c r="AU160" s="198" t="s">
        <v>82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267</v>
      </c>
      <c r="BM160" s="198" t="s">
        <v>3515</v>
      </c>
    </row>
    <row r="161" s="2" customFormat="1" ht="16.5" customHeight="1">
      <c r="A161" s="34"/>
      <c r="B161" s="185"/>
      <c r="C161" s="200" t="s">
        <v>338</v>
      </c>
      <c r="D161" s="200" t="s">
        <v>301</v>
      </c>
      <c r="E161" s="201" t="s">
        <v>3516</v>
      </c>
      <c r="F161" s="202" t="s">
        <v>3517</v>
      </c>
      <c r="G161" s="203" t="s">
        <v>294</v>
      </c>
      <c r="H161" s="204">
        <v>1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0.0017600000000000001</v>
      </c>
      <c r="R161" s="196">
        <f>Q161*H161</f>
        <v>0.0017600000000000001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334</v>
      </c>
      <c r="AT161" s="198" t="s">
        <v>301</v>
      </c>
      <c r="AU161" s="198" t="s">
        <v>82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267</v>
      </c>
      <c r="BM161" s="198" t="s">
        <v>3518</v>
      </c>
    </row>
    <row r="162" s="2" customFormat="1" ht="24.15" customHeight="1">
      <c r="A162" s="34"/>
      <c r="B162" s="185"/>
      <c r="C162" s="186" t="s">
        <v>342</v>
      </c>
      <c r="D162" s="186" t="s">
        <v>206</v>
      </c>
      <c r="E162" s="187" t="s">
        <v>3519</v>
      </c>
      <c r="F162" s="188" t="s">
        <v>3520</v>
      </c>
      <c r="G162" s="189" t="s">
        <v>294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6.2000000000000003E-05</v>
      </c>
      <c r="R162" s="196">
        <f>Q162*H162</f>
        <v>6.2000000000000003E-05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267</v>
      </c>
      <c r="AT162" s="198" t="s">
        <v>206</v>
      </c>
      <c r="AU162" s="198" t="s">
        <v>82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267</v>
      </c>
      <c r="BM162" s="198" t="s">
        <v>3521</v>
      </c>
    </row>
    <row r="163" s="2" customFormat="1" ht="24.15" customHeight="1">
      <c r="A163" s="34"/>
      <c r="B163" s="185"/>
      <c r="C163" s="200" t="s">
        <v>346</v>
      </c>
      <c r="D163" s="200" t="s">
        <v>301</v>
      </c>
      <c r="E163" s="201" t="s">
        <v>3522</v>
      </c>
      <c r="F163" s="202" t="s">
        <v>3523</v>
      </c>
      <c r="G163" s="203" t="s">
        <v>294</v>
      </c>
      <c r="H163" s="204">
        <v>1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0.00167</v>
      </c>
      <c r="R163" s="196">
        <f>Q163*H163</f>
        <v>0.00167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334</v>
      </c>
      <c r="AT163" s="198" t="s">
        <v>301</v>
      </c>
      <c r="AU163" s="198" t="s">
        <v>82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267</v>
      </c>
      <c r="BM163" s="198" t="s">
        <v>3524</v>
      </c>
    </row>
    <row r="164" s="2" customFormat="1" ht="24.15" customHeight="1">
      <c r="A164" s="34"/>
      <c r="B164" s="185"/>
      <c r="C164" s="186" t="s">
        <v>350</v>
      </c>
      <c r="D164" s="186" t="s">
        <v>206</v>
      </c>
      <c r="E164" s="187" t="s">
        <v>3525</v>
      </c>
      <c r="F164" s="188" t="s">
        <v>3526</v>
      </c>
      <c r="G164" s="189" t="s">
        <v>294</v>
      </c>
      <c r="H164" s="190">
        <v>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267</v>
      </c>
      <c r="AT164" s="198" t="s">
        <v>206</v>
      </c>
      <c r="AU164" s="198" t="s">
        <v>82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267</v>
      </c>
      <c r="BM164" s="198" t="s">
        <v>3527</v>
      </c>
    </row>
    <row r="165" s="2" customFormat="1" ht="16.5" customHeight="1">
      <c r="A165" s="34"/>
      <c r="B165" s="185"/>
      <c r="C165" s="200" t="s">
        <v>354</v>
      </c>
      <c r="D165" s="200" t="s">
        <v>301</v>
      </c>
      <c r="E165" s="201" t="s">
        <v>3528</v>
      </c>
      <c r="F165" s="202" t="s">
        <v>3529</v>
      </c>
      <c r="G165" s="203" t="s">
        <v>294</v>
      </c>
      <c r="H165" s="204">
        <v>1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0.00040000000000000002</v>
      </c>
      <c r="R165" s="196">
        <f>Q165*H165</f>
        <v>0.00040000000000000002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334</v>
      </c>
      <c r="AT165" s="198" t="s">
        <v>301</v>
      </c>
      <c r="AU165" s="198" t="s">
        <v>82</v>
      </c>
      <c r="AY165" s="15" t="s">
        <v>204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267</v>
      </c>
      <c r="BM165" s="198" t="s">
        <v>3530</v>
      </c>
    </row>
    <row r="166" s="2" customFormat="1" ht="16.5" customHeight="1">
      <c r="A166" s="34"/>
      <c r="B166" s="185"/>
      <c r="C166" s="186" t="s">
        <v>358</v>
      </c>
      <c r="D166" s="186" t="s">
        <v>206</v>
      </c>
      <c r="E166" s="187" t="s">
        <v>3531</v>
      </c>
      <c r="F166" s="188" t="s">
        <v>3532</v>
      </c>
      <c r="G166" s="189" t="s">
        <v>294</v>
      </c>
      <c r="H166" s="190">
        <v>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267</v>
      </c>
      <c r="AT166" s="198" t="s">
        <v>206</v>
      </c>
      <c r="AU166" s="198" t="s">
        <v>82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267</v>
      </c>
      <c r="BM166" s="198" t="s">
        <v>3533</v>
      </c>
    </row>
    <row r="167" s="2" customFormat="1" ht="16.5" customHeight="1">
      <c r="A167" s="34"/>
      <c r="B167" s="185"/>
      <c r="C167" s="200" t="s">
        <v>362</v>
      </c>
      <c r="D167" s="200" t="s">
        <v>301</v>
      </c>
      <c r="E167" s="201" t="s">
        <v>3534</v>
      </c>
      <c r="F167" s="202" t="s">
        <v>3535</v>
      </c>
      <c r="G167" s="203" t="s">
        <v>294</v>
      </c>
      <c r="H167" s="204">
        <v>1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0.0027000000000000001</v>
      </c>
      <c r="R167" s="196">
        <f>Q167*H167</f>
        <v>0.0027000000000000001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334</v>
      </c>
      <c r="AT167" s="198" t="s">
        <v>301</v>
      </c>
      <c r="AU167" s="198" t="s">
        <v>82</v>
      </c>
      <c r="AY167" s="15" t="s">
        <v>204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267</v>
      </c>
      <c r="BM167" s="198" t="s">
        <v>3536</v>
      </c>
    </row>
    <row r="168" s="12" customFormat="1" ht="25.92" customHeight="1">
      <c r="A168" s="12"/>
      <c r="B168" s="172"/>
      <c r="C168" s="12"/>
      <c r="D168" s="173" t="s">
        <v>74</v>
      </c>
      <c r="E168" s="174" t="s">
        <v>1228</v>
      </c>
      <c r="F168" s="174" t="s">
        <v>1229</v>
      </c>
      <c r="G168" s="12"/>
      <c r="H168" s="12"/>
      <c r="I168" s="175"/>
      <c r="J168" s="176">
        <f>BK168</f>
        <v>0</v>
      </c>
      <c r="K168" s="12"/>
      <c r="L168" s="172"/>
      <c r="M168" s="177"/>
      <c r="N168" s="178"/>
      <c r="O168" s="178"/>
      <c r="P168" s="179">
        <f>SUM(P169:P172)</f>
        <v>0</v>
      </c>
      <c r="Q168" s="178"/>
      <c r="R168" s="179">
        <f>SUM(R169:R172)</f>
        <v>0</v>
      </c>
      <c r="S168" s="178"/>
      <c r="T168" s="180">
        <f>SUM(T169:T172)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210</v>
      </c>
      <c r="AT168" s="181" t="s">
        <v>74</v>
      </c>
      <c r="AU168" s="181" t="s">
        <v>75</v>
      </c>
      <c r="AY168" s="173" t="s">
        <v>204</v>
      </c>
      <c r="BK168" s="182">
        <f>SUM(BK169:BK172)</f>
        <v>0</v>
      </c>
    </row>
    <row r="169" s="2" customFormat="1" ht="33" customHeight="1">
      <c r="A169" s="34"/>
      <c r="B169" s="185"/>
      <c r="C169" s="186" t="s">
        <v>366</v>
      </c>
      <c r="D169" s="186" t="s">
        <v>206</v>
      </c>
      <c r="E169" s="187" t="s">
        <v>1231</v>
      </c>
      <c r="F169" s="188" t="s">
        <v>1660</v>
      </c>
      <c r="G169" s="189" t="s">
        <v>1238</v>
      </c>
      <c r="H169" s="190">
        <v>8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1233</v>
      </c>
      <c r="AT169" s="198" t="s">
        <v>206</v>
      </c>
      <c r="AU169" s="198" t="s">
        <v>82</v>
      </c>
      <c r="AY169" s="15" t="s">
        <v>204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1233</v>
      </c>
      <c r="BM169" s="198" t="s">
        <v>3537</v>
      </c>
    </row>
    <row r="170" s="2" customFormat="1" ht="37.8" customHeight="1">
      <c r="A170" s="34"/>
      <c r="B170" s="185"/>
      <c r="C170" s="186" t="s">
        <v>370</v>
      </c>
      <c r="D170" s="186" t="s">
        <v>206</v>
      </c>
      <c r="E170" s="187" t="s">
        <v>3538</v>
      </c>
      <c r="F170" s="188" t="s">
        <v>3539</v>
      </c>
      <c r="G170" s="189" t="s">
        <v>1238</v>
      </c>
      <c r="H170" s="190">
        <v>4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1233</v>
      </c>
      <c r="AT170" s="198" t="s">
        <v>206</v>
      </c>
      <c r="AU170" s="198" t="s">
        <v>82</v>
      </c>
      <c r="AY170" s="15" t="s">
        <v>204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1233</v>
      </c>
      <c r="BM170" s="198" t="s">
        <v>3540</v>
      </c>
    </row>
    <row r="171" s="2" customFormat="1" ht="33" customHeight="1">
      <c r="A171" s="34"/>
      <c r="B171" s="185"/>
      <c r="C171" s="186" t="s">
        <v>374</v>
      </c>
      <c r="D171" s="186" t="s">
        <v>206</v>
      </c>
      <c r="E171" s="187" t="s">
        <v>3541</v>
      </c>
      <c r="F171" s="188" t="s">
        <v>3542</v>
      </c>
      <c r="G171" s="189" t="s">
        <v>1238</v>
      </c>
      <c r="H171" s="190">
        <v>3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1661</v>
      </c>
      <c r="AT171" s="198" t="s">
        <v>206</v>
      </c>
      <c r="AU171" s="198" t="s">
        <v>82</v>
      </c>
      <c r="AY171" s="15" t="s">
        <v>204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1661</v>
      </c>
      <c r="BM171" s="198" t="s">
        <v>3543</v>
      </c>
    </row>
    <row r="172" s="2" customFormat="1" ht="37.8" customHeight="1">
      <c r="A172" s="34"/>
      <c r="B172" s="185"/>
      <c r="C172" s="186" t="s">
        <v>378</v>
      </c>
      <c r="D172" s="186" t="s">
        <v>206</v>
      </c>
      <c r="E172" s="187" t="s">
        <v>3269</v>
      </c>
      <c r="F172" s="188" t="s">
        <v>3544</v>
      </c>
      <c r="G172" s="189" t="s">
        <v>1238</v>
      </c>
      <c r="H172" s="190">
        <v>1</v>
      </c>
      <c r="I172" s="191"/>
      <c r="J172" s="192">
        <f>ROUND(I172*H172,2)</f>
        <v>0</v>
      </c>
      <c r="K172" s="193"/>
      <c r="L172" s="35"/>
      <c r="M172" s="212" t="s">
        <v>1</v>
      </c>
      <c r="N172" s="213" t="s">
        <v>41</v>
      </c>
      <c r="O172" s="214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1233</v>
      </c>
      <c r="AT172" s="198" t="s">
        <v>206</v>
      </c>
      <c r="AU172" s="198" t="s">
        <v>82</v>
      </c>
      <c r="AY172" s="15" t="s">
        <v>204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1233</v>
      </c>
      <c r="BM172" s="198" t="s">
        <v>3545</v>
      </c>
    </row>
    <row r="173" s="2" customFormat="1" ht="6.96" customHeight="1">
      <c r="A173" s="34"/>
      <c r="B173" s="61"/>
      <c r="C173" s="62"/>
      <c r="D173" s="62"/>
      <c r="E173" s="62"/>
      <c r="F173" s="62"/>
      <c r="G173" s="62"/>
      <c r="H173" s="62"/>
      <c r="I173" s="62"/>
      <c r="J173" s="62"/>
      <c r="K173" s="62"/>
      <c r="L173" s="35"/>
      <c r="M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</row>
  </sheetData>
  <autoFilter ref="C122:K172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153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3546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5. 4. 2024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157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2"/>
      <c r="B27" s="133"/>
      <c r="C27" s="132"/>
      <c r="D27" s="132"/>
      <c r="E27" s="32" t="s">
        <v>1</v>
      </c>
      <c r="F27" s="32"/>
      <c r="G27" s="32"/>
      <c r="H27" s="32"/>
      <c r="I27" s="132"/>
      <c r="J27" s="132"/>
      <c r="K27" s="132"/>
      <c r="L27" s="134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5" t="s">
        <v>35</v>
      </c>
      <c r="E30" s="34"/>
      <c r="F30" s="34"/>
      <c r="G30" s="34"/>
      <c r="H30" s="34"/>
      <c r="I30" s="34"/>
      <c r="J30" s="97">
        <f>ROUND(J125,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6" t="s">
        <v>39</v>
      </c>
      <c r="E33" s="41" t="s">
        <v>40</v>
      </c>
      <c r="F33" s="137">
        <f>ROUND((SUM(BE125:BE163)),  2)</f>
        <v>0</v>
      </c>
      <c r="G33" s="138"/>
      <c r="H33" s="138"/>
      <c r="I33" s="139">
        <v>0.20000000000000001</v>
      </c>
      <c r="J33" s="137">
        <f>ROUND(((SUM(BE125:BE163))*I33),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ROUND((SUM(BF125:BF163)),  2)</f>
        <v>0</v>
      </c>
      <c r="G34" s="138"/>
      <c r="H34" s="138"/>
      <c r="I34" s="139">
        <v>0.20000000000000001</v>
      </c>
      <c r="J34" s="137">
        <f>ROUND(((SUM(BF125:BF163))*I34),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ROUND((SUM(BG125:BG163)),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ROUND((SUM(BH125:BH163)),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ROUND((SUM(BI125:BI163)),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153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09 - Oplotenie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k.ú.: Ždiar nad Hronom, č.p.:1793/3</v>
      </c>
      <c r="G89" s="34"/>
      <c r="H89" s="34"/>
      <c r="I89" s="28" t="s">
        <v>21</v>
      </c>
      <c r="J89" s="70" t="str">
        <f>IF(J12="","",J12)</f>
        <v>5. 4. 2024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Zriadenie sociálnych služieb LIPA</v>
      </c>
      <c r="G91" s="34"/>
      <c r="H91" s="34"/>
      <c r="I91" s="28" t="s">
        <v>29</v>
      </c>
      <c r="J91" s="32" t="str">
        <f>E21</f>
        <v>Ing. Viliam Michálek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Michal Dzugas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159</v>
      </c>
      <c r="D94" s="142"/>
      <c r="E94" s="142"/>
      <c r="F94" s="142"/>
      <c r="G94" s="142"/>
      <c r="H94" s="142"/>
      <c r="I94" s="142"/>
      <c r="J94" s="151" t="s">
        <v>160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161</v>
      </c>
      <c r="D96" s="34"/>
      <c r="E96" s="34"/>
      <c r="F96" s="34"/>
      <c r="G96" s="34"/>
      <c r="H96" s="34"/>
      <c r="I96" s="34"/>
      <c r="J96" s="97">
        <f>J125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162</v>
      </c>
    </row>
    <row r="97" s="9" customFormat="1" ht="24.96" customHeight="1">
      <c r="A97" s="9"/>
      <c r="B97" s="153"/>
      <c r="C97" s="9"/>
      <c r="D97" s="154" t="s">
        <v>163</v>
      </c>
      <c r="E97" s="155"/>
      <c r="F97" s="155"/>
      <c r="G97" s="155"/>
      <c r="H97" s="155"/>
      <c r="I97" s="155"/>
      <c r="J97" s="156">
        <f>J126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164</v>
      </c>
      <c r="E98" s="159"/>
      <c r="F98" s="159"/>
      <c r="G98" s="159"/>
      <c r="H98" s="159"/>
      <c r="I98" s="159"/>
      <c r="J98" s="160">
        <f>J127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165</v>
      </c>
      <c r="E99" s="159"/>
      <c r="F99" s="159"/>
      <c r="G99" s="159"/>
      <c r="H99" s="159"/>
      <c r="I99" s="159"/>
      <c r="J99" s="160">
        <f>J133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7"/>
      <c r="C100" s="10"/>
      <c r="D100" s="158" t="s">
        <v>166</v>
      </c>
      <c r="E100" s="159"/>
      <c r="F100" s="159"/>
      <c r="G100" s="159"/>
      <c r="H100" s="159"/>
      <c r="I100" s="159"/>
      <c r="J100" s="160">
        <f>J135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170</v>
      </c>
      <c r="E101" s="159"/>
      <c r="F101" s="159"/>
      <c r="G101" s="159"/>
      <c r="H101" s="159"/>
      <c r="I101" s="159"/>
      <c r="J101" s="160">
        <f>J145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3"/>
      <c r="C102" s="9"/>
      <c r="D102" s="154" t="s">
        <v>171</v>
      </c>
      <c r="E102" s="155"/>
      <c r="F102" s="155"/>
      <c r="G102" s="155"/>
      <c r="H102" s="155"/>
      <c r="I102" s="155"/>
      <c r="J102" s="156">
        <f>J147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7"/>
      <c r="C103" s="10"/>
      <c r="D103" s="158" t="s">
        <v>182</v>
      </c>
      <c r="E103" s="159"/>
      <c r="F103" s="159"/>
      <c r="G103" s="159"/>
      <c r="H103" s="159"/>
      <c r="I103" s="159"/>
      <c r="J103" s="160">
        <f>J148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1675</v>
      </c>
      <c r="E104" s="155"/>
      <c r="F104" s="155"/>
      <c r="G104" s="155"/>
      <c r="H104" s="155"/>
      <c r="I104" s="155"/>
      <c r="J104" s="156">
        <f>J159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2338</v>
      </c>
      <c r="E105" s="159"/>
      <c r="F105" s="159"/>
      <c r="G105" s="159"/>
      <c r="H105" s="159"/>
      <c r="I105" s="159"/>
      <c r="J105" s="160">
        <f>J160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190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1" t="str">
        <f>E7</f>
        <v>Výstavba novej budovy strediska DSS Doména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153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E9</f>
        <v>SO 09 - Oplotenie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F12</f>
        <v>k.ú.: Ždiar nad Hronom, č.p.:1793/3</v>
      </c>
      <c r="G119" s="34"/>
      <c r="H119" s="34"/>
      <c r="I119" s="28" t="s">
        <v>21</v>
      </c>
      <c r="J119" s="70" t="str">
        <f>IF(J12="","",J12)</f>
        <v>5. 4. 2024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E15</f>
        <v>Zriadenie sociálnych služieb LIPA</v>
      </c>
      <c r="G121" s="34"/>
      <c r="H121" s="34"/>
      <c r="I121" s="28" t="s">
        <v>29</v>
      </c>
      <c r="J121" s="32" t="str">
        <f>E21</f>
        <v>Ing. Viliam Michálek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IF(E18="","",E18)</f>
        <v>Vyplň údaj</v>
      </c>
      <c r="G122" s="34"/>
      <c r="H122" s="34"/>
      <c r="I122" s="28" t="s">
        <v>32</v>
      </c>
      <c r="J122" s="32" t="str">
        <f>E24</f>
        <v>Ing. Michal Dzugas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1"/>
      <c r="B124" s="162"/>
      <c r="C124" s="163" t="s">
        <v>191</v>
      </c>
      <c r="D124" s="164" t="s">
        <v>60</v>
      </c>
      <c r="E124" s="164" t="s">
        <v>56</v>
      </c>
      <c r="F124" s="164" t="s">
        <v>57</v>
      </c>
      <c r="G124" s="164" t="s">
        <v>192</v>
      </c>
      <c r="H124" s="164" t="s">
        <v>193</v>
      </c>
      <c r="I124" s="164" t="s">
        <v>194</v>
      </c>
      <c r="J124" s="165" t="s">
        <v>160</v>
      </c>
      <c r="K124" s="166" t="s">
        <v>195</v>
      </c>
      <c r="L124" s="167"/>
      <c r="M124" s="87" t="s">
        <v>1</v>
      </c>
      <c r="N124" s="88" t="s">
        <v>39</v>
      </c>
      <c r="O124" s="88" t="s">
        <v>196</v>
      </c>
      <c r="P124" s="88" t="s">
        <v>197</v>
      </c>
      <c r="Q124" s="88" t="s">
        <v>198</v>
      </c>
      <c r="R124" s="88" t="s">
        <v>199</v>
      </c>
      <c r="S124" s="88" t="s">
        <v>200</v>
      </c>
      <c r="T124" s="89" t="s">
        <v>201</v>
      </c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</row>
    <row r="125" s="2" customFormat="1" ht="22.8" customHeight="1">
      <c r="A125" s="34"/>
      <c r="B125" s="35"/>
      <c r="C125" s="94" t="s">
        <v>161</v>
      </c>
      <c r="D125" s="34"/>
      <c r="E125" s="34"/>
      <c r="F125" s="34"/>
      <c r="G125" s="34"/>
      <c r="H125" s="34"/>
      <c r="I125" s="34"/>
      <c r="J125" s="168">
        <f>BK125</f>
        <v>0</v>
      </c>
      <c r="K125" s="34"/>
      <c r="L125" s="35"/>
      <c r="M125" s="90"/>
      <c r="N125" s="74"/>
      <c r="O125" s="91"/>
      <c r="P125" s="169">
        <f>P126+P147+P159</f>
        <v>0</v>
      </c>
      <c r="Q125" s="91"/>
      <c r="R125" s="169">
        <f>R126+R147+R159</f>
        <v>46.5844502128</v>
      </c>
      <c r="S125" s="91"/>
      <c r="T125" s="170">
        <f>T126+T147+T159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74</v>
      </c>
      <c r="AU125" s="15" t="s">
        <v>162</v>
      </c>
      <c r="BK125" s="171">
        <f>BK126+BK147+BK159</f>
        <v>0</v>
      </c>
    </row>
    <row r="126" s="12" customFormat="1" ht="25.92" customHeight="1">
      <c r="A126" s="12"/>
      <c r="B126" s="172"/>
      <c r="C126" s="12"/>
      <c r="D126" s="173" t="s">
        <v>74</v>
      </c>
      <c r="E126" s="174" t="s">
        <v>202</v>
      </c>
      <c r="F126" s="174" t="s">
        <v>203</v>
      </c>
      <c r="G126" s="12"/>
      <c r="H126" s="12"/>
      <c r="I126" s="175"/>
      <c r="J126" s="176">
        <f>BK126</f>
        <v>0</v>
      </c>
      <c r="K126" s="12"/>
      <c r="L126" s="172"/>
      <c r="M126" s="177"/>
      <c r="N126" s="178"/>
      <c r="O126" s="178"/>
      <c r="P126" s="179">
        <f>P127+P133+P135+P145</f>
        <v>0</v>
      </c>
      <c r="Q126" s="178"/>
      <c r="R126" s="179">
        <f>R127+R133+R135+R145</f>
        <v>45.929105212800003</v>
      </c>
      <c r="S126" s="178"/>
      <c r="T126" s="180">
        <f>T127+T133+T135+T145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82</v>
      </c>
      <c r="AT126" s="181" t="s">
        <v>74</v>
      </c>
      <c r="AU126" s="181" t="s">
        <v>75</v>
      </c>
      <c r="AY126" s="173" t="s">
        <v>204</v>
      </c>
      <c r="BK126" s="182">
        <f>BK127+BK133+BK135+BK145</f>
        <v>0</v>
      </c>
    </row>
    <row r="127" s="12" customFormat="1" ht="22.8" customHeight="1">
      <c r="A127" s="12"/>
      <c r="B127" s="172"/>
      <c r="C127" s="12"/>
      <c r="D127" s="173" t="s">
        <v>74</v>
      </c>
      <c r="E127" s="183" t="s">
        <v>82</v>
      </c>
      <c r="F127" s="183" t="s">
        <v>205</v>
      </c>
      <c r="G127" s="12"/>
      <c r="H127" s="12"/>
      <c r="I127" s="175"/>
      <c r="J127" s="184">
        <f>BK127</f>
        <v>0</v>
      </c>
      <c r="K127" s="12"/>
      <c r="L127" s="172"/>
      <c r="M127" s="177"/>
      <c r="N127" s="178"/>
      <c r="O127" s="178"/>
      <c r="P127" s="179">
        <f>SUM(P128:P132)</f>
        <v>0</v>
      </c>
      <c r="Q127" s="178"/>
      <c r="R127" s="179">
        <f>SUM(R128:R132)</f>
        <v>0</v>
      </c>
      <c r="S127" s="178"/>
      <c r="T127" s="180">
        <f>SUM(T128:T132)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82</v>
      </c>
      <c r="AT127" s="181" t="s">
        <v>74</v>
      </c>
      <c r="AU127" s="181" t="s">
        <v>82</v>
      </c>
      <c r="AY127" s="173" t="s">
        <v>204</v>
      </c>
      <c r="BK127" s="182">
        <f>SUM(BK128:BK132)</f>
        <v>0</v>
      </c>
    </row>
    <row r="128" s="2" customFormat="1" ht="21.75" customHeight="1">
      <c r="A128" s="34"/>
      <c r="B128" s="185"/>
      <c r="C128" s="186" t="s">
        <v>82</v>
      </c>
      <c r="D128" s="186" t="s">
        <v>206</v>
      </c>
      <c r="E128" s="187" t="s">
        <v>215</v>
      </c>
      <c r="F128" s="188" t="s">
        <v>216</v>
      </c>
      <c r="G128" s="189" t="s">
        <v>209</v>
      </c>
      <c r="H128" s="190">
        <v>9.984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210</v>
      </c>
      <c r="AT128" s="198" t="s">
        <v>206</v>
      </c>
      <c r="AU128" s="198" t="s">
        <v>88</v>
      </c>
      <c r="AY128" s="15" t="s">
        <v>204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88</v>
      </c>
      <c r="BK128" s="199">
        <f>ROUND(I128*H128,2)</f>
        <v>0</v>
      </c>
      <c r="BL128" s="15" t="s">
        <v>210</v>
      </c>
      <c r="BM128" s="198" t="s">
        <v>3547</v>
      </c>
    </row>
    <row r="129" s="2" customFormat="1" ht="37.8" customHeight="1">
      <c r="A129" s="34"/>
      <c r="B129" s="185"/>
      <c r="C129" s="186" t="s">
        <v>88</v>
      </c>
      <c r="D129" s="186" t="s">
        <v>206</v>
      </c>
      <c r="E129" s="187" t="s">
        <v>218</v>
      </c>
      <c r="F129" s="188" t="s">
        <v>219</v>
      </c>
      <c r="G129" s="189" t="s">
        <v>209</v>
      </c>
      <c r="H129" s="190">
        <v>9.984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210</v>
      </c>
      <c r="AT129" s="198" t="s">
        <v>206</v>
      </c>
      <c r="AU129" s="198" t="s">
        <v>88</v>
      </c>
      <c r="AY129" s="15" t="s">
        <v>204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88</v>
      </c>
      <c r="BK129" s="199">
        <f>ROUND(I129*H129,2)</f>
        <v>0</v>
      </c>
      <c r="BL129" s="15" t="s">
        <v>210</v>
      </c>
      <c r="BM129" s="198" t="s">
        <v>3548</v>
      </c>
    </row>
    <row r="130" s="2" customFormat="1" ht="37.8" customHeight="1">
      <c r="A130" s="34"/>
      <c r="B130" s="185"/>
      <c r="C130" s="186" t="s">
        <v>93</v>
      </c>
      <c r="D130" s="186" t="s">
        <v>206</v>
      </c>
      <c r="E130" s="187" t="s">
        <v>2915</v>
      </c>
      <c r="F130" s="188" t="s">
        <v>2916</v>
      </c>
      <c r="G130" s="189" t="s">
        <v>209</v>
      </c>
      <c r="H130" s="190">
        <v>18.484000000000002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210</v>
      </c>
      <c r="AT130" s="198" t="s">
        <v>206</v>
      </c>
      <c r="AU130" s="198" t="s">
        <v>88</v>
      </c>
      <c r="AY130" s="15" t="s">
        <v>204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210</v>
      </c>
      <c r="BM130" s="198" t="s">
        <v>3549</v>
      </c>
    </row>
    <row r="131" s="2" customFormat="1" ht="24.15" customHeight="1">
      <c r="A131" s="34"/>
      <c r="B131" s="185"/>
      <c r="C131" s="186" t="s">
        <v>210</v>
      </c>
      <c r="D131" s="186" t="s">
        <v>206</v>
      </c>
      <c r="E131" s="187" t="s">
        <v>3550</v>
      </c>
      <c r="F131" s="188" t="s">
        <v>3551</v>
      </c>
      <c r="G131" s="189" t="s">
        <v>209</v>
      </c>
      <c r="H131" s="190">
        <v>18.484000000000002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210</v>
      </c>
      <c r="AT131" s="198" t="s">
        <v>206</v>
      </c>
      <c r="AU131" s="198" t="s">
        <v>88</v>
      </c>
      <c r="AY131" s="15" t="s">
        <v>204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210</v>
      </c>
      <c r="BM131" s="198" t="s">
        <v>3552</v>
      </c>
    </row>
    <row r="132" s="2" customFormat="1" ht="24.15" customHeight="1">
      <c r="A132" s="34"/>
      <c r="B132" s="185"/>
      <c r="C132" s="186" t="s">
        <v>221</v>
      </c>
      <c r="D132" s="186" t="s">
        <v>206</v>
      </c>
      <c r="E132" s="187" t="s">
        <v>3553</v>
      </c>
      <c r="F132" s="188" t="s">
        <v>3554</v>
      </c>
      <c r="G132" s="189" t="s">
        <v>294</v>
      </c>
      <c r="H132" s="190">
        <v>170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210</v>
      </c>
      <c r="AT132" s="198" t="s">
        <v>206</v>
      </c>
      <c r="AU132" s="198" t="s">
        <v>88</v>
      </c>
      <c r="AY132" s="15" t="s">
        <v>204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210</v>
      </c>
      <c r="BM132" s="198" t="s">
        <v>3555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88</v>
      </c>
      <c r="F133" s="183" t="s">
        <v>246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P134</f>
        <v>0</v>
      </c>
      <c r="Q133" s="178"/>
      <c r="R133" s="179">
        <f>R134</f>
        <v>22.115899852800002</v>
      </c>
      <c r="S133" s="178"/>
      <c r="T133" s="180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204</v>
      </c>
      <c r="BK133" s="182">
        <f>BK134</f>
        <v>0</v>
      </c>
    </row>
    <row r="134" s="2" customFormat="1" ht="16.5" customHeight="1">
      <c r="A134" s="34"/>
      <c r="B134" s="185"/>
      <c r="C134" s="186" t="s">
        <v>225</v>
      </c>
      <c r="D134" s="186" t="s">
        <v>206</v>
      </c>
      <c r="E134" s="187" t="s">
        <v>3556</v>
      </c>
      <c r="F134" s="188" t="s">
        <v>3557</v>
      </c>
      <c r="G134" s="189" t="s">
        <v>209</v>
      </c>
      <c r="H134" s="190">
        <v>9.984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2.2151342000000001</v>
      </c>
      <c r="R134" s="196">
        <f>Q134*H134</f>
        <v>22.115899852800002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210</v>
      </c>
      <c r="AT134" s="198" t="s">
        <v>206</v>
      </c>
      <c r="AU134" s="198" t="s">
        <v>88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210</v>
      </c>
      <c r="BM134" s="198" t="s">
        <v>3558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93</v>
      </c>
      <c r="F135" s="183" t="s">
        <v>305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SUM(P136:P144)</f>
        <v>0</v>
      </c>
      <c r="Q135" s="178"/>
      <c r="R135" s="179">
        <f>SUM(R136:R144)</f>
        <v>23.813205360000001</v>
      </c>
      <c r="S135" s="178"/>
      <c r="T135" s="180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82</v>
      </c>
      <c r="AY135" s="173" t="s">
        <v>204</v>
      </c>
      <c r="BK135" s="182">
        <f>SUM(BK136:BK144)</f>
        <v>0</v>
      </c>
    </row>
    <row r="136" s="2" customFormat="1" ht="24.15" customHeight="1">
      <c r="A136" s="34"/>
      <c r="B136" s="185"/>
      <c r="C136" s="186" t="s">
        <v>229</v>
      </c>
      <c r="D136" s="186" t="s">
        <v>206</v>
      </c>
      <c r="E136" s="187" t="s">
        <v>3559</v>
      </c>
      <c r="F136" s="188" t="s">
        <v>3560</v>
      </c>
      <c r="G136" s="189" t="s">
        <v>244</v>
      </c>
      <c r="H136" s="190">
        <v>7.2000000000000002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0.19556480000000001</v>
      </c>
      <c r="R136" s="196">
        <f>Q136*H136</f>
        <v>1.4080665600000002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210</v>
      </c>
      <c r="AT136" s="198" t="s">
        <v>206</v>
      </c>
      <c r="AU136" s="198" t="s">
        <v>88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210</v>
      </c>
      <c r="BM136" s="198" t="s">
        <v>3561</v>
      </c>
    </row>
    <row r="137" s="2" customFormat="1" ht="16.5" customHeight="1">
      <c r="A137" s="34"/>
      <c r="B137" s="185"/>
      <c r="C137" s="200" t="s">
        <v>233</v>
      </c>
      <c r="D137" s="200" t="s">
        <v>301</v>
      </c>
      <c r="E137" s="201" t="s">
        <v>3562</v>
      </c>
      <c r="F137" s="202" t="s">
        <v>3563</v>
      </c>
      <c r="G137" s="203" t="s">
        <v>294</v>
      </c>
      <c r="H137" s="204">
        <v>91.799999999999997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0.021000000000000001</v>
      </c>
      <c r="R137" s="196">
        <f>Q137*H137</f>
        <v>1.9278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233</v>
      </c>
      <c r="AT137" s="198" t="s">
        <v>301</v>
      </c>
      <c r="AU137" s="198" t="s">
        <v>88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3564</v>
      </c>
    </row>
    <row r="138" s="2" customFormat="1" ht="24.15" customHeight="1">
      <c r="A138" s="34"/>
      <c r="B138" s="185"/>
      <c r="C138" s="186" t="s">
        <v>237</v>
      </c>
      <c r="D138" s="186" t="s">
        <v>206</v>
      </c>
      <c r="E138" s="187" t="s">
        <v>3565</v>
      </c>
      <c r="F138" s="188" t="s">
        <v>3566</v>
      </c>
      <c r="G138" s="189" t="s">
        <v>495</v>
      </c>
      <c r="H138" s="190">
        <v>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0.0012999999999999999</v>
      </c>
      <c r="R138" s="196">
        <f>Q138*H138</f>
        <v>0.0051999999999999998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210</v>
      </c>
      <c r="AT138" s="198" t="s">
        <v>206</v>
      </c>
      <c r="AU138" s="198" t="s">
        <v>88</v>
      </c>
      <c r="AY138" s="15" t="s">
        <v>204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210</v>
      </c>
      <c r="BM138" s="198" t="s">
        <v>3567</v>
      </c>
    </row>
    <row r="139" s="2" customFormat="1" ht="24.15" customHeight="1">
      <c r="A139" s="34"/>
      <c r="B139" s="185"/>
      <c r="C139" s="200" t="s">
        <v>241</v>
      </c>
      <c r="D139" s="200" t="s">
        <v>301</v>
      </c>
      <c r="E139" s="201" t="s">
        <v>3568</v>
      </c>
      <c r="F139" s="202" t="s">
        <v>3569</v>
      </c>
      <c r="G139" s="203" t="s">
        <v>294</v>
      </c>
      <c r="H139" s="204">
        <v>10.199999999999999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0.0103</v>
      </c>
      <c r="R139" s="196">
        <f>Q139*H139</f>
        <v>0.10506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233</v>
      </c>
      <c r="AT139" s="198" t="s">
        <v>301</v>
      </c>
      <c r="AU139" s="198" t="s">
        <v>88</v>
      </c>
      <c r="AY139" s="15" t="s">
        <v>204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210</v>
      </c>
      <c r="BM139" s="198" t="s">
        <v>3570</v>
      </c>
    </row>
    <row r="140" s="2" customFormat="1" ht="24.15" customHeight="1">
      <c r="A140" s="34"/>
      <c r="B140" s="185"/>
      <c r="C140" s="186" t="s">
        <v>247</v>
      </c>
      <c r="D140" s="186" t="s">
        <v>206</v>
      </c>
      <c r="E140" s="187" t="s">
        <v>3571</v>
      </c>
      <c r="F140" s="188" t="s">
        <v>3572</v>
      </c>
      <c r="G140" s="189" t="s">
        <v>270</v>
      </c>
      <c r="H140" s="190">
        <v>0.071999999999999995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1.002</v>
      </c>
      <c r="R140" s="196">
        <f>Q140*H140</f>
        <v>0.072144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210</v>
      </c>
      <c r="AT140" s="198" t="s">
        <v>206</v>
      </c>
      <c r="AU140" s="198" t="s">
        <v>88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210</v>
      </c>
      <c r="BM140" s="198" t="s">
        <v>3573</v>
      </c>
    </row>
    <row r="141" s="2" customFormat="1" ht="33" customHeight="1">
      <c r="A141" s="34"/>
      <c r="B141" s="185"/>
      <c r="C141" s="186" t="s">
        <v>251</v>
      </c>
      <c r="D141" s="186" t="s">
        <v>206</v>
      </c>
      <c r="E141" s="187" t="s">
        <v>3574</v>
      </c>
      <c r="F141" s="188" t="s">
        <v>3575</v>
      </c>
      <c r="G141" s="189" t="s">
        <v>294</v>
      </c>
      <c r="H141" s="190">
        <v>140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0.10964002000000001</v>
      </c>
      <c r="R141" s="196">
        <f>Q141*H141</f>
        <v>15.349602800000001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210</v>
      </c>
      <c r="AT141" s="198" t="s">
        <v>206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210</v>
      </c>
      <c r="BM141" s="198" t="s">
        <v>3576</v>
      </c>
    </row>
    <row r="142" s="2" customFormat="1" ht="33" customHeight="1">
      <c r="A142" s="34"/>
      <c r="B142" s="185"/>
      <c r="C142" s="200" t="s">
        <v>255</v>
      </c>
      <c r="D142" s="200" t="s">
        <v>301</v>
      </c>
      <c r="E142" s="201" t="s">
        <v>3577</v>
      </c>
      <c r="F142" s="202" t="s">
        <v>3578</v>
      </c>
      <c r="G142" s="203" t="s">
        <v>294</v>
      </c>
      <c r="H142" s="204">
        <v>140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0.0023999999999999998</v>
      </c>
      <c r="R142" s="196">
        <f>Q142*H142</f>
        <v>0.33599999999999997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233</v>
      </c>
      <c r="AT142" s="198" t="s">
        <v>301</v>
      </c>
      <c r="AU142" s="198" t="s">
        <v>88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210</v>
      </c>
      <c r="BM142" s="198" t="s">
        <v>3579</v>
      </c>
    </row>
    <row r="143" s="2" customFormat="1" ht="24.15" customHeight="1">
      <c r="A143" s="34"/>
      <c r="B143" s="185"/>
      <c r="C143" s="186" t="s">
        <v>259</v>
      </c>
      <c r="D143" s="186" t="s">
        <v>206</v>
      </c>
      <c r="E143" s="187" t="s">
        <v>3580</v>
      </c>
      <c r="F143" s="188" t="s">
        <v>3581</v>
      </c>
      <c r="G143" s="189" t="s">
        <v>294</v>
      </c>
      <c r="H143" s="190">
        <v>30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0.15084439999999999</v>
      </c>
      <c r="R143" s="196">
        <f>Q143*H143</f>
        <v>4.5253319999999997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210</v>
      </c>
      <c r="AT143" s="198" t="s">
        <v>206</v>
      </c>
      <c r="AU143" s="198" t="s">
        <v>88</v>
      </c>
      <c r="AY143" s="15" t="s">
        <v>204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210</v>
      </c>
      <c r="BM143" s="198" t="s">
        <v>3582</v>
      </c>
    </row>
    <row r="144" s="2" customFormat="1" ht="24.15" customHeight="1">
      <c r="A144" s="34"/>
      <c r="B144" s="185"/>
      <c r="C144" s="200" t="s">
        <v>263</v>
      </c>
      <c r="D144" s="200" t="s">
        <v>301</v>
      </c>
      <c r="E144" s="201" t="s">
        <v>3583</v>
      </c>
      <c r="F144" s="202" t="s">
        <v>3584</v>
      </c>
      <c r="G144" s="203" t="s">
        <v>294</v>
      </c>
      <c r="H144" s="204">
        <v>30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0.0028</v>
      </c>
      <c r="R144" s="196">
        <f>Q144*H144</f>
        <v>0.084000000000000005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233</v>
      </c>
      <c r="AT144" s="198" t="s">
        <v>301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210</v>
      </c>
      <c r="BM144" s="198" t="s">
        <v>3585</v>
      </c>
    </row>
    <row r="145" s="12" customFormat="1" ht="22.8" customHeight="1">
      <c r="A145" s="12"/>
      <c r="B145" s="172"/>
      <c r="C145" s="12"/>
      <c r="D145" s="173" t="s">
        <v>74</v>
      </c>
      <c r="E145" s="183" t="s">
        <v>571</v>
      </c>
      <c r="F145" s="183" t="s">
        <v>572</v>
      </c>
      <c r="G145" s="12"/>
      <c r="H145" s="12"/>
      <c r="I145" s="175"/>
      <c r="J145" s="184">
        <f>BK145</f>
        <v>0</v>
      </c>
      <c r="K145" s="12"/>
      <c r="L145" s="172"/>
      <c r="M145" s="177"/>
      <c r="N145" s="178"/>
      <c r="O145" s="178"/>
      <c r="P145" s="179">
        <f>P146</f>
        <v>0</v>
      </c>
      <c r="Q145" s="178"/>
      <c r="R145" s="179">
        <f>R146</f>
        <v>0</v>
      </c>
      <c r="S145" s="178"/>
      <c r="T145" s="180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82</v>
      </c>
      <c r="AT145" s="181" t="s">
        <v>74</v>
      </c>
      <c r="AU145" s="181" t="s">
        <v>82</v>
      </c>
      <c r="AY145" s="173" t="s">
        <v>204</v>
      </c>
      <c r="BK145" s="182">
        <f>BK146</f>
        <v>0</v>
      </c>
    </row>
    <row r="146" s="2" customFormat="1" ht="16.5" customHeight="1">
      <c r="A146" s="34"/>
      <c r="B146" s="185"/>
      <c r="C146" s="186" t="s">
        <v>267</v>
      </c>
      <c r="D146" s="186" t="s">
        <v>206</v>
      </c>
      <c r="E146" s="187" t="s">
        <v>3586</v>
      </c>
      <c r="F146" s="188" t="s">
        <v>3587</v>
      </c>
      <c r="G146" s="189" t="s">
        <v>270</v>
      </c>
      <c r="H146" s="190">
        <v>45.929000000000002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210</v>
      </c>
      <c r="AT146" s="198" t="s">
        <v>206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210</v>
      </c>
      <c r="BM146" s="198" t="s">
        <v>3588</v>
      </c>
    </row>
    <row r="147" s="12" customFormat="1" ht="25.92" customHeight="1">
      <c r="A147" s="12"/>
      <c r="B147" s="172"/>
      <c r="C147" s="12"/>
      <c r="D147" s="173" t="s">
        <v>74</v>
      </c>
      <c r="E147" s="174" t="s">
        <v>577</v>
      </c>
      <c r="F147" s="174" t="s">
        <v>578</v>
      </c>
      <c r="G147" s="12"/>
      <c r="H147" s="12"/>
      <c r="I147" s="175"/>
      <c r="J147" s="176">
        <f>BK147</f>
        <v>0</v>
      </c>
      <c r="K147" s="12"/>
      <c r="L147" s="172"/>
      <c r="M147" s="177"/>
      <c r="N147" s="178"/>
      <c r="O147" s="178"/>
      <c r="P147" s="179">
        <f>P148</f>
        <v>0</v>
      </c>
      <c r="Q147" s="178"/>
      <c r="R147" s="179">
        <f>R148</f>
        <v>0.64234499999999994</v>
      </c>
      <c r="S147" s="178"/>
      <c r="T147" s="180">
        <f>T148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88</v>
      </c>
      <c r="AT147" s="181" t="s">
        <v>74</v>
      </c>
      <c r="AU147" s="181" t="s">
        <v>75</v>
      </c>
      <c r="AY147" s="173" t="s">
        <v>204</v>
      </c>
      <c r="BK147" s="182">
        <f>BK148</f>
        <v>0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1059</v>
      </c>
      <c r="F148" s="183" t="s">
        <v>1060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SUM(P149:P158)</f>
        <v>0</v>
      </c>
      <c r="Q148" s="178"/>
      <c r="R148" s="179">
        <f>SUM(R149:R158)</f>
        <v>0.64234499999999994</v>
      </c>
      <c r="S148" s="178"/>
      <c r="T148" s="180">
        <f>SUM(T149:T158)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88</v>
      </c>
      <c r="AT148" s="181" t="s">
        <v>74</v>
      </c>
      <c r="AU148" s="181" t="s">
        <v>82</v>
      </c>
      <c r="AY148" s="173" t="s">
        <v>204</v>
      </c>
      <c r="BK148" s="182">
        <f>SUM(BK149:BK158)</f>
        <v>0</v>
      </c>
    </row>
    <row r="149" s="2" customFormat="1" ht="24.15" customHeight="1">
      <c r="A149" s="34"/>
      <c r="B149" s="185"/>
      <c r="C149" s="186" t="s">
        <v>272</v>
      </c>
      <c r="D149" s="186" t="s">
        <v>206</v>
      </c>
      <c r="E149" s="187" t="s">
        <v>3589</v>
      </c>
      <c r="F149" s="188" t="s">
        <v>3590</v>
      </c>
      <c r="G149" s="189" t="s">
        <v>294</v>
      </c>
      <c r="H149" s="190">
        <v>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267</v>
      </c>
      <c r="AT149" s="198" t="s">
        <v>206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267</v>
      </c>
      <c r="BM149" s="198" t="s">
        <v>3591</v>
      </c>
    </row>
    <row r="150" s="2" customFormat="1" ht="24.15" customHeight="1">
      <c r="A150" s="34"/>
      <c r="B150" s="185"/>
      <c r="C150" s="200" t="s">
        <v>276</v>
      </c>
      <c r="D150" s="200" t="s">
        <v>301</v>
      </c>
      <c r="E150" s="201" t="s">
        <v>3592</v>
      </c>
      <c r="F150" s="202" t="s">
        <v>3593</v>
      </c>
      <c r="G150" s="203" t="s">
        <v>294</v>
      </c>
      <c r="H150" s="204">
        <v>1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0.0083000000000000001</v>
      </c>
      <c r="R150" s="196">
        <f>Q150*H150</f>
        <v>0.0083000000000000001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334</v>
      </c>
      <c r="AT150" s="198" t="s">
        <v>301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267</v>
      </c>
      <c r="BM150" s="198" t="s">
        <v>3594</v>
      </c>
    </row>
    <row r="151" s="2" customFormat="1" ht="21.75" customHeight="1">
      <c r="A151" s="34"/>
      <c r="B151" s="185"/>
      <c r="C151" s="186" t="s">
        <v>280</v>
      </c>
      <c r="D151" s="186" t="s">
        <v>206</v>
      </c>
      <c r="E151" s="187" t="s">
        <v>3595</v>
      </c>
      <c r="F151" s="188" t="s">
        <v>3596</v>
      </c>
      <c r="G151" s="189" t="s">
        <v>495</v>
      </c>
      <c r="H151" s="190">
        <v>350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267</v>
      </c>
      <c r="AT151" s="198" t="s">
        <v>206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267</v>
      </c>
      <c r="BM151" s="198" t="s">
        <v>3597</v>
      </c>
    </row>
    <row r="152" s="2" customFormat="1" ht="33" customHeight="1">
      <c r="A152" s="34"/>
      <c r="B152" s="185"/>
      <c r="C152" s="200" t="s">
        <v>7</v>
      </c>
      <c r="D152" s="200" t="s">
        <v>301</v>
      </c>
      <c r="E152" s="201" t="s">
        <v>3598</v>
      </c>
      <c r="F152" s="202" t="s">
        <v>3599</v>
      </c>
      <c r="G152" s="203" t="s">
        <v>294</v>
      </c>
      <c r="H152" s="204">
        <v>14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0.040399999999999998</v>
      </c>
      <c r="R152" s="196">
        <f>Q152*H152</f>
        <v>0.56559999999999999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334</v>
      </c>
      <c r="AT152" s="198" t="s">
        <v>301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267</v>
      </c>
      <c r="BM152" s="198" t="s">
        <v>3600</v>
      </c>
    </row>
    <row r="153" s="2" customFormat="1" ht="16.5" customHeight="1">
      <c r="A153" s="34"/>
      <c r="B153" s="185"/>
      <c r="C153" s="186" t="s">
        <v>287</v>
      </c>
      <c r="D153" s="186" t="s">
        <v>206</v>
      </c>
      <c r="E153" s="187" t="s">
        <v>3601</v>
      </c>
      <c r="F153" s="188" t="s">
        <v>3602</v>
      </c>
      <c r="G153" s="189" t="s">
        <v>495</v>
      </c>
      <c r="H153" s="190">
        <v>1050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267</v>
      </c>
      <c r="AT153" s="198" t="s">
        <v>206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267</v>
      </c>
      <c r="BM153" s="198" t="s">
        <v>3603</v>
      </c>
    </row>
    <row r="154" s="2" customFormat="1" ht="21.75" customHeight="1">
      <c r="A154" s="34"/>
      <c r="B154" s="185"/>
      <c r="C154" s="200" t="s">
        <v>291</v>
      </c>
      <c r="D154" s="200" t="s">
        <v>301</v>
      </c>
      <c r="E154" s="201" t="s">
        <v>3604</v>
      </c>
      <c r="F154" s="202" t="s">
        <v>3605</v>
      </c>
      <c r="G154" s="203" t="s">
        <v>294</v>
      </c>
      <c r="H154" s="204">
        <v>13.65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0.0033</v>
      </c>
      <c r="R154" s="196">
        <f>Q154*H154</f>
        <v>0.045045000000000002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334</v>
      </c>
      <c r="AT154" s="198" t="s">
        <v>301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267</v>
      </c>
      <c r="BM154" s="198" t="s">
        <v>3606</v>
      </c>
    </row>
    <row r="155" s="2" customFormat="1" ht="24.15" customHeight="1">
      <c r="A155" s="34"/>
      <c r="B155" s="185"/>
      <c r="C155" s="200" t="s">
        <v>296</v>
      </c>
      <c r="D155" s="200" t="s">
        <v>301</v>
      </c>
      <c r="E155" s="201" t="s">
        <v>3607</v>
      </c>
      <c r="F155" s="202" t="s">
        <v>3608</v>
      </c>
      <c r="G155" s="203" t="s">
        <v>294</v>
      </c>
      <c r="H155" s="204">
        <v>180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0.00012999999999999999</v>
      </c>
      <c r="R155" s="196">
        <f>Q155*H155</f>
        <v>0.023399999999999997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334</v>
      </c>
      <c r="AT155" s="198" t="s">
        <v>301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267</v>
      </c>
      <c r="BM155" s="198" t="s">
        <v>3609</v>
      </c>
    </row>
    <row r="156" s="2" customFormat="1" ht="33" customHeight="1">
      <c r="A156" s="34"/>
      <c r="B156" s="185"/>
      <c r="C156" s="186" t="s">
        <v>300</v>
      </c>
      <c r="D156" s="186" t="s">
        <v>206</v>
      </c>
      <c r="E156" s="187" t="s">
        <v>3610</v>
      </c>
      <c r="F156" s="188" t="s">
        <v>3611</v>
      </c>
      <c r="G156" s="189" t="s">
        <v>294</v>
      </c>
      <c r="H156" s="190">
        <v>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267</v>
      </c>
      <c r="AT156" s="198" t="s">
        <v>206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267</v>
      </c>
      <c r="BM156" s="198" t="s">
        <v>3612</v>
      </c>
    </row>
    <row r="157" s="2" customFormat="1" ht="16.5" customHeight="1">
      <c r="A157" s="34"/>
      <c r="B157" s="185"/>
      <c r="C157" s="200" t="s">
        <v>306</v>
      </c>
      <c r="D157" s="200" t="s">
        <v>301</v>
      </c>
      <c r="E157" s="201" t="s">
        <v>3613</v>
      </c>
      <c r="F157" s="202" t="s">
        <v>3614</v>
      </c>
      <c r="G157" s="203" t="s">
        <v>294</v>
      </c>
      <c r="H157" s="204">
        <v>1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334</v>
      </c>
      <c r="AT157" s="198" t="s">
        <v>301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267</v>
      </c>
      <c r="BM157" s="198" t="s">
        <v>3615</v>
      </c>
    </row>
    <row r="158" s="2" customFormat="1" ht="24.15" customHeight="1">
      <c r="A158" s="34"/>
      <c r="B158" s="185"/>
      <c r="C158" s="186" t="s">
        <v>310</v>
      </c>
      <c r="D158" s="186" t="s">
        <v>206</v>
      </c>
      <c r="E158" s="187" t="s">
        <v>1130</v>
      </c>
      <c r="F158" s="188" t="s">
        <v>1131</v>
      </c>
      <c r="G158" s="189" t="s">
        <v>641</v>
      </c>
      <c r="H158" s="211"/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267</v>
      </c>
      <c r="AT158" s="198" t="s">
        <v>206</v>
      </c>
      <c r="AU158" s="198" t="s">
        <v>88</v>
      </c>
      <c r="AY158" s="15" t="s">
        <v>204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267</v>
      </c>
      <c r="BM158" s="198" t="s">
        <v>3616</v>
      </c>
    </row>
    <row r="159" s="12" customFormat="1" ht="25.92" customHeight="1">
      <c r="A159" s="12"/>
      <c r="B159" s="172"/>
      <c r="C159" s="12"/>
      <c r="D159" s="173" t="s">
        <v>74</v>
      </c>
      <c r="E159" s="174" t="s">
        <v>301</v>
      </c>
      <c r="F159" s="174" t="s">
        <v>1793</v>
      </c>
      <c r="G159" s="12"/>
      <c r="H159" s="12"/>
      <c r="I159" s="175"/>
      <c r="J159" s="176">
        <f>BK159</f>
        <v>0</v>
      </c>
      <c r="K159" s="12"/>
      <c r="L159" s="172"/>
      <c r="M159" s="177"/>
      <c r="N159" s="178"/>
      <c r="O159" s="178"/>
      <c r="P159" s="179">
        <f>P160</f>
        <v>0</v>
      </c>
      <c r="Q159" s="178"/>
      <c r="R159" s="179">
        <f>R160</f>
        <v>0.013000000000000001</v>
      </c>
      <c r="S159" s="178"/>
      <c r="T159" s="180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3" t="s">
        <v>93</v>
      </c>
      <c r="AT159" s="181" t="s">
        <v>74</v>
      </c>
      <c r="AU159" s="181" t="s">
        <v>75</v>
      </c>
      <c r="AY159" s="173" t="s">
        <v>204</v>
      </c>
      <c r="BK159" s="182">
        <f>BK160</f>
        <v>0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2354</v>
      </c>
      <c r="F160" s="183" t="s">
        <v>2355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SUM(P161:P163)</f>
        <v>0</v>
      </c>
      <c r="Q160" s="178"/>
      <c r="R160" s="179">
        <f>SUM(R161:R163)</f>
        <v>0.013000000000000001</v>
      </c>
      <c r="S160" s="178"/>
      <c r="T160" s="180">
        <f>SUM(T161:T163)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93</v>
      </c>
      <c r="AT160" s="181" t="s">
        <v>74</v>
      </c>
      <c r="AU160" s="181" t="s">
        <v>82</v>
      </c>
      <c r="AY160" s="173" t="s">
        <v>204</v>
      </c>
      <c r="BK160" s="182">
        <f>SUM(BK161:BK163)</f>
        <v>0</v>
      </c>
    </row>
    <row r="161" s="2" customFormat="1" ht="24.15" customHeight="1">
      <c r="A161" s="34"/>
      <c r="B161" s="185"/>
      <c r="C161" s="186" t="s">
        <v>314</v>
      </c>
      <c r="D161" s="186" t="s">
        <v>206</v>
      </c>
      <c r="E161" s="187" t="s">
        <v>3617</v>
      </c>
      <c r="F161" s="188" t="s">
        <v>3618</v>
      </c>
      <c r="G161" s="189" t="s">
        <v>294</v>
      </c>
      <c r="H161" s="190">
        <v>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464</v>
      </c>
      <c r="AT161" s="198" t="s">
        <v>206</v>
      </c>
      <c r="AU161" s="198" t="s">
        <v>88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464</v>
      </c>
      <c r="BM161" s="198" t="s">
        <v>3619</v>
      </c>
    </row>
    <row r="162" s="2" customFormat="1" ht="24.15" customHeight="1">
      <c r="A162" s="34"/>
      <c r="B162" s="185"/>
      <c r="C162" s="200" t="s">
        <v>318</v>
      </c>
      <c r="D162" s="200" t="s">
        <v>301</v>
      </c>
      <c r="E162" s="201" t="s">
        <v>3620</v>
      </c>
      <c r="F162" s="202" t="s">
        <v>3621</v>
      </c>
      <c r="G162" s="203" t="s">
        <v>1024</v>
      </c>
      <c r="H162" s="204">
        <v>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0.012</v>
      </c>
      <c r="R162" s="196">
        <f>Q162*H162</f>
        <v>0.012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1727</v>
      </c>
      <c r="AT162" s="198" t="s">
        <v>301</v>
      </c>
      <c r="AU162" s="198" t="s">
        <v>88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464</v>
      </c>
      <c r="BM162" s="198" t="s">
        <v>3622</v>
      </c>
    </row>
    <row r="163" s="2" customFormat="1" ht="16.5" customHeight="1">
      <c r="A163" s="34"/>
      <c r="B163" s="185"/>
      <c r="C163" s="200" t="s">
        <v>322</v>
      </c>
      <c r="D163" s="200" t="s">
        <v>301</v>
      </c>
      <c r="E163" s="201" t="s">
        <v>3623</v>
      </c>
      <c r="F163" s="202" t="s">
        <v>3624</v>
      </c>
      <c r="G163" s="203" t="s">
        <v>294</v>
      </c>
      <c r="H163" s="204">
        <v>1</v>
      </c>
      <c r="I163" s="205"/>
      <c r="J163" s="206">
        <f>ROUND(I163*H163,2)</f>
        <v>0</v>
      </c>
      <c r="K163" s="207"/>
      <c r="L163" s="208"/>
      <c r="M163" s="218" t="s">
        <v>1</v>
      </c>
      <c r="N163" s="219" t="s">
        <v>41</v>
      </c>
      <c r="O163" s="214"/>
      <c r="P163" s="215">
        <f>O163*H163</f>
        <v>0</v>
      </c>
      <c r="Q163" s="215">
        <v>0.001</v>
      </c>
      <c r="R163" s="215">
        <f>Q163*H163</f>
        <v>0.001</v>
      </c>
      <c r="S163" s="215">
        <v>0</v>
      </c>
      <c r="T163" s="21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1727</v>
      </c>
      <c r="AT163" s="198" t="s">
        <v>301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464</v>
      </c>
      <c r="BM163" s="198" t="s">
        <v>3625</v>
      </c>
    </row>
    <row r="164" s="2" customFormat="1" ht="6.96" customHeight="1">
      <c r="A164" s="34"/>
      <c r="B164" s="61"/>
      <c r="C164" s="62"/>
      <c r="D164" s="62"/>
      <c r="E164" s="62"/>
      <c r="F164" s="62"/>
      <c r="G164" s="62"/>
      <c r="H164" s="62"/>
      <c r="I164" s="62"/>
      <c r="J164" s="62"/>
      <c r="K164" s="62"/>
      <c r="L164" s="35"/>
      <c r="M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</row>
  </sheetData>
  <autoFilter ref="C124:K163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153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3626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5. 4. 2024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">
        <v>157</v>
      </c>
      <c r="F24" s="34"/>
      <c r="G24" s="34"/>
      <c r="H24" s="34"/>
      <c r="I24" s="28" t="s">
        <v>26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2"/>
      <c r="B27" s="133"/>
      <c r="C27" s="132"/>
      <c r="D27" s="132"/>
      <c r="E27" s="32" t="s">
        <v>1</v>
      </c>
      <c r="F27" s="32"/>
      <c r="G27" s="32"/>
      <c r="H27" s="32"/>
      <c r="I27" s="132"/>
      <c r="J27" s="132"/>
      <c r="K27" s="132"/>
      <c r="L27" s="134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5" t="s">
        <v>35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6" t="s">
        <v>39</v>
      </c>
      <c r="E33" s="41" t="s">
        <v>40</v>
      </c>
      <c r="F33" s="137">
        <f>ROUND((SUM(BE119:BE124)),  2)</f>
        <v>0</v>
      </c>
      <c r="G33" s="138"/>
      <c r="H33" s="138"/>
      <c r="I33" s="139">
        <v>0.20000000000000001</v>
      </c>
      <c r="J33" s="137">
        <f>ROUND(((SUM(BE119:BE124))*I33),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ROUND((SUM(BF119:BF124)),  2)</f>
        <v>0</v>
      </c>
      <c r="G34" s="138"/>
      <c r="H34" s="138"/>
      <c r="I34" s="139">
        <v>0.20000000000000001</v>
      </c>
      <c r="J34" s="137">
        <f>ROUND(((SUM(BF119:BF124))*I34),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ROUND((SUM(BG119:BG124)),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ROUND((SUM(BH119:BH124)),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ROUND((SUM(BI119:BI124)),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153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SO 10 - Odstránenie panelovej spevnenej plochy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k.ú.: Ždiar nad Hronom, č.p.:1793/3</v>
      </c>
      <c r="G89" s="34"/>
      <c r="H89" s="34"/>
      <c r="I89" s="28" t="s">
        <v>21</v>
      </c>
      <c r="J89" s="70" t="str">
        <f>IF(J12="","",J12)</f>
        <v>5. 4. 2024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Zriadenie sociálnych služieb LIPA</v>
      </c>
      <c r="G91" s="34"/>
      <c r="H91" s="34"/>
      <c r="I91" s="28" t="s">
        <v>29</v>
      </c>
      <c r="J91" s="32" t="str">
        <f>E21</f>
        <v>Ing. Viliam Michálek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>Ing. Michal Dzugas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159</v>
      </c>
      <c r="D94" s="142"/>
      <c r="E94" s="142"/>
      <c r="F94" s="142"/>
      <c r="G94" s="142"/>
      <c r="H94" s="142"/>
      <c r="I94" s="142"/>
      <c r="J94" s="151" t="s">
        <v>160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161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162</v>
      </c>
    </row>
    <row r="97" s="9" customFormat="1" ht="24.96" customHeight="1">
      <c r="A97" s="9"/>
      <c r="B97" s="153"/>
      <c r="C97" s="9"/>
      <c r="D97" s="154" t="s">
        <v>163</v>
      </c>
      <c r="E97" s="155"/>
      <c r="F97" s="155"/>
      <c r="G97" s="155"/>
      <c r="H97" s="155"/>
      <c r="I97" s="155"/>
      <c r="J97" s="156">
        <f>J120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164</v>
      </c>
      <c r="E98" s="159"/>
      <c r="F98" s="159"/>
      <c r="G98" s="159"/>
      <c r="H98" s="159"/>
      <c r="I98" s="159"/>
      <c r="J98" s="160">
        <f>J121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169</v>
      </c>
      <c r="E99" s="159"/>
      <c r="F99" s="159"/>
      <c r="G99" s="159"/>
      <c r="H99" s="159"/>
      <c r="I99" s="159"/>
      <c r="J99" s="160">
        <f>J123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190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6.5" customHeight="1">
      <c r="A109" s="34"/>
      <c r="B109" s="35"/>
      <c r="C109" s="34"/>
      <c r="D109" s="34"/>
      <c r="E109" s="131" t="str">
        <f>E7</f>
        <v>Výstavba novej budovy strediska DSS Doména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153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SO 10 - Odstránenie panelovej spevnenej plochy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F12</f>
        <v>k.ú.: Ždiar nad Hronom, č.p.:1793/3</v>
      </c>
      <c r="G113" s="34"/>
      <c r="H113" s="34"/>
      <c r="I113" s="28" t="s">
        <v>21</v>
      </c>
      <c r="J113" s="70" t="str">
        <f>IF(J12="","",J12)</f>
        <v>5. 4. 2024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23</v>
      </c>
      <c r="D115" s="34"/>
      <c r="E115" s="34"/>
      <c r="F115" s="23" t="str">
        <f>E15</f>
        <v>Zriadenie sociálnych služieb LIPA</v>
      </c>
      <c r="G115" s="34"/>
      <c r="H115" s="34"/>
      <c r="I115" s="28" t="s">
        <v>29</v>
      </c>
      <c r="J115" s="32" t="str">
        <f>E21</f>
        <v>Ing. Viliam Michálek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27</v>
      </c>
      <c r="D116" s="34"/>
      <c r="E116" s="34"/>
      <c r="F116" s="23" t="str">
        <f>IF(E18="","",E18)</f>
        <v>Vyplň údaj</v>
      </c>
      <c r="G116" s="34"/>
      <c r="H116" s="34"/>
      <c r="I116" s="28" t="s">
        <v>32</v>
      </c>
      <c r="J116" s="32" t="str">
        <f>E24</f>
        <v>Ing. Michal Dzugas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61"/>
      <c r="B118" s="162"/>
      <c r="C118" s="163" t="s">
        <v>191</v>
      </c>
      <c r="D118" s="164" t="s">
        <v>60</v>
      </c>
      <c r="E118" s="164" t="s">
        <v>56</v>
      </c>
      <c r="F118" s="164" t="s">
        <v>57</v>
      </c>
      <c r="G118" s="164" t="s">
        <v>192</v>
      </c>
      <c r="H118" s="164" t="s">
        <v>193</v>
      </c>
      <c r="I118" s="164" t="s">
        <v>194</v>
      </c>
      <c r="J118" s="165" t="s">
        <v>160</v>
      </c>
      <c r="K118" s="166" t="s">
        <v>195</v>
      </c>
      <c r="L118" s="167"/>
      <c r="M118" s="87" t="s">
        <v>1</v>
      </c>
      <c r="N118" s="88" t="s">
        <v>39</v>
      </c>
      <c r="O118" s="88" t="s">
        <v>196</v>
      </c>
      <c r="P118" s="88" t="s">
        <v>197</v>
      </c>
      <c r="Q118" s="88" t="s">
        <v>198</v>
      </c>
      <c r="R118" s="88" t="s">
        <v>199</v>
      </c>
      <c r="S118" s="88" t="s">
        <v>200</v>
      </c>
      <c r="T118" s="89" t="s">
        <v>201</v>
      </c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</row>
    <row r="119" s="2" customFormat="1" ht="22.8" customHeight="1">
      <c r="A119" s="34"/>
      <c r="B119" s="35"/>
      <c r="C119" s="94" t="s">
        <v>161</v>
      </c>
      <c r="D119" s="34"/>
      <c r="E119" s="34"/>
      <c r="F119" s="34"/>
      <c r="G119" s="34"/>
      <c r="H119" s="34"/>
      <c r="I119" s="34"/>
      <c r="J119" s="168">
        <f>BK119</f>
        <v>0</v>
      </c>
      <c r="K119" s="34"/>
      <c r="L119" s="35"/>
      <c r="M119" s="90"/>
      <c r="N119" s="74"/>
      <c r="O119" s="91"/>
      <c r="P119" s="169">
        <f>P120</f>
        <v>0</v>
      </c>
      <c r="Q119" s="91"/>
      <c r="R119" s="169">
        <f>R120</f>
        <v>0</v>
      </c>
      <c r="S119" s="91"/>
      <c r="T119" s="170">
        <f>T120</f>
        <v>331.70399999999995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162</v>
      </c>
      <c r="BK119" s="171">
        <f>BK120</f>
        <v>0</v>
      </c>
    </row>
    <row r="120" s="12" customFormat="1" ht="25.92" customHeight="1">
      <c r="A120" s="12"/>
      <c r="B120" s="172"/>
      <c r="C120" s="12"/>
      <c r="D120" s="173" t="s">
        <v>74</v>
      </c>
      <c r="E120" s="174" t="s">
        <v>202</v>
      </c>
      <c r="F120" s="174" t="s">
        <v>203</v>
      </c>
      <c r="G120" s="12"/>
      <c r="H120" s="12"/>
      <c r="I120" s="175"/>
      <c r="J120" s="176">
        <f>BK120</f>
        <v>0</v>
      </c>
      <c r="K120" s="12"/>
      <c r="L120" s="172"/>
      <c r="M120" s="177"/>
      <c r="N120" s="178"/>
      <c r="O120" s="178"/>
      <c r="P120" s="179">
        <f>P121+P123</f>
        <v>0</v>
      </c>
      <c r="Q120" s="178"/>
      <c r="R120" s="179">
        <f>R121+R123</f>
        <v>0</v>
      </c>
      <c r="S120" s="178"/>
      <c r="T120" s="180">
        <f>T121+T123</f>
        <v>331.70399999999995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3" t="s">
        <v>82</v>
      </c>
      <c r="AT120" s="181" t="s">
        <v>74</v>
      </c>
      <c r="AU120" s="181" t="s">
        <v>75</v>
      </c>
      <c r="AY120" s="173" t="s">
        <v>204</v>
      </c>
      <c r="BK120" s="182">
        <f>BK121+BK123</f>
        <v>0</v>
      </c>
    </row>
    <row r="121" s="12" customFormat="1" ht="22.8" customHeight="1">
      <c r="A121" s="12"/>
      <c r="B121" s="172"/>
      <c r="C121" s="12"/>
      <c r="D121" s="173" t="s">
        <v>74</v>
      </c>
      <c r="E121" s="183" t="s">
        <v>82</v>
      </c>
      <c r="F121" s="183" t="s">
        <v>205</v>
      </c>
      <c r="G121" s="12"/>
      <c r="H121" s="12"/>
      <c r="I121" s="175"/>
      <c r="J121" s="184">
        <f>BK121</f>
        <v>0</v>
      </c>
      <c r="K121" s="12"/>
      <c r="L121" s="172"/>
      <c r="M121" s="177"/>
      <c r="N121" s="178"/>
      <c r="O121" s="178"/>
      <c r="P121" s="179">
        <f>P122</f>
        <v>0</v>
      </c>
      <c r="Q121" s="178"/>
      <c r="R121" s="179">
        <f>R122</f>
        <v>0</v>
      </c>
      <c r="S121" s="178"/>
      <c r="T121" s="180">
        <f>T122</f>
        <v>331.70399999999995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3" t="s">
        <v>82</v>
      </c>
      <c r="AT121" s="181" t="s">
        <v>74</v>
      </c>
      <c r="AU121" s="181" t="s">
        <v>82</v>
      </c>
      <c r="AY121" s="173" t="s">
        <v>204</v>
      </c>
      <c r="BK121" s="182">
        <f>BK122</f>
        <v>0</v>
      </c>
    </row>
    <row r="122" s="2" customFormat="1" ht="37.8" customHeight="1">
      <c r="A122" s="34"/>
      <c r="B122" s="185"/>
      <c r="C122" s="186" t="s">
        <v>82</v>
      </c>
      <c r="D122" s="186" t="s">
        <v>206</v>
      </c>
      <c r="E122" s="187" t="s">
        <v>3627</v>
      </c>
      <c r="F122" s="188" t="s">
        <v>3628</v>
      </c>
      <c r="G122" s="189" t="s">
        <v>244</v>
      </c>
      <c r="H122" s="190">
        <v>813</v>
      </c>
      <c r="I122" s="191"/>
      <c r="J122" s="192">
        <f>ROUND(I122*H122,2)</f>
        <v>0</v>
      </c>
      <c r="K122" s="193"/>
      <c r="L122" s="35"/>
      <c r="M122" s="194" t="s">
        <v>1</v>
      </c>
      <c r="N122" s="195" t="s">
        <v>41</v>
      </c>
      <c r="O122" s="78"/>
      <c r="P122" s="196">
        <f>O122*H122</f>
        <v>0</v>
      </c>
      <c r="Q122" s="196">
        <v>0</v>
      </c>
      <c r="R122" s="196">
        <f>Q122*H122</f>
        <v>0</v>
      </c>
      <c r="S122" s="196">
        <v>0.40799999999999997</v>
      </c>
      <c r="T122" s="197">
        <f>S122*H122</f>
        <v>331.70399999999995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8" t="s">
        <v>210</v>
      </c>
      <c r="AT122" s="198" t="s">
        <v>206</v>
      </c>
      <c r="AU122" s="198" t="s">
        <v>88</v>
      </c>
      <c r="AY122" s="15" t="s">
        <v>204</v>
      </c>
      <c r="BE122" s="199">
        <f>IF(N122="základná",J122,0)</f>
        <v>0</v>
      </c>
      <c r="BF122" s="199">
        <f>IF(N122="znížená",J122,0)</f>
        <v>0</v>
      </c>
      <c r="BG122" s="199">
        <f>IF(N122="zákl. prenesená",J122,0)</f>
        <v>0</v>
      </c>
      <c r="BH122" s="199">
        <f>IF(N122="zníž. prenesená",J122,0)</f>
        <v>0</v>
      </c>
      <c r="BI122" s="199">
        <f>IF(N122="nulová",J122,0)</f>
        <v>0</v>
      </c>
      <c r="BJ122" s="15" t="s">
        <v>88</v>
      </c>
      <c r="BK122" s="199">
        <f>ROUND(I122*H122,2)</f>
        <v>0</v>
      </c>
      <c r="BL122" s="15" t="s">
        <v>210</v>
      </c>
      <c r="BM122" s="198" t="s">
        <v>3629</v>
      </c>
    </row>
    <row r="123" s="12" customFormat="1" ht="22.8" customHeight="1">
      <c r="A123" s="12"/>
      <c r="B123" s="172"/>
      <c r="C123" s="12"/>
      <c r="D123" s="173" t="s">
        <v>74</v>
      </c>
      <c r="E123" s="183" t="s">
        <v>237</v>
      </c>
      <c r="F123" s="183" t="s">
        <v>534</v>
      </c>
      <c r="G123" s="12"/>
      <c r="H123" s="12"/>
      <c r="I123" s="175"/>
      <c r="J123" s="184">
        <f>BK123</f>
        <v>0</v>
      </c>
      <c r="K123" s="12"/>
      <c r="L123" s="172"/>
      <c r="M123" s="177"/>
      <c r="N123" s="178"/>
      <c r="O123" s="178"/>
      <c r="P123" s="179">
        <f>P124</f>
        <v>0</v>
      </c>
      <c r="Q123" s="178"/>
      <c r="R123" s="179">
        <f>R124</f>
        <v>0</v>
      </c>
      <c r="S123" s="178"/>
      <c r="T123" s="180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3" t="s">
        <v>82</v>
      </c>
      <c r="AT123" s="181" t="s">
        <v>74</v>
      </c>
      <c r="AU123" s="181" t="s">
        <v>82</v>
      </c>
      <c r="AY123" s="173" t="s">
        <v>204</v>
      </c>
      <c r="BK123" s="182">
        <f>BK124</f>
        <v>0</v>
      </c>
    </row>
    <row r="124" s="2" customFormat="1" ht="21.75" customHeight="1">
      <c r="A124" s="34"/>
      <c r="B124" s="185"/>
      <c r="C124" s="186" t="s">
        <v>88</v>
      </c>
      <c r="D124" s="186" t="s">
        <v>206</v>
      </c>
      <c r="E124" s="187" t="s">
        <v>1276</v>
      </c>
      <c r="F124" s="188" t="s">
        <v>1277</v>
      </c>
      <c r="G124" s="189" t="s">
        <v>270</v>
      </c>
      <c r="H124" s="190">
        <v>331.70400000000001</v>
      </c>
      <c r="I124" s="191"/>
      <c r="J124" s="192">
        <f>ROUND(I124*H124,2)</f>
        <v>0</v>
      </c>
      <c r="K124" s="193"/>
      <c r="L124" s="35"/>
      <c r="M124" s="212" t="s">
        <v>1</v>
      </c>
      <c r="N124" s="213" t="s">
        <v>41</v>
      </c>
      <c r="O124" s="214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8" t="s">
        <v>210</v>
      </c>
      <c r="AT124" s="198" t="s">
        <v>206</v>
      </c>
      <c r="AU124" s="198" t="s">
        <v>88</v>
      </c>
      <c r="AY124" s="15" t="s">
        <v>204</v>
      </c>
      <c r="BE124" s="199">
        <f>IF(N124="základná",J124,0)</f>
        <v>0</v>
      </c>
      <c r="BF124" s="199">
        <f>IF(N124="znížená",J124,0)</f>
        <v>0</v>
      </c>
      <c r="BG124" s="199">
        <f>IF(N124="zákl. prenesená",J124,0)</f>
        <v>0</v>
      </c>
      <c r="BH124" s="199">
        <f>IF(N124="zníž. prenesená",J124,0)</f>
        <v>0</v>
      </c>
      <c r="BI124" s="199">
        <f>IF(N124="nulová",J124,0)</f>
        <v>0</v>
      </c>
      <c r="BJ124" s="15" t="s">
        <v>88</v>
      </c>
      <c r="BK124" s="199">
        <f>ROUND(I124*H124,2)</f>
        <v>0</v>
      </c>
      <c r="BL124" s="15" t="s">
        <v>210</v>
      </c>
      <c r="BM124" s="198" t="s">
        <v>3630</v>
      </c>
    </row>
    <row r="125" s="2" customFormat="1" ht="6.96" customHeight="1">
      <c r="A125" s="34"/>
      <c r="B125" s="61"/>
      <c r="C125" s="62"/>
      <c r="D125" s="62"/>
      <c r="E125" s="62"/>
      <c r="F125" s="62"/>
      <c r="G125" s="62"/>
      <c r="H125" s="62"/>
      <c r="I125" s="62"/>
      <c r="J125" s="62"/>
      <c r="K125" s="62"/>
      <c r="L125" s="35"/>
      <c r="M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</sheetData>
  <autoFilter ref="C118:K124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1" customFormat="1" ht="12" customHeight="1">
      <c r="B8" s="18"/>
      <c r="D8" s="28" t="s">
        <v>153</v>
      </c>
      <c r="L8" s="18"/>
    </row>
    <row r="9" s="2" customFormat="1" ht="16.5" customHeight="1">
      <c r="A9" s="34"/>
      <c r="B9" s="35"/>
      <c r="C9" s="34"/>
      <c r="D9" s="34"/>
      <c r="E9" s="131" t="s">
        <v>154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155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156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5. 4. 2024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157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ROUND(J147,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ROUND((SUM(BE147:BE426)),  2)</f>
        <v>0</v>
      </c>
      <c r="G35" s="138"/>
      <c r="H35" s="138"/>
      <c r="I35" s="139">
        <v>0.20000000000000001</v>
      </c>
      <c r="J35" s="137">
        <f>ROUND(((SUM(BE147:BE426))*I35),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ROUND((SUM(BF147:BF426)),  2)</f>
        <v>0</v>
      </c>
      <c r="G36" s="138"/>
      <c r="H36" s="138"/>
      <c r="I36" s="139">
        <v>0.20000000000000001</v>
      </c>
      <c r="J36" s="137">
        <f>ROUND(((SUM(BF147:BF426))*I36),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ROUND((SUM(BG147:BG426)),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ROUND((SUM(BH147:BH426)),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ROUND((SUM(BI147:BI426)),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153</v>
      </c>
      <c r="L86" s="18"/>
    </row>
    <row r="87" s="2" customFormat="1" ht="16.5" customHeight="1">
      <c r="A87" s="34"/>
      <c r="B87" s="35"/>
      <c r="C87" s="34"/>
      <c r="D87" s="34"/>
      <c r="E87" s="131" t="s">
        <v>154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155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01 - Stavebná časť + statika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k.ú.: Ždiar nad Hronom, č.p.:1793/3</v>
      </c>
      <c r="G91" s="34"/>
      <c r="H91" s="34"/>
      <c r="I91" s="28" t="s">
        <v>21</v>
      </c>
      <c r="J91" s="70" t="str">
        <f>IF(J14="","",J14)</f>
        <v>5. 4. 2024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Zriadenie sociálnych služieb LIPA</v>
      </c>
      <c r="G93" s="34"/>
      <c r="H93" s="34"/>
      <c r="I93" s="28" t="s">
        <v>29</v>
      </c>
      <c r="J93" s="32" t="str">
        <f>E23</f>
        <v>Ing. Viliam Michálek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Ing. Michal Dzugas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159</v>
      </c>
      <c r="D96" s="142"/>
      <c r="E96" s="142"/>
      <c r="F96" s="142"/>
      <c r="G96" s="142"/>
      <c r="H96" s="142"/>
      <c r="I96" s="142"/>
      <c r="J96" s="151" t="s">
        <v>160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161</v>
      </c>
      <c r="D98" s="34"/>
      <c r="E98" s="34"/>
      <c r="F98" s="34"/>
      <c r="G98" s="34"/>
      <c r="H98" s="34"/>
      <c r="I98" s="34"/>
      <c r="J98" s="97">
        <f>J147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162</v>
      </c>
    </row>
    <row r="99" s="9" customFormat="1" ht="24.96" customHeight="1">
      <c r="A99" s="9"/>
      <c r="B99" s="153"/>
      <c r="C99" s="9"/>
      <c r="D99" s="154" t="s">
        <v>163</v>
      </c>
      <c r="E99" s="155"/>
      <c r="F99" s="155"/>
      <c r="G99" s="155"/>
      <c r="H99" s="155"/>
      <c r="I99" s="155"/>
      <c r="J99" s="156">
        <f>J148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164</v>
      </c>
      <c r="E100" s="159"/>
      <c r="F100" s="159"/>
      <c r="G100" s="159"/>
      <c r="H100" s="159"/>
      <c r="I100" s="159"/>
      <c r="J100" s="160">
        <f>J149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165</v>
      </c>
      <c r="E101" s="159"/>
      <c r="F101" s="159"/>
      <c r="G101" s="159"/>
      <c r="H101" s="159"/>
      <c r="I101" s="159"/>
      <c r="J101" s="160">
        <f>J160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166</v>
      </c>
      <c r="E102" s="159"/>
      <c r="F102" s="159"/>
      <c r="G102" s="159"/>
      <c r="H102" s="159"/>
      <c r="I102" s="159"/>
      <c r="J102" s="160">
        <f>J175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167</v>
      </c>
      <c r="E103" s="159"/>
      <c r="F103" s="159"/>
      <c r="G103" s="159"/>
      <c r="H103" s="159"/>
      <c r="I103" s="159"/>
      <c r="J103" s="160">
        <f>J198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168</v>
      </c>
      <c r="E104" s="159"/>
      <c r="F104" s="159"/>
      <c r="G104" s="159"/>
      <c r="H104" s="159"/>
      <c r="I104" s="159"/>
      <c r="J104" s="160">
        <f>J203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169</v>
      </c>
      <c r="E105" s="159"/>
      <c r="F105" s="159"/>
      <c r="G105" s="159"/>
      <c r="H105" s="159"/>
      <c r="I105" s="159"/>
      <c r="J105" s="160">
        <f>J234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170</v>
      </c>
      <c r="E106" s="159"/>
      <c r="F106" s="159"/>
      <c r="G106" s="159"/>
      <c r="H106" s="159"/>
      <c r="I106" s="159"/>
      <c r="J106" s="160">
        <f>J244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171</v>
      </c>
      <c r="E107" s="155"/>
      <c r="F107" s="155"/>
      <c r="G107" s="155"/>
      <c r="H107" s="155"/>
      <c r="I107" s="155"/>
      <c r="J107" s="156">
        <f>J246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7"/>
      <c r="C108" s="10"/>
      <c r="D108" s="158" t="s">
        <v>172</v>
      </c>
      <c r="E108" s="159"/>
      <c r="F108" s="159"/>
      <c r="G108" s="159"/>
      <c r="H108" s="159"/>
      <c r="I108" s="159"/>
      <c r="J108" s="160">
        <f>J247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173</v>
      </c>
      <c r="E109" s="159"/>
      <c r="F109" s="159"/>
      <c r="G109" s="159"/>
      <c r="H109" s="159"/>
      <c r="I109" s="159"/>
      <c r="J109" s="160">
        <f>J265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174</v>
      </c>
      <c r="E110" s="159"/>
      <c r="F110" s="159"/>
      <c r="G110" s="159"/>
      <c r="H110" s="159"/>
      <c r="I110" s="159"/>
      <c r="J110" s="160">
        <f>J278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175</v>
      </c>
      <c r="E111" s="159"/>
      <c r="F111" s="159"/>
      <c r="G111" s="159"/>
      <c r="H111" s="159"/>
      <c r="I111" s="159"/>
      <c r="J111" s="160">
        <f>J287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176</v>
      </c>
      <c r="E112" s="159"/>
      <c r="F112" s="159"/>
      <c r="G112" s="159"/>
      <c r="H112" s="159"/>
      <c r="I112" s="159"/>
      <c r="J112" s="160">
        <f>J291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177</v>
      </c>
      <c r="E113" s="159"/>
      <c r="F113" s="159"/>
      <c r="G113" s="159"/>
      <c r="H113" s="159"/>
      <c r="I113" s="159"/>
      <c r="J113" s="160">
        <f>J298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178</v>
      </c>
      <c r="E114" s="159"/>
      <c r="F114" s="159"/>
      <c r="G114" s="159"/>
      <c r="H114" s="159"/>
      <c r="I114" s="159"/>
      <c r="J114" s="160">
        <f>J313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179</v>
      </c>
      <c r="E115" s="159"/>
      <c r="F115" s="159"/>
      <c r="G115" s="159"/>
      <c r="H115" s="159"/>
      <c r="I115" s="159"/>
      <c r="J115" s="160">
        <f>J324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180</v>
      </c>
      <c r="E116" s="159"/>
      <c r="F116" s="159"/>
      <c r="G116" s="159"/>
      <c r="H116" s="159"/>
      <c r="I116" s="159"/>
      <c r="J116" s="160">
        <f>J336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181</v>
      </c>
      <c r="E117" s="159"/>
      <c r="F117" s="159"/>
      <c r="G117" s="159"/>
      <c r="H117" s="159"/>
      <c r="I117" s="159"/>
      <c r="J117" s="160">
        <f>J340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182</v>
      </c>
      <c r="E118" s="159"/>
      <c r="F118" s="159"/>
      <c r="G118" s="159"/>
      <c r="H118" s="159"/>
      <c r="I118" s="159"/>
      <c r="J118" s="160">
        <f>J375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183</v>
      </c>
      <c r="E119" s="159"/>
      <c r="F119" s="159"/>
      <c r="G119" s="159"/>
      <c r="H119" s="159"/>
      <c r="I119" s="159"/>
      <c r="J119" s="160">
        <f>J395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184</v>
      </c>
      <c r="E120" s="159"/>
      <c r="F120" s="159"/>
      <c r="G120" s="159"/>
      <c r="H120" s="159"/>
      <c r="I120" s="159"/>
      <c r="J120" s="160">
        <f>J401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185</v>
      </c>
      <c r="E121" s="159"/>
      <c r="F121" s="159"/>
      <c r="G121" s="159"/>
      <c r="H121" s="159"/>
      <c r="I121" s="159"/>
      <c r="J121" s="160">
        <f>J408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7"/>
      <c r="C122" s="10"/>
      <c r="D122" s="158" t="s">
        <v>186</v>
      </c>
      <c r="E122" s="159"/>
      <c r="F122" s="159"/>
      <c r="G122" s="159"/>
      <c r="H122" s="159"/>
      <c r="I122" s="159"/>
      <c r="J122" s="160">
        <f>J414</f>
        <v>0</v>
      </c>
      <c r="K122" s="10"/>
      <c r="L122" s="157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7"/>
      <c r="C123" s="10"/>
      <c r="D123" s="158" t="s">
        <v>187</v>
      </c>
      <c r="E123" s="159"/>
      <c r="F123" s="159"/>
      <c r="G123" s="159"/>
      <c r="H123" s="159"/>
      <c r="I123" s="159"/>
      <c r="J123" s="160">
        <f>J416</f>
        <v>0</v>
      </c>
      <c r="K123" s="10"/>
      <c r="L123" s="15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9" customFormat="1" ht="24.96" customHeight="1">
      <c r="A124" s="9"/>
      <c r="B124" s="153"/>
      <c r="C124" s="9"/>
      <c r="D124" s="154" t="s">
        <v>188</v>
      </c>
      <c r="E124" s="155"/>
      <c r="F124" s="155"/>
      <c r="G124" s="155"/>
      <c r="H124" s="155"/>
      <c r="I124" s="155"/>
      <c r="J124" s="156">
        <f>J422</f>
        <v>0</v>
      </c>
      <c r="K124" s="9"/>
      <c r="L124" s="153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s="9" customFormat="1" ht="24.96" customHeight="1">
      <c r="A125" s="9"/>
      <c r="B125" s="153"/>
      <c r="C125" s="9"/>
      <c r="D125" s="154" t="s">
        <v>189</v>
      </c>
      <c r="E125" s="155"/>
      <c r="F125" s="155"/>
      <c r="G125" s="155"/>
      <c r="H125" s="155"/>
      <c r="I125" s="155"/>
      <c r="J125" s="156">
        <f>J425</f>
        <v>0</v>
      </c>
      <c r="K125" s="9"/>
      <c r="L125" s="153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s="2" customFormat="1" ht="21.84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61"/>
      <c r="C127" s="62"/>
      <c r="D127" s="62"/>
      <c r="E127" s="62"/>
      <c r="F127" s="62"/>
      <c r="G127" s="62"/>
      <c r="H127" s="62"/>
      <c r="I127" s="62"/>
      <c r="J127" s="62"/>
      <c r="K127" s="62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31" s="2" customFormat="1" ht="6.96" customHeight="1">
      <c r="A131" s="34"/>
      <c r="B131" s="63"/>
      <c r="C131" s="64"/>
      <c r="D131" s="64"/>
      <c r="E131" s="64"/>
      <c r="F131" s="64"/>
      <c r="G131" s="64"/>
      <c r="H131" s="64"/>
      <c r="I131" s="64"/>
      <c r="J131" s="64"/>
      <c r="K131" s="6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24.96" customHeight="1">
      <c r="A132" s="34"/>
      <c r="B132" s="35"/>
      <c r="C132" s="19" t="s">
        <v>190</v>
      </c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2" customHeight="1">
      <c r="A134" s="34"/>
      <c r="B134" s="35"/>
      <c r="C134" s="28" t="s">
        <v>15</v>
      </c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6.5" customHeight="1">
      <c r="A135" s="34"/>
      <c r="B135" s="35"/>
      <c r="C135" s="34"/>
      <c r="D135" s="34"/>
      <c r="E135" s="131" t="str">
        <f>E7</f>
        <v>Výstavba novej budovy strediska DSS Doména</v>
      </c>
      <c r="F135" s="28"/>
      <c r="G135" s="28"/>
      <c r="H135" s="28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1" customFormat="1" ht="12" customHeight="1">
      <c r="B136" s="18"/>
      <c r="C136" s="28" t="s">
        <v>153</v>
      </c>
      <c r="L136" s="18"/>
    </row>
    <row r="137" s="2" customFormat="1" ht="16.5" customHeight="1">
      <c r="A137" s="34"/>
      <c r="B137" s="35"/>
      <c r="C137" s="34"/>
      <c r="D137" s="34"/>
      <c r="E137" s="131" t="s">
        <v>154</v>
      </c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2" customHeight="1">
      <c r="A138" s="34"/>
      <c r="B138" s="35"/>
      <c r="C138" s="28" t="s">
        <v>155</v>
      </c>
      <c r="D138" s="34"/>
      <c r="E138" s="34"/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6.5" customHeight="1">
      <c r="A139" s="34"/>
      <c r="B139" s="35"/>
      <c r="C139" s="34"/>
      <c r="D139" s="34"/>
      <c r="E139" s="68" t="str">
        <f>E11</f>
        <v>01 - Stavebná časť + statika</v>
      </c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6.96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19</v>
      </c>
      <c r="D141" s="34"/>
      <c r="E141" s="34"/>
      <c r="F141" s="23" t="str">
        <f>F14</f>
        <v>k.ú.: Ždiar nad Hronom, č.p.:1793/3</v>
      </c>
      <c r="G141" s="34"/>
      <c r="H141" s="34"/>
      <c r="I141" s="28" t="s">
        <v>21</v>
      </c>
      <c r="J141" s="70" t="str">
        <f>IF(J14="","",J14)</f>
        <v>5. 4. 2024</v>
      </c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6.96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15.15" customHeight="1">
      <c r="A143" s="34"/>
      <c r="B143" s="35"/>
      <c r="C143" s="28" t="s">
        <v>23</v>
      </c>
      <c r="D143" s="34"/>
      <c r="E143" s="34"/>
      <c r="F143" s="23" t="str">
        <f>E17</f>
        <v>Zriadenie sociálnych služieb LIPA</v>
      </c>
      <c r="G143" s="34"/>
      <c r="H143" s="34"/>
      <c r="I143" s="28" t="s">
        <v>29</v>
      </c>
      <c r="J143" s="32" t="str">
        <f>E23</f>
        <v>Ing. Viliam Michálek</v>
      </c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5.15" customHeight="1">
      <c r="A144" s="34"/>
      <c r="B144" s="35"/>
      <c r="C144" s="28" t="s">
        <v>27</v>
      </c>
      <c r="D144" s="34"/>
      <c r="E144" s="34"/>
      <c r="F144" s="23" t="str">
        <f>IF(E20="","",E20)</f>
        <v>Vyplň údaj</v>
      </c>
      <c r="G144" s="34"/>
      <c r="H144" s="34"/>
      <c r="I144" s="28" t="s">
        <v>32</v>
      </c>
      <c r="J144" s="32" t="str">
        <f>E26</f>
        <v>Ing. Michal Dzugas</v>
      </c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10.32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11" customFormat="1" ht="29.28" customHeight="1">
      <c r="A146" s="161"/>
      <c r="B146" s="162"/>
      <c r="C146" s="163" t="s">
        <v>191</v>
      </c>
      <c r="D146" s="164" t="s">
        <v>60</v>
      </c>
      <c r="E146" s="164" t="s">
        <v>56</v>
      </c>
      <c r="F146" s="164" t="s">
        <v>57</v>
      </c>
      <c r="G146" s="164" t="s">
        <v>192</v>
      </c>
      <c r="H146" s="164" t="s">
        <v>193</v>
      </c>
      <c r="I146" s="164" t="s">
        <v>194</v>
      </c>
      <c r="J146" s="165" t="s">
        <v>160</v>
      </c>
      <c r="K146" s="166" t="s">
        <v>195</v>
      </c>
      <c r="L146" s="167"/>
      <c r="M146" s="87" t="s">
        <v>1</v>
      </c>
      <c r="N146" s="88" t="s">
        <v>39</v>
      </c>
      <c r="O146" s="88" t="s">
        <v>196</v>
      </c>
      <c r="P146" s="88" t="s">
        <v>197</v>
      </c>
      <c r="Q146" s="88" t="s">
        <v>198</v>
      </c>
      <c r="R146" s="88" t="s">
        <v>199</v>
      </c>
      <c r="S146" s="88" t="s">
        <v>200</v>
      </c>
      <c r="T146" s="89" t="s">
        <v>201</v>
      </c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</row>
    <row r="147" s="2" customFormat="1" ht="22.8" customHeight="1">
      <c r="A147" s="34"/>
      <c r="B147" s="35"/>
      <c r="C147" s="94" t="s">
        <v>161</v>
      </c>
      <c r="D147" s="34"/>
      <c r="E147" s="34"/>
      <c r="F147" s="34"/>
      <c r="G147" s="34"/>
      <c r="H147" s="34"/>
      <c r="I147" s="34"/>
      <c r="J147" s="168">
        <f>BK147</f>
        <v>0</v>
      </c>
      <c r="K147" s="34"/>
      <c r="L147" s="35"/>
      <c r="M147" s="90"/>
      <c r="N147" s="74"/>
      <c r="O147" s="91"/>
      <c r="P147" s="169">
        <f>P148+P246+P422+P425</f>
        <v>0</v>
      </c>
      <c r="Q147" s="91"/>
      <c r="R147" s="169">
        <f>R148+R246+R422+R425</f>
        <v>1922.3704685690898</v>
      </c>
      <c r="S147" s="91"/>
      <c r="T147" s="170">
        <f>T148+T246+T422+T425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T147" s="15" t="s">
        <v>74</v>
      </c>
      <c r="AU147" s="15" t="s">
        <v>162</v>
      </c>
      <c r="BK147" s="171">
        <f>BK148+BK246+BK422+BK425</f>
        <v>0</v>
      </c>
    </row>
    <row r="148" s="12" customFormat="1" ht="25.92" customHeight="1">
      <c r="A148" s="12"/>
      <c r="B148" s="172"/>
      <c r="C148" s="12"/>
      <c r="D148" s="173" t="s">
        <v>74</v>
      </c>
      <c r="E148" s="174" t="s">
        <v>202</v>
      </c>
      <c r="F148" s="174" t="s">
        <v>203</v>
      </c>
      <c r="G148" s="12"/>
      <c r="H148" s="12"/>
      <c r="I148" s="175"/>
      <c r="J148" s="176">
        <f>BK148</f>
        <v>0</v>
      </c>
      <c r="K148" s="12"/>
      <c r="L148" s="172"/>
      <c r="M148" s="177"/>
      <c r="N148" s="178"/>
      <c r="O148" s="178"/>
      <c r="P148" s="179">
        <f>P149+P160+P175+P198+P203+P234+P244</f>
        <v>0</v>
      </c>
      <c r="Q148" s="178"/>
      <c r="R148" s="179">
        <f>R149+R160+R175+R198+R203+R234+R244</f>
        <v>1822.7632075516897</v>
      </c>
      <c r="S148" s="178"/>
      <c r="T148" s="180">
        <f>T149+T160+T175+T198+T203+T234+T244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75</v>
      </c>
      <c r="AY148" s="173" t="s">
        <v>204</v>
      </c>
      <c r="BK148" s="182">
        <f>BK149+BK160+BK175+BK198+BK203+BK234+BK244</f>
        <v>0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82</v>
      </c>
      <c r="F149" s="183" t="s">
        <v>205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SUM(P150:P159)</f>
        <v>0</v>
      </c>
      <c r="Q149" s="178"/>
      <c r="R149" s="179">
        <f>SUM(R150:R159)</f>
        <v>0</v>
      </c>
      <c r="S149" s="178"/>
      <c r="T149" s="180">
        <f>SUM(T150:T159)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204</v>
      </c>
      <c r="BK149" s="182">
        <f>SUM(BK150:BK159)</f>
        <v>0</v>
      </c>
    </row>
    <row r="150" s="2" customFormat="1" ht="24.15" customHeight="1">
      <c r="A150" s="34"/>
      <c r="B150" s="185"/>
      <c r="C150" s="186" t="s">
        <v>82</v>
      </c>
      <c r="D150" s="186" t="s">
        <v>206</v>
      </c>
      <c r="E150" s="187" t="s">
        <v>207</v>
      </c>
      <c r="F150" s="188" t="s">
        <v>208</v>
      </c>
      <c r="G150" s="189" t="s">
        <v>209</v>
      </c>
      <c r="H150" s="190">
        <v>3865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210</v>
      </c>
      <c r="AT150" s="198" t="s">
        <v>206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210</v>
      </c>
      <c r="BM150" s="198" t="s">
        <v>211</v>
      </c>
    </row>
    <row r="151" s="2" customFormat="1" ht="24.15" customHeight="1">
      <c r="A151" s="34"/>
      <c r="B151" s="185"/>
      <c r="C151" s="186" t="s">
        <v>88</v>
      </c>
      <c r="D151" s="186" t="s">
        <v>206</v>
      </c>
      <c r="E151" s="187" t="s">
        <v>212</v>
      </c>
      <c r="F151" s="188" t="s">
        <v>213</v>
      </c>
      <c r="G151" s="189" t="s">
        <v>209</v>
      </c>
      <c r="H151" s="190">
        <v>3865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210</v>
      </c>
      <c r="AT151" s="198" t="s">
        <v>206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210</v>
      </c>
      <c r="BM151" s="198" t="s">
        <v>214</v>
      </c>
    </row>
    <row r="152" s="2" customFormat="1" ht="21.75" customHeight="1">
      <c r="A152" s="34"/>
      <c r="B152" s="185"/>
      <c r="C152" s="186" t="s">
        <v>93</v>
      </c>
      <c r="D152" s="186" t="s">
        <v>206</v>
      </c>
      <c r="E152" s="187" t="s">
        <v>215</v>
      </c>
      <c r="F152" s="188" t="s">
        <v>216</v>
      </c>
      <c r="G152" s="189" t="s">
        <v>209</v>
      </c>
      <c r="H152" s="190">
        <v>81.753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210</v>
      </c>
      <c r="AT152" s="198" t="s">
        <v>206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210</v>
      </c>
      <c r="BM152" s="198" t="s">
        <v>217</v>
      </c>
    </row>
    <row r="153" s="2" customFormat="1" ht="37.8" customHeight="1">
      <c r="A153" s="34"/>
      <c r="B153" s="185"/>
      <c r="C153" s="186" t="s">
        <v>210</v>
      </c>
      <c r="D153" s="186" t="s">
        <v>206</v>
      </c>
      <c r="E153" s="187" t="s">
        <v>218</v>
      </c>
      <c r="F153" s="188" t="s">
        <v>219</v>
      </c>
      <c r="G153" s="189" t="s">
        <v>209</v>
      </c>
      <c r="H153" s="190">
        <v>81.753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210</v>
      </c>
      <c r="AT153" s="198" t="s">
        <v>206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210</v>
      </c>
      <c r="BM153" s="198" t="s">
        <v>220</v>
      </c>
    </row>
    <row r="154" s="2" customFormat="1" ht="44.25" customHeight="1">
      <c r="A154" s="34"/>
      <c r="B154" s="185"/>
      <c r="C154" s="186" t="s">
        <v>221</v>
      </c>
      <c r="D154" s="186" t="s">
        <v>206</v>
      </c>
      <c r="E154" s="187" t="s">
        <v>222</v>
      </c>
      <c r="F154" s="188" t="s">
        <v>223</v>
      </c>
      <c r="G154" s="189" t="s">
        <v>209</v>
      </c>
      <c r="H154" s="190">
        <v>3946.7530000000002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210</v>
      </c>
      <c r="AT154" s="198" t="s">
        <v>206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210</v>
      </c>
      <c r="BM154" s="198" t="s">
        <v>224</v>
      </c>
    </row>
    <row r="155" s="2" customFormat="1" ht="37.8" customHeight="1">
      <c r="A155" s="34"/>
      <c r="B155" s="185"/>
      <c r="C155" s="186" t="s">
        <v>225</v>
      </c>
      <c r="D155" s="186" t="s">
        <v>206</v>
      </c>
      <c r="E155" s="187" t="s">
        <v>226</v>
      </c>
      <c r="F155" s="188" t="s">
        <v>227</v>
      </c>
      <c r="G155" s="189" t="s">
        <v>209</v>
      </c>
      <c r="H155" s="190">
        <v>3946.7530000000002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210</v>
      </c>
      <c r="AT155" s="198" t="s">
        <v>206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210</v>
      </c>
      <c r="BM155" s="198" t="s">
        <v>228</v>
      </c>
    </row>
    <row r="156" s="2" customFormat="1" ht="44.25" customHeight="1">
      <c r="A156" s="34"/>
      <c r="B156" s="185"/>
      <c r="C156" s="186" t="s">
        <v>229</v>
      </c>
      <c r="D156" s="186" t="s">
        <v>206</v>
      </c>
      <c r="E156" s="187" t="s">
        <v>230</v>
      </c>
      <c r="F156" s="188" t="s">
        <v>231</v>
      </c>
      <c r="G156" s="189" t="s">
        <v>209</v>
      </c>
      <c r="H156" s="190">
        <v>303899.98100000003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210</v>
      </c>
      <c r="AT156" s="198" t="s">
        <v>206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210</v>
      </c>
      <c r="BM156" s="198" t="s">
        <v>232</v>
      </c>
    </row>
    <row r="157" s="2" customFormat="1" ht="24.15" customHeight="1">
      <c r="A157" s="34"/>
      <c r="B157" s="185"/>
      <c r="C157" s="186" t="s">
        <v>233</v>
      </c>
      <c r="D157" s="186" t="s">
        <v>206</v>
      </c>
      <c r="E157" s="187" t="s">
        <v>234</v>
      </c>
      <c r="F157" s="188" t="s">
        <v>235</v>
      </c>
      <c r="G157" s="189" t="s">
        <v>209</v>
      </c>
      <c r="H157" s="190">
        <v>3946.7530000000002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210</v>
      </c>
      <c r="AT157" s="198" t="s">
        <v>206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210</v>
      </c>
      <c r="BM157" s="198" t="s">
        <v>236</v>
      </c>
    </row>
    <row r="158" s="2" customFormat="1" ht="21.75" customHeight="1">
      <c r="A158" s="34"/>
      <c r="B158" s="185"/>
      <c r="C158" s="186" t="s">
        <v>237</v>
      </c>
      <c r="D158" s="186" t="s">
        <v>206</v>
      </c>
      <c r="E158" s="187" t="s">
        <v>238</v>
      </c>
      <c r="F158" s="188" t="s">
        <v>239</v>
      </c>
      <c r="G158" s="189" t="s">
        <v>209</v>
      </c>
      <c r="H158" s="190">
        <v>3946.7530000000002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210</v>
      </c>
      <c r="AT158" s="198" t="s">
        <v>206</v>
      </c>
      <c r="AU158" s="198" t="s">
        <v>88</v>
      </c>
      <c r="AY158" s="15" t="s">
        <v>204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210</v>
      </c>
      <c r="BM158" s="198" t="s">
        <v>240</v>
      </c>
    </row>
    <row r="159" s="2" customFormat="1" ht="24.15" customHeight="1">
      <c r="A159" s="34"/>
      <c r="B159" s="185"/>
      <c r="C159" s="186" t="s">
        <v>241</v>
      </c>
      <c r="D159" s="186" t="s">
        <v>206</v>
      </c>
      <c r="E159" s="187" t="s">
        <v>242</v>
      </c>
      <c r="F159" s="188" t="s">
        <v>243</v>
      </c>
      <c r="G159" s="189" t="s">
        <v>244</v>
      </c>
      <c r="H159" s="190">
        <v>1135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210</v>
      </c>
      <c r="AT159" s="198" t="s">
        <v>206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210</v>
      </c>
      <c r="BM159" s="198" t="s">
        <v>245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88</v>
      </c>
      <c r="F160" s="183" t="s">
        <v>246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SUM(P161:P174)</f>
        <v>0</v>
      </c>
      <c r="Q160" s="178"/>
      <c r="R160" s="179">
        <f>SUM(R161:R174)</f>
        <v>1407.2174839587397</v>
      </c>
      <c r="S160" s="178"/>
      <c r="T160" s="180">
        <f>SUM(T161:T174)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82</v>
      </c>
      <c r="AY160" s="173" t="s">
        <v>204</v>
      </c>
      <c r="BK160" s="182">
        <f>SUM(BK161:BK174)</f>
        <v>0</v>
      </c>
    </row>
    <row r="161" s="2" customFormat="1" ht="33" customHeight="1">
      <c r="A161" s="34"/>
      <c r="B161" s="185"/>
      <c r="C161" s="186" t="s">
        <v>247</v>
      </c>
      <c r="D161" s="186" t="s">
        <v>206</v>
      </c>
      <c r="E161" s="187" t="s">
        <v>248</v>
      </c>
      <c r="F161" s="188" t="s">
        <v>249</v>
      </c>
      <c r="G161" s="189" t="s">
        <v>244</v>
      </c>
      <c r="H161" s="190">
        <v>896.03999999999996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210</v>
      </c>
      <c r="AT161" s="198" t="s">
        <v>206</v>
      </c>
      <c r="AU161" s="198" t="s">
        <v>88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210</v>
      </c>
      <c r="BM161" s="198" t="s">
        <v>250</v>
      </c>
    </row>
    <row r="162" s="2" customFormat="1" ht="24.15" customHeight="1">
      <c r="A162" s="34"/>
      <c r="B162" s="185"/>
      <c r="C162" s="186" t="s">
        <v>251</v>
      </c>
      <c r="D162" s="186" t="s">
        <v>206</v>
      </c>
      <c r="E162" s="187" t="s">
        <v>252</v>
      </c>
      <c r="F162" s="188" t="s">
        <v>253</v>
      </c>
      <c r="G162" s="189" t="s">
        <v>209</v>
      </c>
      <c r="H162" s="190">
        <v>368.36000000000001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2.0699999999999998</v>
      </c>
      <c r="R162" s="196">
        <f>Q162*H162</f>
        <v>762.50519999999995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210</v>
      </c>
      <c r="AT162" s="198" t="s">
        <v>206</v>
      </c>
      <c r="AU162" s="198" t="s">
        <v>88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210</v>
      </c>
      <c r="BM162" s="198" t="s">
        <v>254</v>
      </c>
    </row>
    <row r="163" s="2" customFormat="1" ht="24.15" customHeight="1">
      <c r="A163" s="34"/>
      <c r="B163" s="185"/>
      <c r="C163" s="186" t="s">
        <v>255</v>
      </c>
      <c r="D163" s="186" t="s">
        <v>206</v>
      </c>
      <c r="E163" s="187" t="s">
        <v>256</v>
      </c>
      <c r="F163" s="188" t="s">
        <v>257</v>
      </c>
      <c r="G163" s="189" t="s">
        <v>209</v>
      </c>
      <c r="H163" s="190">
        <v>147.34399999999999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2.4157202</v>
      </c>
      <c r="R163" s="196">
        <f>Q163*H163</f>
        <v>355.94187714879996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210</v>
      </c>
      <c r="AT163" s="198" t="s">
        <v>206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210</v>
      </c>
      <c r="BM163" s="198" t="s">
        <v>258</v>
      </c>
    </row>
    <row r="164" s="2" customFormat="1" ht="24.15" customHeight="1">
      <c r="A164" s="34"/>
      <c r="B164" s="185"/>
      <c r="C164" s="186" t="s">
        <v>259</v>
      </c>
      <c r="D164" s="186" t="s">
        <v>206</v>
      </c>
      <c r="E164" s="187" t="s">
        <v>260</v>
      </c>
      <c r="F164" s="188" t="s">
        <v>261</v>
      </c>
      <c r="G164" s="189" t="s">
        <v>244</v>
      </c>
      <c r="H164" s="190">
        <v>52.560000000000002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0.0037677600000000002</v>
      </c>
      <c r="R164" s="196">
        <f>Q164*H164</f>
        <v>0.19803346560000001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210</v>
      </c>
      <c r="AT164" s="198" t="s">
        <v>206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210</v>
      </c>
      <c r="BM164" s="198" t="s">
        <v>262</v>
      </c>
    </row>
    <row r="165" s="2" customFormat="1" ht="24.15" customHeight="1">
      <c r="A165" s="34"/>
      <c r="B165" s="185"/>
      <c r="C165" s="186" t="s">
        <v>263</v>
      </c>
      <c r="D165" s="186" t="s">
        <v>206</v>
      </c>
      <c r="E165" s="187" t="s">
        <v>264</v>
      </c>
      <c r="F165" s="188" t="s">
        <v>265</v>
      </c>
      <c r="G165" s="189" t="s">
        <v>244</v>
      </c>
      <c r="H165" s="190">
        <v>52.560000000000002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210</v>
      </c>
      <c r="AT165" s="198" t="s">
        <v>206</v>
      </c>
      <c r="AU165" s="198" t="s">
        <v>88</v>
      </c>
      <c r="AY165" s="15" t="s">
        <v>204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210</v>
      </c>
      <c r="BM165" s="198" t="s">
        <v>266</v>
      </c>
    </row>
    <row r="166" s="2" customFormat="1" ht="16.5" customHeight="1">
      <c r="A166" s="34"/>
      <c r="B166" s="185"/>
      <c r="C166" s="186" t="s">
        <v>267</v>
      </c>
      <c r="D166" s="186" t="s">
        <v>206</v>
      </c>
      <c r="E166" s="187" t="s">
        <v>268</v>
      </c>
      <c r="F166" s="188" t="s">
        <v>269</v>
      </c>
      <c r="G166" s="189" t="s">
        <v>270</v>
      </c>
      <c r="H166" s="190">
        <v>5.3369999999999997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1.0189584899999999</v>
      </c>
      <c r="R166" s="196">
        <f>Q166*H166</f>
        <v>5.4381814611299992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210</v>
      </c>
      <c r="AT166" s="198" t="s">
        <v>206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210</v>
      </c>
      <c r="BM166" s="198" t="s">
        <v>271</v>
      </c>
    </row>
    <row r="167" s="2" customFormat="1" ht="37.8" customHeight="1">
      <c r="A167" s="34"/>
      <c r="B167" s="185"/>
      <c r="C167" s="186" t="s">
        <v>272</v>
      </c>
      <c r="D167" s="186" t="s">
        <v>206</v>
      </c>
      <c r="E167" s="187" t="s">
        <v>273</v>
      </c>
      <c r="F167" s="188" t="s">
        <v>274</v>
      </c>
      <c r="G167" s="189" t="s">
        <v>209</v>
      </c>
      <c r="H167" s="190">
        <v>36.375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2.11709076</v>
      </c>
      <c r="R167" s="196">
        <f>Q167*H167</f>
        <v>77.009176394999997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210</v>
      </c>
      <c r="AT167" s="198" t="s">
        <v>206</v>
      </c>
      <c r="AU167" s="198" t="s">
        <v>88</v>
      </c>
      <c r="AY167" s="15" t="s">
        <v>204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210</v>
      </c>
      <c r="BM167" s="198" t="s">
        <v>275</v>
      </c>
    </row>
    <row r="168" s="2" customFormat="1" ht="24.15" customHeight="1">
      <c r="A168" s="34"/>
      <c r="B168" s="185"/>
      <c r="C168" s="186" t="s">
        <v>276</v>
      </c>
      <c r="D168" s="186" t="s">
        <v>206</v>
      </c>
      <c r="E168" s="187" t="s">
        <v>277</v>
      </c>
      <c r="F168" s="188" t="s">
        <v>278</v>
      </c>
      <c r="G168" s="189" t="s">
        <v>209</v>
      </c>
      <c r="H168" s="190">
        <v>7.2750000000000004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2.2354352</v>
      </c>
      <c r="R168" s="196">
        <f>Q168*H168</f>
        <v>16.26279108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210</v>
      </c>
      <c r="AT168" s="198" t="s">
        <v>206</v>
      </c>
      <c r="AU168" s="198" t="s">
        <v>88</v>
      </c>
      <c r="AY168" s="15" t="s">
        <v>204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210</v>
      </c>
      <c r="BM168" s="198" t="s">
        <v>279</v>
      </c>
    </row>
    <row r="169" s="2" customFormat="1" ht="24.15" customHeight="1">
      <c r="A169" s="34"/>
      <c r="B169" s="185"/>
      <c r="C169" s="186" t="s">
        <v>280</v>
      </c>
      <c r="D169" s="186" t="s">
        <v>206</v>
      </c>
      <c r="E169" s="187" t="s">
        <v>281</v>
      </c>
      <c r="F169" s="188" t="s">
        <v>282</v>
      </c>
      <c r="G169" s="189" t="s">
        <v>209</v>
      </c>
      <c r="H169" s="190">
        <v>72.75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2.4157202</v>
      </c>
      <c r="R169" s="196">
        <f>Q169*H169</f>
        <v>175.74364455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210</v>
      </c>
      <c r="AT169" s="198" t="s">
        <v>206</v>
      </c>
      <c r="AU169" s="198" t="s">
        <v>88</v>
      </c>
      <c r="AY169" s="15" t="s">
        <v>204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210</v>
      </c>
      <c r="BM169" s="198" t="s">
        <v>283</v>
      </c>
    </row>
    <row r="170" s="2" customFormat="1" ht="16.5" customHeight="1">
      <c r="A170" s="34"/>
      <c r="B170" s="185"/>
      <c r="C170" s="186" t="s">
        <v>7</v>
      </c>
      <c r="D170" s="186" t="s">
        <v>206</v>
      </c>
      <c r="E170" s="187" t="s">
        <v>284</v>
      </c>
      <c r="F170" s="188" t="s">
        <v>285</v>
      </c>
      <c r="G170" s="189" t="s">
        <v>270</v>
      </c>
      <c r="H170" s="190">
        <v>9.5890000000000004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1.0189584899999999</v>
      </c>
      <c r="R170" s="196">
        <f>Q170*H170</f>
        <v>9.7707929606100006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210</v>
      </c>
      <c r="AT170" s="198" t="s">
        <v>206</v>
      </c>
      <c r="AU170" s="198" t="s">
        <v>88</v>
      </c>
      <c r="AY170" s="15" t="s">
        <v>204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210</v>
      </c>
      <c r="BM170" s="198" t="s">
        <v>286</v>
      </c>
    </row>
    <row r="171" s="2" customFormat="1" ht="16.5" customHeight="1">
      <c r="A171" s="34"/>
      <c r="B171" s="185"/>
      <c r="C171" s="186" t="s">
        <v>287</v>
      </c>
      <c r="D171" s="186" t="s">
        <v>206</v>
      </c>
      <c r="E171" s="187" t="s">
        <v>288</v>
      </c>
      <c r="F171" s="188" t="s">
        <v>289</v>
      </c>
      <c r="G171" s="189" t="s">
        <v>209</v>
      </c>
      <c r="H171" s="190">
        <v>1.728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2.2151342000000001</v>
      </c>
      <c r="R171" s="196">
        <f>Q171*H171</f>
        <v>3.8277518976000002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210</v>
      </c>
      <c r="AT171" s="198" t="s">
        <v>206</v>
      </c>
      <c r="AU171" s="198" t="s">
        <v>88</v>
      </c>
      <c r="AY171" s="15" t="s">
        <v>204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210</v>
      </c>
      <c r="BM171" s="198" t="s">
        <v>290</v>
      </c>
    </row>
    <row r="172" s="2" customFormat="1" ht="37.8" customHeight="1">
      <c r="A172" s="34"/>
      <c r="B172" s="185"/>
      <c r="C172" s="186" t="s">
        <v>291</v>
      </c>
      <c r="D172" s="186" t="s">
        <v>206</v>
      </c>
      <c r="E172" s="187" t="s">
        <v>292</v>
      </c>
      <c r="F172" s="188" t="s">
        <v>293</v>
      </c>
      <c r="G172" s="189" t="s">
        <v>294</v>
      </c>
      <c r="H172" s="190">
        <v>10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0.0019499999999999999</v>
      </c>
      <c r="R172" s="196">
        <f>Q172*H172</f>
        <v>0.0195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210</v>
      </c>
      <c r="AT172" s="198" t="s">
        <v>206</v>
      </c>
      <c r="AU172" s="198" t="s">
        <v>88</v>
      </c>
      <c r="AY172" s="15" t="s">
        <v>204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210</v>
      </c>
      <c r="BM172" s="198" t="s">
        <v>295</v>
      </c>
    </row>
    <row r="173" s="2" customFormat="1" ht="33" customHeight="1">
      <c r="A173" s="34"/>
      <c r="B173" s="185"/>
      <c r="C173" s="186" t="s">
        <v>296</v>
      </c>
      <c r="D173" s="186" t="s">
        <v>206</v>
      </c>
      <c r="E173" s="187" t="s">
        <v>297</v>
      </c>
      <c r="F173" s="188" t="s">
        <v>298</v>
      </c>
      <c r="G173" s="189" t="s">
        <v>244</v>
      </c>
      <c r="H173" s="190">
        <v>1135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3.3000000000000003E-05</v>
      </c>
      <c r="R173" s="196">
        <f>Q173*H173</f>
        <v>0.037455000000000002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210</v>
      </c>
      <c r="AT173" s="198" t="s">
        <v>206</v>
      </c>
      <c r="AU173" s="198" t="s">
        <v>88</v>
      </c>
      <c r="AY173" s="15" t="s">
        <v>204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210</v>
      </c>
      <c r="BM173" s="198" t="s">
        <v>299</v>
      </c>
    </row>
    <row r="174" s="2" customFormat="1" ht="33" customHeight="1">
      <c r="A174" s="34"/>
      <c r="B174" s="185"/>
      <c r="C174" s="200" t="s">
        <v>300</v>
      </c>
      <c r="D174" s="200" t="s">
        <v>301</v>
      </c>
      <c r="E174" s="201" t="s">
        <v>302</v>
      </c>
      <c r="F174" s="202" t="s">
        <v>303</v>
      </c>
      <c r="G174" s="203" t="s">
        <v>244</v>
      </c>
      <c r="H174" s="204">
        <v>1157.7000000000001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0.00040000000000000002</v>
      </c>
      <c r="R174" s="196">
        <f>Q174*H174</f>
        <v>0.46308000000000005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233</v>
      </c>
      <c r="AT174" s="198" t="s">
        <v>301</v>
      </c>
      <c r="AU174" s="198" t="s">
        <v>88</v>
      </c>
      <c r="AY174" s="15" t="s">
        <v>204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210</v>
      </c>
      <c r="BM174" s="198" t="s">
        <v>304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93</v>
      </c>
      <c r="F175" s="183" t="s">
        <v>305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SUM(P176:P197)</f>
        <v>0</v>
      </c>
      <c r="Q175" s="178"/>
      <c r="R175" s="179">
        <f>SUM(R176:R197)</f>
        <v>212.23799981002</v>
      </c>
      <c r="S175" s="178"/>
      <c r="T175" s="180">
        <f>SUM(T176:T197)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82</v>
      </c>
      <c r="AT175" s="181" t="s">
        <v>74</v>
      </c>
      <c r="AU175" s="181" t="s">
        <v>82</v>
      </c>
      <c r="AY175" s="173" t="s">
        <v>204</v>
      </c>
      <c r="BK175" s="182">
        <f>SUM(BK176:BK197)</f>
        <v>0</v>
      </c>
    </row>
    <row r="176" s="2" customFormat="1" ht="37.8" customHeight="1">
      <c r="A176" s="34"/>
      <c r="B176" s="185"/>
      <c r="C176" s="186" t="s">
        <v>306</v>
      </c>
      <c r="D176" s="186" t="s">
        <v>206</v>
      </c>
      <c r="E176" s="187" t="s">
        <v>307</v>
      </c>
      <c r="F176" s="188" t="s">
        <v>308</v>
      </c>
      <c r="G176" s="189" t="s">
        <v>209</v>
      </c>
      <c r="H176" s="190">
        <v>31.888000000000002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0.7891804</v>
      </c>
      <c r="R176" s="196">
        <f>Q176*H176</f>
        <v>25.165384595200003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210</v>
      </c>
      <c r="AT176" s="198" t="s">
        <v>206</v>
      </c>
      <c r="AU176" s="198" t="s">
        <v>88</v>
      </c>
      <c r="AY176" s="15" t="s">
        <v>204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210</v>
      </c>
      <c r="BM176" s="198" t="s">
        <v>309</v>
      </c>
    </row>
    <row r="177" s="2" customFormat="1" ht="37.8" customHeight="1">
      <c r="A177" s="34"/>
      <c r="B177" s="185"/>
      <c r="C177" s="186" t="s">
        <v>310</v>
      </c>
      <c r="D177" s="186" t="s">
        <v>206</v>
      </c>
      <c r="E177" s="187" t="s">
        <v>311</v>
      </c>
      <c r="F177" s="188" t="s">
        <v>312</v>
      </c>
      <c r="G177" s="189" t="s">
        <v>209</v>
      </c>
      <c r="H177" s="190">
        <v>97.353999999999999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0.82155999999999996</v>
      </c>
      <c r="R177" s="196">
        <f>Q177*H177</f>
        <v>79.982152239999991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210</v>
      </c>
      <c r="AT177" s="198" t="s">
        <v>206</v>
      </c>
      <c r="AU177" s="198" t="s">
        <v>88</v>
      </c>
      <c r="AY177" s="15" t="s">
        <v>204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210</v>
      </c>
      <c r="BM177" s="198" t="s">
        <v>313</v>
      </c>
    </row>
    <row r="178" s="2" customFormat="1" ht="24.15" customHeight="1">
      <c r="A178" s="34"/>
      <c r="B178" s="185"/>
      <c r="C178" s="186" t="s">
        <v>314</v>
      </c>
      <c r="D178" s="186" t="s">
        <v>206</v>
      </c>
      <c r="E178" s="187" t="s">
        <v>315</v>
      </c>
      <c r="F178" s="188" t="s">
        <v>316</v>
      </c>
      <c r="G178" s="189" t="s">
        <v>294</v>
      </c>
      <c r="H178" s="190">
        <v>21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0.046302999999999997</v>
      </c>
      <c r="R178" s="196">
        <f>Q178*H178</f>
        <v>0.97236299999999998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210</v>
      </c>
      <c r="AT178" s="198" t="s">
        <v>206</v>
      </c>
      <c r="AU178" s="198" t="s">
        <v>88</v>
      </c>
      <c r="AY178" s="15" t="s">
        <v>204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210</v>
      </c>
      <c r="BM178" s="198" t="s">
        <v>317</v>
      </c>
    </row>
    <row r="179" s="2" customFormat="1" ht="24.15" customHeight="1">
      <c r="A179" s="34"/>
      <c r="B179" s="185"/>
      <c r="C179" s="186" t="s">
        <v>318</v>
      </c>
      <c r="D179" s="186" t="s">
        <v>206</v>
      </c>
      <c r="E179" s="187" t="s">
        <v>319</v>
      </c>
      <c r="F179" s="188" t="s">
        <v>320</v>
      </c>
      <c r="G179" s="189" t="s">
        <v>294</v>
      </c>
      <c r="H179" s="190">
        <v>36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0.055482999999999998</v>
      </c>
      <c r="R179" s="196">
        <f>Q179*H179</f>
        <v>1.9973879999999999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210</v>
      </c>
      <c r="AT179" s="198" t="s">
        <v>206</v>
      </c>
      <c r="AU179" s="198" t="s">
        <v>88</v>
      </c>
      <c r="AY179" s="15" t="s">
        <v>204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210</v>
      </c>
      <c r="BM179" s="198" t="s">
        <v>321</v>
      </c>
    </row>
    <row r="180" s="2" customFormat="1" ht="24.15" customHeight="1">
      <c r="A180" s="34"/>
      <c r="B180" s="185"/>
      <c r="C180" s="186" t="s">
        <v>322</v>
      </c>
      <c r="D180" s="186" t="s">
        <v>206</v>
      </c>
      <c r="E180" s="187" t="s">
        <v>323</v>
      </c>
      <c r="F180" s="188" t="s">
        <v>324</v>
      </c>
      <c r="G180" s="189" t="s">
        <v>294</v>
      </c>
      <c r="H180" s="190">
        <v>36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0.083263000000000004</v>
      </c>
      <c r="R180" s="196">
        <f>Q180*H180</f>
        <v>2.997468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210</v>
      </c>
      <c r="AT180" s="198" t="s">
        <v>206</v>
      </c>
      <c r="AU180" s="198" t="s">
        <v>88</v>
      </c>
      <c r="AY180" s="15" t="s">
        <v>204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210</v>
      </c>
      <c r="BM180" s="198" t="s">
        <v>325</v>
      </c>
    </row>
    <row r="181" s="2" customFormat="1" ht="24.15" customHeight="1">
      <c r="A181" s="34"/>
      <c r="B181" s="185"/>
      <c r="C181" s="186" t="s">
        <v>326</v>
      </c>
      <c r="D181" s="186" t="s">
        <v>206</v>
      </c>
      <c r="E181" s="187" t="s">
        <v>327</v>
      </c>
      <c r="F181" s="188" t="s">
        <v>328</v>
      </c>
      <c r="G181" s="189" t="s">
        <v>294</v>
      </c>
      <c r="H181" s="190">
        <v>4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0.092603000000000005</v>
      </c>
      <c r="R181" s="196">
        <f>Q181*H181</f>
        <v>0.37041200000000002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210</v>
      </c>
      <c r="AT181" s="198" t="s">
        <v>206</v>
      </c>
      <c r="AU181" s="198" t="s">
        <v>88</v>
      </c>
      <c r="AY181" s="15" t="s">
        <v>204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210</v>
      </c>
      <c r="BM181" s="198" t="s">
        <v>329</v>
      </c>
    </row>
    <row r="182" s="2" customFormat="1" ht="24.15" customHeight="1">
      <c r="A182" s="34"/>
      <c r="B182" s="185"/>
      <c r="C182" s="186" t="s">
        <v>330</v>
      </c>
      <c r="D182" s="186" t="s">
        <v>206</v>
      </c>
      <c r="E182" s="187" t="s">
        <v>331</v>
      </c>
      <c r="F182" s="188" t="s">
        <v>332</v>
      </c>
      <c r="G182" s="189" t="s">
        <v>294</v>
      </c>
      <c r="H182" s="190">
        <v>16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0.101783</v>
      </c>
      <c r="R182" s="196">
        <f>Q182*H182</f>
        <v>1.628528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210</v>
      </c>
      <c r="AT182" s="198" t="s">
        <v>206</v>
      </c>
      <c r="AU182" s="198" t="s">
        <v>88</v>
      </c>
      <c r="AY182" s="15" t="s">
        <v>204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210</v>
      </c>
      <c r="BM182" s="198" t="s">
        <v>333</v>
      </c>
    </row>
    <row r="183" s="2" customFormat="1" ht="24.15" customHeight="1">
      <c r="A183" s="34"/>
      <c r="B183" s="185"/>
      <c r="C183" s="186" t="s">
        <v>334</v>
      </c>
      <c r="D183" s="186" t="s">
        <v>206</v>
      </c>
      <c r="E183" s="187" t="s">
        <v>335</v>
      </c>
      <c r="F183" s="188" t="s">
        <v>336</v>
      </c>
      <c r="G183" s="189" t="s">
        <v>294</v>
      </c>
      <c r="H183" s="190">
        <v>12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0.120143</v>
      </c>
      <c r="R183" s="196">
        <f>Q183*H183</f>
        <v>1.441716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210</v>
      </c>
      <c r="AT183" s="198" t="s">
        <v>206</v>
      </c>
      <c r="AU183" s="198" t="s">
        <v>88</v>
      </c>
      <c r="AY183" s="15" t="s">
        <v>204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210</v>
      </c>
      <c r="BM183" s="198" t="s">
        <v>337</v>
      </c>
    </row>
    <row r="184" s="2" customFormat="1" ht="24.15" customHeight="1">
      <c r="A184" s="34"/>
      <c r="B184" s="185"/>
      <c r="C184" s="186" t="s">
        <v>338</v>
      </c>
      <c r="D184" s="186" t="s">
        <v>206</v>
      </c>
      <c r="E184" s="187" t="s">
        <v>339</v>
      </c>
      <c r="F184" s="188" t="s">
        <v>340</v>
      </c>
      <c r="G184" s="189" t="s">
        <v>294</v>
      </c>
      <c r="H184" s="190">
        <v>6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0.041133200000000002</v>
      </c>
      <c r="R184" s="196">
        <f>Q184*H184</f>
        <v>0.2467992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210</v>
      </c>
      <c r="AT184" s="198" t="s">
        <v>206</v>
      </c>
      <c r="AU184" s="198" t="s">
        <v>88</v>
      </c>
      <c r="AY184" s="15" t="s">
        <v>204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210</v>
      </c>
      <c r="BM184" s="198" t="s">
        <v>341</v>
      </c>
    </row>
    <row r="185" s="2" customFormat="1" ht="24.15" customHeight="1">
      <c r="A185" s="34"/>
      <c r="B185" s="185"/>
      <c r="C185" s="186" t="s">
        <v>342</v>
      </c>
      <c r="D185" s="186" t="s">
        <v>206</v>
      </c>
      <c r="E185" s="187" t="s">
        <v>343</v>
      </c>
      <c r="F185" s="188" t="s">
        <v>344</v>
      </c>
      <c r="G185" s="189" t="s">
        <v>294</v>
      </c>
      <c r="H185" s="190">
        <v>21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0.039870000000000003</v>
      </c>
      <c r="R185" s="196">
        <f>Q185*H185</f>
        <v>0.83727000000000007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210</v>
      </c>
      <c r="AT185" s="198" t="s">
        <v>206</v>
      </c>
      <c r="AU185" s="198" t="s">
        <v>88</v>
      </c>
      <c r="AY185" s="15" t="s">
        <v>204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210</v>
      </c>
      <c r="BM185" s="198" t="s">
        <v>345</v>
      </c>
    </row>
    <row r="186" s="2" customFormat="1" ht="24.15" customHeight="1">
      <c r="A186" s="34"/>
      <c r="B186" s="185"/>
      <c r="C186" s="186" t="s">
        <v>346</v>
      </c>
      <c r="D186" s="186" t="s">
        <v>206</v>
      </c>
      <c r="E186" s="187" t="s">
        <v>347</v>
      </c>
      <c r="F186" s="188" t="s">
        <v>348</v>
      </c>
      <c r="G186" s="189" t="s">
        <v>294</v>
      </c>
      <c r="H186" s="190">
        <v>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0.01287088</v>
      </c>
      <c r="R186" s="196">
        <f>Q186*H186</f>
        <v>0.01287088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210</v>
      </c>
      <c r="AT186" s="198" t="s">
        <v>206</v>
      </c>
      <c r="AU186" s="198" t="s">
        <v>88</v>
      </c>
      <c r="AY186" s="15" t="s">
        <v>204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210</v>
      </c>
      <c r="BM186" s="198" t="s">
        <v>349</v>
      </c>
    </row>
    <row r="187" s="2" customFormat="1" ht="24.15" customHeight="1">
      <c r="A187" s="34"/>
      <c r="B187" s="185"/>
      <c r="C187" s="186" t="s">
        <v>350</v>
      </c>
      <c r="D187" s="186" t="s">
        <v>206</v>
      </c>
      <c r="E187" s="187" t="s">
        <v>351</v>
      </c>
      <c r="F187" s="188" t="s">
        <v>352</v>
      </c>
      <c r="G187" s="189" t="s">
        <v>294</v>
      </c>
      <c r="H187" s="190">
        <v>1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0.02795632</v>
      </c>
      <c r="R187" s="196">
        <f>Q187*H187</f>
        <v>0.02795632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210</v>
      </c>
      <c r="AT187" s="198" t="s">
        <v>206</v>
      </c>
      <c r="AU187" s="198" t="s">
        <v>88</v>
      </c>
      <c r="AY187" s="15" t="s">
        <v>204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88</v>
      </c>
      <c r="BK187" s="199">
        <f>ROUND(I187*H187,2)</f>
        <v>0</v>
      </c>
      <c r="BL187" s="15" t="s">
        <v>210</v>
      </c>
      <c r="BM187" s="198" t="s">
        <v>353</v>
      </c>
    </row>
    <row r="188" s="2" customFormat="1" ht="24.15" customHeight="1">
      <c r="A188" s="34"/>
      <c r="B188" s="185"/>
      <c r="C188" s="186" t="s">
        <v>354</v>
      </c>
      <c r="D188" s="186" t="s">
        <v>206</v>
      </c>
      <c r="E188" s="187" t="s">
        <v>355</v>
      </c>
      <c r="F188" s="188" t="s">
        <v>356</v>
      </c>
      <c r="G188" s="189" t="s">
        <v>294</v>
      </c>
      <c r="H188" s="190">
        <v>6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0.032796319999999997</v>
      </c>
      <c r="R188" s="196">
        <f>Q188*H188</f>
        <v>0.19677792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210</v>
      </c>
      <c r="AT188" s="198" t="s">
        <v>206</v>
      </c>
      <c r="AU188" s="198" t="s">
        <v>88</v>
      </c>
      <c r="AY188" s="15" t="s">
        <v>204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88</v>
      </c>
      <c r="BK188" s="199">
        <f>ROUND(I188*H188,2)</f>
        <v>0</v>
      </c>
      <c r="BL188" s="15" t="s">
        <v>210</v>
      </c>
      <c r="BM188" s="198" t="s">
        <v>357</v>
      </c>
    </row>
    <row r="189" s="2" customFormat="1" ht="21.75" customHeight="1">
      <c r="A189" s="34"/>
      <c r="B189" s="185"/>
      <c r="C189" s="186" t="s">
        <v>358</v>
      </c>
      <c r="D189" s="186" t="s">
        <v>206</v>
      </c>
      <c r="E189" s="187" t="s">
        <v>359</v>
      </c>
      <c r="F189" s="188" t="s">
        <v>360</v>
      </c>
      <c r="G189" s="189" t="s">
        <v>209</v>
      </c>
      <c r="H189" s="190">
        <v>7.4299999999999997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2.4160283499999999</v>
      </c>
      <c r="R189" s="196">
        <f>Q189*H189</f>
        <v>17.951090640499999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210</v>
      </c>
      <c r="AT189" s="198" t="s">
        <v>206</v>
      </c>
      <c r="AU189" s="198" t="s">
        <v>88</v>
      </c>
      <c r="AY189" s="15" t="s">
        <v>204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210</v>
      </c>
      <c r="BM189" s="198" t="s">
        <v>361</v>
      </c>
    </row>
    <row r="190" s="2" customFormat="1" ht="24.15" customHeight="1">
      <c r="A190" s="34"/>
      <c r="B190" s="185"/>
      <c r="C190" s="186" t="s">
        <v>362</v>
      </c>
      <c r="D190" s="186" t="s">
        <v>206</v>
      </c>
      <c r="E190" s="187" t="s">
        <v>363</v>
      </c>
      <c r="F190" s="188" t="s">
        <v>364</v>
      </c>
      <c r="G190" s="189" t="s">
        <v>244</v>
      </c>
      <c r="H190" s="190">
        <v>100.515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0.0068127999999999999</v>
      </c>
      <c r="R190" s="196">
        <f>Q190*H190</f>
        <v>0.68478859199999997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210</v>
      </c>
      <c r="AT190" s="198" t="s">
        <v>206</v>
      </c>
      <c r="AU190" s="198" t="s">
        <v>88</v>
      </c>
      <c r="AY190" s="15" t="s">
        <v>204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210</v>
      </c>
      <c r="BM190" s="198" t="s">
        <v>365</v>
      </c>
    </row>
    <row r="191" s="2" customFormat="1" ht="24.15" customHeight="1">
      <c r="A191" s="34"/>
      <c r="B191" s="185"/>
      <c r="C191" s="186" t="s">
        <v>366</v>
      </c>
      <c r="D191" s="186" t="s">
        <v>206</v>
      </c>
      <c r="E191" s="187" t="s">
        <v>367</v>
      </c>
      <c r="F191" s="188" t="s">
        <v>368</v>
      </c>
      <c r="G191" s="189" t="s">
        <v>244</v>
      </c>
      <c r="H191" s="190">
        <v>100.515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210</v>
      </c>
      <c r="AT191" s="198" t="s">
        <v>206</v>
      </c>
      <c r="AU191" s="198" t="s">
        <v>88</v>
      </c>
      <c r="AY191" s="15" t="s">
        <v>204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88</v>
      </c>
      <c r="BK191" s="199">
        <f>ROUND(I191*H191,2)</f>
        <v>0</v>
      </c>
      <c r="BL191" s="15" t="s">
        <v>210</v>
      </c>
      <c r="BM191" s="198" t="s">
        <v>369</v>
      </c>
    </row>
    <row r="192" s="2" customFormat="1" ht="16.5" customHeight="1">
      <c r="A192" s="34"/>
      <c r="B192" s="185"/>
      <c r="C192" s="186" t="s">
        <v>370</v>
      </c>
      <c r="D192" s="186" t="s">
        <v>206</v>
      </c>
      <c r="E192" s="187" t="s">
        <v>371</v>
      </c>
      <c r="F192" s="188" t="s">
        <v>372</v>
      </c>
      <c r="G192" s="189" t="s">
        <v>270</v>
      </c>
      <c r="H192" s="190">
        <v>0.77400000000000002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1.0114497300000001</v>
      </c>
      <c r="R192" s="196">
        <f>Q192*H192</f>
        <v>0.78286209102000004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210</v>
      </c>
      <c r="AT192" s="198" t="s">
        <v>206</v>
      </c>
      <c r="AU192" s="198" t="s">
        <v>88</v>
      </c>
      <c r="AY192" s="15" t="s">
        <v>204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88</v>
      </c>
      <c r="BK192" s="199">
        <f>ROUND(I192*H192,2)</f>
        <v>0</v>
      </c>
      <c r="BL192" s="15" t="s">
        <v>210</v>
      </c>
      <c r="BM192" s="198" t="s">
        <v>373</v>
      </c>
    </row>
    <row r="193" s="2" customFormat="1" ht="33" customHeight="1">
      <c r="A193" s="34"/>
      <c r="B193" s="185"/>
      <c r="C193" s="186" t="s">
        <v>374</v>
      </c>
      <c r="D193" s="186" t="s">
        <v>206</v>
      </c>
      <c r="E193" s="187" t="s">
        <v>375</v>
      </c>
      <c r="F193" s="188" t="s">
        <v>376</v>
      </c>
      <c r="G193" s="189" t="s">
        <v>209</v>
      </c>
      <c r="H193" s="190">
        <v>5.8959999999999999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2.4017597999999998</v>
      </c>
      <c r="R193" s="196">
        <f>Q193*H193</f>
        <v>14.160775780799998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210</v>
      </c>
      <c r="AT193" s="198" t="s">
        <v>206</v>
      </c>
      <c r="AU193" s="198" t="s">
        <v>88</v>
      </c>
      <c r="AY193" s="15" t="s">
        <v>204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88</v>
      </c>
      <c r="BK193" s="199">
        <f>ROUND(I193*H193,2)</f>
        <v>0</v>
      </c>
      <c r="BL193" s="15" t="s">
        <v>210</v>
      </c>
      <c r="BM193" s="198" t="s">
        <v>377</v>
      </c>
    </row>
    <row r="194" s="2" customFormat="1" ht="24.15" customHeight="1">
      <c r="A194" s="34"/>
      <c r="B194" s="185"/>
      <c r="C194" s="186" t="s">
        <v>378</v>
      </c>
      <c r="D194" s="186" t="s">
        <v>206</v>
      </c>
      <c r="E194" s="187" t="s">
        <v>379</v>
      </c>
      <c r="F194" s="188" t="s">
        <v>380</v>
      </c>
      <c r="G194" s="189" t="s">
        <v>244</v>
      </c>
      <c r="H194" s="190">
        <v>121.09999999999999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0.0062493000000000002</v>
      </c>
      <c r="R194" s="196">
        <f>Q194*H194</f>
        <v>0.75679023000000001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210</v>
      </c>
      <c r="AT194" s="198" t="s">
        <v>206</v>
      </c>
      <c r="AU194" s="198" t="s">
        <v>88</v>
      </c>
      <c r="AY194" s="15" t="s">
        <v>204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88</v>
      </c>
      <c r="BK194" s="199">
        <f>ROUND(I194*H194,2)</f>
        <v>0</v>
      </c>
      <c r="BL194" s="15" t="s">
        <v>210</v>
      </c>
      <c r="BM194" s="198" t="s">
        <v>381</v>
      </c>
    </row>
    <row r="195" s="2" customFormat="1" ht="24.15" customHeight="1">
      <c r="A195" s="34"/>
      <c r="B195" s="185"/>
      <c r="C195" s="186" t="s">
        <v>382</v>
      </c>
      <c r="D195" s="186" t="s">
        <v>206</v>
      </c>
      <c r="E195" s="187" t="s">
        <v>383</v>
      </c>
      <c r="F195" s="188" t="s">
        <v>384</v>
      </c>
      <c r="G195" s="189" t="s">
        <v>244</v>
      </c>
      <c r="H195" s="190">
        <v>121.09999999999999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210</v>
      </c>
      <c r="AT195" s="198" t="s">
        <v>206</v>
      </c>
      <c r="AU195" s="198" t="s">
        <v>88</v>
      </c>
      <c r="AY195" s="15" t="s">
        <v>204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88</v>
      </c>
      <c r="BK195" s="199">
        <f>ROUND(I195*H195,2)</f>
        <v>0</v>
      </c>
      <c r="BL195" s="15" t="s">
        <v>210</v>
      </c>
      <c r="BM195" s="198" t="s">
        <v>385</v>
      </c>
    </row>
    <row r="196" s="2" customFormat="1" ht="24.15" customHeight="1">
      <c r="A196" s="34"/>
      <c r="B196" s="185"/>
      <c r="C196" s="186" t="s">
        <v>386</v>
      </c>
      <c r="D196" s="186" t="s">
        <v>206</v>
      </c>
      <c r="E196" s="187" t="s">
        <v>387</v>
      </c>
      <c r="F196" s="188" t="s">
        <v>388</v>
      </c>
      <c r="G196" s="189" t="s">
        <v>270</v>
      </c>
      <c r="H196" s="190">
        <v>0.98999999999999999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1.0195295</v>
      </c>
      <c r="R196" s="196">
        <f>Q196*H196</f>
        <v>1.009334205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210</v>
      </c>
      <c r="AT196" s="198" t="s">
        <v>206</v>
      </c>
      <c r="AU196" s="198" t="s">
        <v>88</v>
      </c>
      <c r="AY196" s="15" t="s">
        <v>204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88</v>
      </c>
      <c r="BK196" s="199">
        <f>ROUND(I196*H196,2)</f>
        <v>0</v>
      </c>
      <c r="BL196" s="15" t="s">
        <v>210</v>
      </c>
      <c r="BM196" s="198" t="s">
        <v>389</v>
      </c>
    </row>
    <row r="197" s="2" customFormat="1" ht="33" customHeight="1">
      <c r="A197" s="34"/>
      <c r="B197" s="185"/>
      <c r="C197" s="186" t="s">
        <v>390</v>
      </c>
      <c r="D197" s="186" t="s">
        <v>206</v>
      </c>
      <c r="E197" s="187" t="s">
        <v>391</v>
      </c>
      <c r="F197" s="188" t="s">
        <v>392</v>
      </c>
      <c r="G197" s="189" t="s">
        <v>244</v>
      </c>
      <c r="H197" s="190">
        <v>548.47900000000004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0.1112445</v>
      </c>
      <c r="R197" s="196">
        <f>Q197*H197</f>
        <v>61.015272115500004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210</v>
      </c>
      <c r="AT197" s="198" t="s">
        <v>206</v>
      </c>
      <c r="AU197" s="198" t="s">
        <v>88</v>
      </c>
      <c r="AY197" s="15" t="s">
        <v>204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88</v>
      </c>
      <c r="BK197" s="199">
        <f>ROUND(I197*H197,2)</f>
        <v>0</v>
      </c>
      <c r="BL197" s="15" t="s">
        <v>210</v>
      </c>
      <c r="BM197" s="198" t="s">
        <v>393</v>
      </c>
    </row>
    <row r="198" s="12" customFormat="1" ht="22.8" customHeight="1">
      <c r="A198" s="12"/>
      <c r="B198" s="172"/>
      <c r="C198" s="12"/>
      <c r="D198" s="173" t="s">
        <v>74</v>
      </c>
      <c r="E198" s="183" t="s">
        <v>210</v>
      </c>
      <c r="F198" s="183" t="s">
        <v>394</v>
      </c>
      <c r="G198" s="12"/>
      <c r="H198" s="12"/>
      <c r="I198" s="175"/>
      <c r="J198" s="184">
        <f>BK198</f>
        <v>0</v>
      </c>
      <c r="K198" s="12"/>
      <c r="L198" s="172"/>
      <c r="M198" s="177"/>
      <c r="N198" s="178"/>
      <c r="O198" s="178"/>
      <c r="P198" s="179">
        <f>SUM(P199:P202)</f>
        <v>0</v>
      </c>
      <c r="Q198" s="178"/>
      <c r="R198" s="179">
        <f>SUM(R199:R202)</f>
        <v>40.124394498869997</v>
      </c>
      <c r="S198" s="178"/>
      <c r="T198" s="180">
        <f>SUM(T199:T202)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3" t="s">
        <v>82</v>
      </c>
      <c r="AT198" s="181" t="s">
        <v>74</v>
      </c>
      <c r="AU198" s="181" t="s">
        <v>82</v>
      </c>
      <c r="AY198" s="173" t="s">
        <v>204</v>
      </c>
      <c r="BK198" s="182">
        <f>SUM(BK199:BK202)</f>
        <v>0</v>
      </c>
    </row>
    <row r="199" s="2" customFormat="1" ht="21.75" customHeight="1">
      <c r="A199" s="34"/>
      <c r="B199" s="185"/>
      <c r="C199" s="186" t="s">
        <v>395</v>
      </c>
      <c r="D199" s="186" t="s">
        <v>206</v>
      </c>
      <c r="E199" s="187" t="s">
        <v>396</v>
      </c>
      <c r="F199" s="188" t="s">
        <v>397</v>
      </c>
      <c r="G199" s="189" t="s">
        <v>209</v>
      </c>
      <c r="H199" s="190">
        <v>15.872999999999999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2.4018647999999998</v>
      </c>
      <c r="R199" s="196">
        <f>Q199*H199</f>
        <v>38.124799970399998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210</v>
      </c>
      <c r="AT199" s="198" t="s">
        <v>206</v>
      </c>
      <c r="AU199" s="198" t="s">
        <v>88</v>
      </c>
      <c r="AY199" s="15" t="s">
        <v>204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88</v>
      </c>
      <c r="BK199" s="199">
        <f>ROUND(I199*H199,2)</f>
        <v>0</v>
      </c>
      <c r="BL199" s="15" t="s">
        <v>210</v>
      </c>
      <c r="BM199" s="198" t="s">
        <v>398</v>
      </c>
    </row>
    <row r="200" s="2" customFormat="1" ht="24.15" customHeight="1">
      <c r="A200" s="34"/>
      <c r="B200" s="185"/>
      <c r="C200" s="186" t="s">
        <v>399</v>
      </c>
      <c r="D200" s="186" t="s">
        <v>206</v>
      </c>
      <c r="E200" s="187" t="s">
        <v>400</v>
      </c>
      <c r="F200" s="188" t="s">
        <v>401</v>
      </c>
      <c r="G200" s="189" t="s">
        <v>244</v>
      </c>
      <c r="H200" s="190">
        <v>181.16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0.00314226</v>
      </c>
      <c r="R200" s="196">
        <f>Q200*H200</f>
        <v>0.56925182159999999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210</v>
      </c>
      <c r="AT200" s="198" t="s">
        <v>206</v>
      </c>
      <c r="AU200" s="198" t="s">
        <v>88</v>
      </c>
      <c r="AY200" s="15" t="s">
        <v>204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88</v>
      </c>
      <c r="BK200" s="199">
        <f>ROUND(I200*H200,2)</f>
        <v>0</v>
      </c>
      <c r="BL200" s="15" t="s">
        <v>210</v>
      </c>
      <c r="BM200" s="198" t="s">
        <v>402</v>
      </c>
    </row>
    <row r="201" s="2" customFormat="1" ht="24.15" customHeight="1">
      <c r="A201" s="34"/>
      <c r="B201" s="185"/>
      <c r="C201" s="186" t="s">
        <v>403</v>
      </c>
      <c r="D201" s="186" t="s">
        <v>206</v>
      </c>
      <c r="E201" s="187" t="s">
        <v>404</v>
      </c>
      <c r="F201" s="188" t="s">
        <v>405</v>
      </c>
      <c r="G201" s="189" t="s">
        <v>244</v>
      </c>
      <c r="H201" s="190">
        <v>181.16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210</v>
      </c>
      <c r="AT201" s="198" t="s">
        <v>206</v>
      </c>
      <c r="AU201" s="198" t="s">
        <v>88</v>
      </c>
      <c r="AY201" s="15" t="s">
        <v>204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88</v>
      </c>
      <c r="BK201" s="199">
        <f>ROUND(I201*H201,2)</f>
        <v>0</v>
      </c>
      <c r="BL201" s="15" t="s">
        <v>210</v>
      </c>
      <c r="BM201" s="198" t="s">
        <v>406</v>
      </c>
    </row>
    <row r="202" s="2" customFormat="1" ht="24.15" customHeight="1">
      <c r="A202" s="34"/>
      <c r="B202" s="185"/>
      <c r="C202" s="186" t="s">
        <v>407</v>
      </c>
      <c r="D202" s="186" t="s">
        <v>206</v>
      </c>
      <c r="E202" s="187" t="s">
        <v>408</v>
      </c>
      <c r="F202" s="188" t="s">
        <v>409</v>
      </c>
      <c r="G202" s="189" t="s">
        <v>270</v>
      </c>
      <c r="H202" s="190">
        <v>1.407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1.0165904100000001</v>
      </c>
      <c r="R202" s="196">
        <f>Q202*H202</f>
        <v>1.4303427068700001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210</v>
      </c>
      <c r="AT202" s="198" t="s">
        <v>206</v>
      </c>
      <c r="AU202" s="198" t="s">
        <v>88</v>
      </c>
      <c r="AY202" s="15" t="s">
        <v>204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88</v>
      </c>
      <c r="BK202" s="199">
        <f>ROUND(I202*H202,2)</f>
        <v>0</v>
      </c>
      <c r="BL202" s="15" t="s">
        <v>210</v>
      </c>
      <c r="BM202" s="198" t="s">
        <v>410</v>
      </c>
    </row>
    <row r="203" s="12" customFormat="1" ht="22.8" customHeight="1">
      <c r="A203" s="12"/>
      <c r="B203" s="172"/>
      <c r="C203" s="12"/>
      <c r="D203" s="173" t="s">
        <v>74</v>
      </c>
      <c r="E203" s="183" t="s">
        <v>225</v>
      </c>
      <c r="F203" s="183" t="s">
        <v>411</v>
      </c>
      <c r="G203" s="12"/>
      <c r="H203" s="12"/>
      <c r="I203" s="175"/>
      <c r="J203" s="184">
        <f>BK203</f>
        <v>0</v>
      </c>
      <c r="K203" s="12"/>
      <c r="L203" s="172"/>
      <c r="M203" s="177"/>
      <c r="N203" s="178"/>
      <c r="O203" s="178"/>
      <c r="P203" s="179">
        <f>SUM(P204:P233)</f>
        <v>0</v>
      </c>
      <c r="Q203" s="178"/>
      <c r="R203" s="179">
        <f>SUM(R204:R233)</f>
        <v>125.09601356305996</v>
      </c>
      <c r="S203" s="178"/>
      <c r="T203" s="180">
        <f>SUM(T204:T233)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73" t="s">
        <v>82</v>
      </c>
      <c r="AT203" s="181" t="s">
        <v>74</v>
      </c>
      <c r="AU203" s="181" t="s">
        <v>82</v>
      </c>
      <c r="AY203" s="173" t="s">
        <v>204</v>
      </c>
      <c r="BK203" s="182">
        <f>SUM(BK204:BK233)</f>
        <v>0</v>
      </c>
    </row>
    <row r="204" s="2" customFormat="1" ht="24.15" customHeight="1">
      <c r="A204" s="34"/>
      <c r="B204" s="185"/>
      <c r="C204" s="186" t="s">
        <v>412</v>
      </c>
      <c r="D204" s="186" t="s">
        <v>206</v>
      </c>
      <c r="E204" s="187" t="s">
        <v>413</v>
      </c>
      <c r="F204" s="188" t="s">
        <v>414</v>
      </c>
      <c r="G204" s="189" t="s">
        <v>244</v>
      </c>
      <c r="H204" s="190">
        <v>88.870999999999995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0.00019136000000000001</v>
      </c>
      <c r="R204" s="196">
        <f>Q204*H204</f>
        <v>0.017006354559999999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210</v>
      </c>
      <c r="AT204" s="198" t="s">
        <v>206</v>
      </c>
      <c r="AU204" s="198" t="s">
        <v>88</v>
      </c>
      <c r="AY204" s="15" t="s">
        <v>204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88</v>
      </c>
      <c r="BK204" s="199">
        <f>ROUND(I204*H204,2)</f>
        <v>0</v>
      </c>
      <c r="BL204" s="15" t="s">
        <v>210</v>
      </c>
      <c r="BM204" s="198" t="s">
        <v>415</v>
      </c>
    </row>
    <row r="205" s="2" customFormat="1" ht="16.5" customHeight="1">
      <c r="A205" s="34"/>
      <c r="B205" s="185"/>
      <c r="C205" s="186" t="s">
        <v>416</v>
      </c>
      <c r="D205" s="186" t="s">
        <v>206</v>
      </c>
      <c r="E205" s="187" t="s">
        <v>417</v>
      </c>
      <c r="F205" s="188" t="s">
        <v>418</v>
      </c>
      <c r="G205" s="189" t="s">
        <v>244</v>
      </c>
      <c r="H205" s="190">
        <v>630.77999999999997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0.00297</v>
      </c>
      <c r="R205" s="196">
        <f>Q205*H205</f>
        <v>1.8734165999999999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210</v>
      </c>
      <c r="AT205" s="198" t="s">
        <v>206</v>
      </c>
      <c r="AU205" s="198" t="s">
        <v>88</v>
      </c>
      <c r="AY205" s="15" t="s">
        <v>204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88</v>
      </c>
      <c r="BK205" s="199">
        <f>ROUND(I205*H205,2)</f>
        <v>0</v>
      </c>
      <c r="BL205" s="15" t="s">
        <v>210</v>
      </c>
      <c r="BM205" s="198" t="s">
        <v>419</v>
      </c>
    </row>
    <row r="206" s="2" customFormat="1" ht="24.15" customHeight="1">
      <c r="A206" s="34"/>
      <c r="B206" s="185"/>
      <c r="C206" s="186" t="s">
        <v>420</v>
      </c>
      <c r="D206" s="186" t="s">
        <v>206</v>
      </c>
      <c r="E206" s="187" t="s">
        <v>421</v>
      </c>
      <c r="F206" s="188" t="s">
        <v>422</v>
      </c>
      <c r="G206" s="189" t="s">
        <v>244</v>
      </c>
      <c r="H206" s="190">
        <v>1810.8199999999999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0.00023000000000000001</v>
      </c>
      <c r="R206" s="196">
        <f>Q206*H206</f>
        <v>0.41648859999999999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210</v>
      </c>
      <c r="AT206" s="198" t="s">
        <v>206</v>
      </c>
      <c r="AU206" s="198" t="s">
        <v>88</v>
      </c>
      <c r="AY206" s="15" t="s">
        <v>204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88</v>
      </c>
      <c r="BK206" s="199">
        <f>ROUND(I206*H206,2)</f>
        <v>0</v>
      </c>
      <c r="BL206" s="15" t="s">
        <v>210</v>
      </c>
      <c r="BM206" s="198" t="s">
        <v>423</v>
      </c>
    </row>
    <row r="207" s="2" customFormat="1" ht="24.15" customHeight="1">
      <c r="A207" s="34"/>
      <c r="B207" s="185"/>
      <c r="C207" s="186" t="s">
        <v>424</v>
      </c>
      <c r="D207" s="186" t="s">
        <v>206</v>
      </c>
      <c r="E207" s="187" t="s">
        <v>425</v>
      </c>
      <c r="F207" s="188" t="s">
        <v>426</v>
      </c>
      <c r="G207" s="189" t="s">
        <v>244</v>
      </c>
      <c r="H207" s="190">
        <v>1810.8199999999999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0.00040000000000000002</v>
      </c>
      <c r="R207" s="196">
        <f>Q207*H207</f>
        <v>0.72432799999999997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210</v>
      </c>
      <c r="AT207" s="198" t="s">
        <v>206</v>
      </c>
      <c r="AU207" s="198" t="s">
        <v>88</v>
      </c>
      <c r="AY207" s="15" t="s">
        <v>204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88</v>
      </c>
      <c r="BK207" s="199">
        <f>ROUND(I207*H207,2)</f>
        <v>0</v>
      </c>
      <c r="BL207" s="15" t="s">
        <v>210</v>
      </c>
      <c r="BM207" s="198" t="s">
        <v>427</v>
      </c>
    </row>
    <row r="208" s="2" customFormat="1" ht="16.5" customHeight="1">
      <c r="A208" s="34"/>
      <c r="B208" s="185"/>
      <c r="C208" s="186" t="s">
        <v>428</v>
      </c>
      <c r="D208" s="186" t="s">
        <v>206</v>
      </c>
      <c r="E208" s="187" t="s">
        <v>429</v>
      </c>
      <c r="F208" s="188" t="s">
        <v>430</v>
      </c>
      <c r="G208" s="189" t="s">
        <v>244</v>
      </c>
      <c r="H208" s="190">
        <v>1521.2929999999999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0.0044625000000000003</v>
      </c>
      <c r="R208" s="196">
        <f>Q208*H208</f>
        <v>6.7887700124999997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267</v>
      </c>
      <c r="AT208" s="198" t="s">
        <v>206</v>
      </c>
      <c r="AU208" s="198" t="s">
        <v>88</v>
      </c>
      <c r="AY208" s="15" t="s">
        <v>204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88</v>
      </c>
      <c r="BK208" s="199">
        <f>ROUND(I208*H208,2)</f>
        <v>0</v>
      </c>
      <c r="BL208" s="15" t="s">
        <v>267</v>
      </c>
      <c r="BM208" s="198" t="s">
        <v>431</v>
      </c>
    </row>
    <row r="209" s="2" customFormat="1" ht="24.15" customHeight="1">
      <c r="A209" s="34"/>
      <c r="B209" s="185"/>
      <c r="C209" s="186" t="s">
        <v>432</v>
      </c>
      <c r="D209" s="186" t="s">
        <v>206</v>
      </c>
      <c r="E209" s="187" t="s">
        <v>433</v>
      </c>
      <c r="F209" s="188" t="s">
        <v>434</v>
      </c>
      <c r="G209" s="189" t="s">
        <v>244</v>
      </c>
      <c r="H209" s="190">
        <v>1810.8199999999999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0.0051539999999999997</v>
      </c>
      <c r="R209" s="196">
        <f>Q209*H209</f>
        <v>9.3329662799999991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210</v>
      </c>
      <c r="AT209" s="198" t="s">
        <v>206</v>
      </c>
      <c r="AU209" s="198" t="s">
        <v>88</v>
      </c>
      <c r="AY209" s="15" t="s">
        <v>204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88</v>
      </c>
      <c r="BK209" s="199">
        <f>ROUND(I209*H209,2)</f>
        <v>0</v>
      </c>
      <c r="BL209" s="15" t="s">
        <v>210</v>
      </c>
      <c r="BM209" s="198" t="s">
        <v>435</v>
      </c>
    </row>
    <row r="210" s="2" customFormat="1" ht="37.8" customHeight="1">
      <c r="A210" s="34"/>
      <c r="B210" s="185"/>
      <c r="C210" s="186" t="s">
        <v>436</v>
      </c>
      <c r="D210" s="186" t="s">
        <v>206</v>
      </c>
      <c r="E210" s="187" t="s">
        <v>437</v>
      </c>
      <c r="F210" s="188" t="s">
        <v>438</v>
      </c>
      <c r="G210" s="189" t="s">
        <v>244</v>
      </c>
      <c r="H210" s="190">
        <v>88.870999999999995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0.00019000000000000001</v>
      </c>
      <c r="R210" s="196">
        <f>Q210*H210</f>
        <v>0.01688549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210</v>
      </c>
      <c r="AT210" s="198" t="s">
        <v>206</v>
      </c>
      <c r="AU210" s="198" t="s">
        <v>88</v>
      </c>
      <c r="AY210" s="15" t="s">
        <v>204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88</v>
      </c>
      <c r="BK210" s="199">
        <f>ROUND(I210*H210,2)</f>
        <v>0</v>
      </c>
      <c r="BL210" s="15" t="s">
        <v>210</v>
      </c>
      <c r="BM210" s="198" t="s">
        <v>439</v>
      </c>
    </row>
    <row r="211" s="2" customFormat="1" ht="24.15" customHeight="1">
      <c r="A211" s="34"/>
      <c r="B211" s="185"/>
      <c r="C211" s="186" t="s">
        <v>440</v>
      </c>
      <c r="D211" s="186" t="s">
        <v>206</v>
      </c>
      <c r="E211" s="187" t="s">
        <v>441</v>
      </c>
      <c r="F211" s="188" t="s">
        <v>442</v>
      </c>
      <c r="G211" s="189" t="s">
        <v>244</v>
      </c>
      <c r="H211" s="190">
        <v>105.06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0.00040000000000000002</v>
      </c>
      <c r="R211" s="196">
        <f>Q211*H211</f>
        <v>0.042024000000000006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210</v>
      </c>
      <c r="AT211" s="198" t="s">
        <v>206</v>
      </c>
      <c r="AU211" s="198" t="s">
        <v>88</v>
      </c>
      <c r="AY211" s="15" t="s">
        <v>204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88</v>
      </c>
      <c r="BK211" s="199">
        <f>ROUND(I211*H211,2)</f>
        <v>0</v>
      </c>
      <c r="BL211" s="15" t="s">
        <v>210</v>
      </c>
      <c r="BM211" s="198" t="s">
        <v>443</v>
      </c>
    </row>
    <row r="212" s="2" customFormat="1" ht="24.15" customHeight="1">
      <c r="A212" s="34"/>
      <c r="B212" s="185"/>
      <c r="C212" s="186" t="s">
        <v>444</v>
      </c>
      <c r="D212" s="186" t="s">
        <v>206</v>
      </c>
      <c r="E212" s="187" t="s">
        <v>445</v>
      </c>
      <c r="F212" s="188" t="s">
        <v>446</v>
      </c>
      <c r="G212" s="189" t="s">
        <v>244</v>
      </c>
      <c r="H212" s="190">
        <v>105.06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0.00232</v>
      </c>
      <c r="R212" s="196">
        <f>Q212*H212</f>
        <v>0.24373920000000002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210</v>
      </c>
      <c r="AT212" s="198" t="s">
        <v>206</v>
      </c>
      <c r="AU212" s="198" t="s">
        <v>88</v>
      </c>
      <c r="AY212" s="15" t="s">
        <v>204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88</v>
      </c>
      <c r="BK212" s="199">
        <f>ROUND(I212*H212,2)</f>
        <v>0</v>
      </c>
      <c r="BL212" s="15" t="s">
        <v>210</v>
      </c>
      <c r="BM212" s="198" t="s">
        <v>447</v>
      </c>
    </row>
    <row r="213" s="2" customFormat="1" ht="24.15" customHeight="1">
      <c r="A213" s="34"/>
      <c r="B213" s="185"/>
      <c r="C213" s="186" t="s">
        <v>448</v>
      </c>
      <c r="D213" s="186" t="s">
        <v>206</v>
      </c>
      <c r="E213" s="187" t="s">
        <v>449</v>
      </c>
      <c r="F213" s="188" t="s">
        <v>450</v>
      </c>
      <c r="G213" s="189" t="s">
        <v>244</v>
      </c>
      <c r="H213" s="190">
        <v>105.06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0.0051539999999999997</v>
      </c>
      <c r="R213" s="196">
        <f>Q213*H213</f>
        <v>0.54147924000000003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210</v>
      </c>
      <c r="AT213" s="198" t="s">
        <v>206</v>
      </c>
      <c r="AU213" s="198" t="s">
        <v>88</v>
      </c>
      <c r="AY213" s="15" t="s">
        <v>204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88</v>
      </c>
      <c r="BK213" s="199">
        <f>ROUND(I213*H213,2)</f>
        <v>0</v>
      </c>
      <c r="BL213" s="15" t="s">
        <v>210</v>
      </c>
      <c r="BM213" s="198" t="s">
        <v>451</v>
      </c>
    </row>
    <row r="214" s="2" customFormat="1" ht="24.15" customHeight="1">
      <c r="A214" s="34"/>
      <c r="B214" s="185"/>
      <c r="C214" s="186" t="s">
        <v>452</v>
      </c>
      <c r="D214" s="186" t="s">
        <v>206</v>
      </c>
      <c r="E214" s="187" t="s">
        <v>453</v>
      </c>
      <c r="F214" s="188" t="s">
        <v>454</v>
      </c>
      <c r="G214" s="189" t="s">
        <v>244</v>
      </c>
      <c r="H214" s="190">
        <v>587.87900000000002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0.00022499999999999999</v>
      </c>
      <c r="R214" s="196">
        <f>Q214*H214</f>
        <v>0.13227277500000001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210</v>
      </c>
      <c r="AT214" s="198" t="s">
        <v>206</v>
      </c>
      <c r="AU214" s="198" t="s">
        <v>88</v>
      </c>
      <c r="AY214" s="15" t="s">
        <v>204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88</v>
      </c>
      <c r="BK214" s="199">
        <f>ROUND(I214*H214,2)</f>
        <v>0</v>
      </c>
      <c r="BL214" s="15" t="s">
        <v>210</v>
      </c>
      <c r="BM214" s="198" t="s">
        <v>455</v>
      </c>
    </row>
    <row r="215" s="2" customFormat="1" ht="24.15" customHeight="1">
      <c r="A215" s="34"/>
      <c r="B215" s="185"/>
      <c r="C215" s="186" t="s">
        <v>456</v>
      </c>
      <c r="D215" s="186" t="s">
        <v>206</v>
      </c>
      <c r="E215" s="187" t="s">
        <v>457</v>
      </c>
      <c r="F215" s="188" t="s">
        <v>458</v>
      </c>
      <c r="G215" s="189" t="s">
        <v>244</v>
      </c>
      <c r="H215" s="190">
        <v>474.209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0.00040000000000000002</v>
      </c>
      <c r="R215" s="196">
        <f>Q215*H215</f>
        <v>0.18968360000000001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210</v>
      </c>
      <c r="AT215" s="198" t="s">
        <v>206</v>
      </c>
      <c r="AU215" s="198" t="s">
        <v>88</v>
      </c>
      <c r="AY215" s="15" t="s">
        <v>204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88</v>
      </c>
      <c r="BK215" s="199">
        <f>ROUND(I215*H215,2)</f>
        <v>0</v>
      </c>
      <c r="BL215" s="15" t="s">
        <v>210</v>
      </c>
      <c r="BM215" s="198" t="s">
        <v>459</v>
      </c>
    </row>
    <row r="216" s="2" customFormat="1" ht="24.15" customHeight="1">
      <c r="A216" s="34"/>
      <c r="B216" s="185"/>
      <c r="C216" s="186" t="s">
        <v>460</v>
      </c>
      <c r="D216" s="186" t="s">
        <v>206</v>
      </c>
      <c r="E216" s="187" t="s">
        <v>461</v>
      </c>
      <c r="F216" s="188" t="s">
        <v>462</v>
      </c>
      <c r="G216" s="189" t="s">
        <v>244</v>
      </c>
      <c r="H216" s="190">
        <v>428.49900000000002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0.00232</v>
      </c>
      <c r="R216" s="196">
        <f>Q216*H216</f>
        <v>0.99411768000000011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210</v>
      </c>
      <c r="AT216" s="198" t="s">
        <v>206</v>
      </c>
      <c r="AU216" s="198" t="s">
        <v>88</v>
      </c>
      <c r="AY216" s="15" t="s">
        <v>204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88</v>
      </c>
      <c r="BK216" s="199">
        <f>ROUND(I216*H216,2)</f>
        <v>0</v>
      </c>
      <c r="BL216" s="15" t="s">
        <v>210</v>
      </c>
      <c r="BM216" s="198" t="s">
        <v>463</v>
      </c>
    </row>
    <row r="217" s="2" customFormat="1" ht="24.15" customHeight="1">
      <c r="A217" s="34"/>
      <c r="B217" s="185"/>
      <c r="C217" s="186" t="s">
        <v>464</v>
      </c>
      <c r="D217" s="186" t="s">
        <v>206</v>
      </c>
      <c r="E217" s="187" t="s">
        <v>465</v>
      </c>
      <c r="F217" s="188" t="s">
        <v>466</v>
      </c>
      <c r="G217" s="189" t="s">
        <v>244</v>
      </c>
      <c r="H217" s="190">
        <v>45.710000000000001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0.0061799999999999997</v>
      </c>
      <c r="R217" s="196">
        <f>Q217*H217</f>
        <v>0.28248780000000001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210</v>
      </c>
      <c r="AT217" s="198" t="s">
        <v>206</v>
      </c>
      <c r="AU217" s="198" t="s">
        <v>88</v>
      </c>
      <c r="AY217" s="15" t="s">
        <v>204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88</v>
      </c>
      <c r="BK217" s="199">
        <f>ROUND(I217*H217,2)</f>
        <v>0</v>
      </c>
      <c r="BL217" s="15" t="s">
        <v>210</v>
      </c>
      <c r="BM217" s="198" t="s">
        <v>467</v>
      </c>
    </row>
    <row r="218" s="2" customFormat="1" ht="24.15" customHeight="1">
      <c r="A218" s="34"/>
      <c r="B218" s="185"/>
      <c r="C218" s="186" t="s">
        <v>468</v>
      </c>
      <c r="D218" s="186" t="s">
        <v>206</v>
      </c>
      <c r="E218" s="187" t="s">
        <v>469</v>
      </c>
      <c r="F218" s="188" t="s">
        <v>470</v>
      </c>
      <c r="G218" s="189" t="s">
        <v>244</v>
      </c>
      <c r="H218" s="190">
        <v>587.87900000000002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0.0051539999999999997</v>
      </c>
      <c r="R218" s="196">
        <f>Q218*H218</f>
        <v>3.029928366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210</v>
      </c>
      <c r="AT218" s="198" t="s">
        <v>206</v>
      </c>
      <c r="AU218" s="198" t="s">
        <v>88</v>
      </c>
      <c r="AY218" s="15" t="s">
        <v>204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88</v>
      </c>
      <c r="BK218" s="199">
        <f>ROUND(I218*H218,2)</f>
        <v>0</v>
      </c>
      <c r="BL218" s="15" t="s">
        <v>210</v>
      </c>
      <c r="BM218" s="198" t="s">
        <v>471</v>
      </c>
    </row>
    <row r="219" s="2" customFormat="1" ht="33" customHeight="1">
      <c r="A219" s="34"/>
      <c r="B219" s="185"/>
      <c r="C219" s="186" t="s">
        <v>472</v>
      </c>
      <c r="D219" s="186" t="s">
        <v>206</v>
      </c>
      <c r="E219" s="187" t="s">
        <v>473</v>
      </c>
      <c r="F219" s="188" t="s">
        <v>474</v>
      </c>
      <c r="G219" s="189" t="s">
        <v>244</v>
      </c>
      <c r="H219" s="190">
        <v>159.38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0.016324000000000002</v>
      </c>
      <c r="R219" s="196">
        <f>Q219*H219</f>
        <v>2.6017191200000003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210</v>
      </c>
      <c r="AT219" s="198" t="s">
        <v>206</v>
      </c>
      <c r="AU219" s="198" t="s">
        <v>88</v>
      </c>
      <c r="AY219" s="15" t="s">
        <v>204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88</v>
      </c>
      <c r="BK219" s="199">
        <f>ROUND(I219*H219,2)</f>
        <v>0</v>
      </c>
      <c r="BL219" s="15" t="s">
        <v>210</v>
      </c>
      <c r="BM219" s="198" t="s">
        <v>475</v>
      </c>
    </row>
    <row r="220" s="2" customFormat="1" ht="24.15" customHeight="1">
      <c r="A220" s="34"/>
      <c r="B220" s="185"/>
      <c r="C220" s="186" t="s">
        <v>476</v>
      </c>
      <c r="D220" s="186" t="s">
        <v>206</v>
      </c>
      <c r="E220" s="187" t="s">
        <v>477</v>
      </c>
      <c r="F220" s="188" t="s">
        <v>478</v>
      </c>
      <c r="G220" s="189" t="s">
        <v>244</v>
      </c>
      <c r="H220" s="190">
        <v>363.149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0.039780000000000003</v>
      </c>
      <c r="R220" s="196">
        <f>Q220*H220</f>
        <v>14.446067220000002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210</v>
      </c>
      <c r="AT220" s="198" t="s">
        <v>206</v>
      </c>
      <c r="AU220" s="198" t="s">
        <v>88</v>
      </c>
      <c r="AY220" s="15" t="s">
        <v>204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88</v>
      </c>
      <c r="BK220" s="199">
        <f>ROUND(I220*H220,2)</f>
        <v>0</v>
      </c>
      <c r="BL220" s="15" t="s">
        <v>210</v>
      </c>
      <c r="BM220" s="198" t="s">
        <v>479</v>
      </c>
    </row>
    <row r="221" s="2" customFormat="1" ht="24.15" customHeight="1">
      <c r="A221" s="34"/>
      <c r="B221" s="185"/>
      <c r="C221" s="186" t="s">
        <v>480</v>
      </c>
      <c r="D221" s="186" t="s">
        <v>206</v>
      </c>
      <c r="E221" s="187" t="s">
        <v>481</v>
      </c>
      <c r="F221" s="188" t="s">
        <v>482</v>
      </c>
      <c r="G221" s="189" t="s">
        <v>244</v>
      </c>
      <c r="H221" s="190">
        <v>36.549999999999997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0.018686500000000002</v>
      </c>
      <c r="R221" s="196">
        <f>Q221*H221</f>
        <v>0.68299157499999996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210</v>
      </c>
      <c r="AT221" s="198" t="s">
        <v>206</v>
      </c>
      <c r="AU221" s="198" t="s">
        <v>88</v>
      </c>
      <c r="AY221" s="15" t="s">
        <v>204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88</v>
      </c>
      <c r="BK221" s="199">
        <f>ROUND(I221*H221,2)</f>
        <v>0</v>
      </c>
      <c r="BL221" s="15" t="s">
        <v>210</v>
      </c>
      <c r="BM221" s="198" t="s">
        <v>483</v>
      </c>
    </row>
    <row r="222" s="2" customFormat="1" ht="24.15" customHeight="1">
      <c r="A222" s="34"/>
      <c r="B222" s="185"/>
      <c r="C222" s="186" t="s">
        <v>484</v>
      </c>
      <c r="D222" s="186" t="s">
        <v>206</v>
      </c>
      <c r="E222" s="187" t="s">
        <v>485</v>
      </c>
      <c r="F222" s="188" t="s">
        <v>486</v>
      </c>
      <c r="G222" s="189" t="s">
        <v>244</v>
      </c>
      <c r="H222" s="190">
        <v>1261.6600000000001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210</v>
      </c>
      <c r="AT222" s="198" t="s">
        <v>206</v>
      </c>
      <c r="AU222" s="198" t="s">
        <v>88</v>
      </c>
      <c r="AY222" s="15" t="s">
        <v>204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88</v>
      </c>
      <c r="BK222" s="199">
        <f>ROUND(I222*H222,2)</f>
        <v>0</v>
      </c>
      <c r="BL222" s="15" t="s">
        <v>210</v>
      </c>
      <c r="BM222" s="198" t="s">
        <v>487</v>
      </c>
    </row>
    <row r="223" s="2" customFormat="1" ht="16.5" customHeight="1">
      <c r="A223" s="34"/>
      <c r="B223" s="185"/>
      <c r="C223" s="200" t="s">
        <v>488</v>
      </c>
      <c r="D223" s="200" t="s">
        <v>301</v>
      </c>
      <c r="E223" s="201" t="s">
        <v>489</v>
      </c>
      <c r="F223" s="202" t="s">
        <v>490</v>
      </c>
      <c r="G223" s="203" t="s">
        <v>244</v>
      </c>
      <c r="H223" s="204">
        <v>1450.9090000000001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0.00010000000000000001</v>
      </c>
      <c r="R223" s="196">
        <f>Q223*H223</f>
        <v>0.14509090000000002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233</v>
      </c>
      <c r="AT223" s="198" t="s">
        <v>301</v>
      </c>
      <c r="AU223" s="198" t="s">
        <v>88</v>
      </c>
      <c r="AY223" s="15" t="s">
        <v>204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88</v>
      </c>
      <c r="BK223" s="199">
        <f>ROUND(I223*H223,2)</f>
        <v>0</v>
      </c>
      <c r="BL223" s="15" t="s">
        <v>210</v>
      </c>
      <c r="BM223" s="198" t="s">
        <v>491</v>
      </c>
    </row>
    <row r="224" s="2" customFormat="1" ht="16.5" customHeight="1">
      <c r="A224" s="34"/>
      <c r="B224" s="185"/>
      <c r="C224" s="186" t="s">
        <v>492</v>
      </c>
      <c r="D224" s="186" t="s">
        <v>206</v>
      </c>
      <c r="E224" s="187" t="s">
        <v>493</v>
      </c>
      <c r="F224" s="188" t="s">
        <v>494</v>
      </c>
      <c r="G224" s="189" t="s">
        <v>495</v>
      </c>
      <c r="H224" s="190">
        <v>658.48000000000002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210</v>
      </c>
      <c r="AT224" s="198" t="s">
        <v>206</v>
      </c>
      <c r="AU224" s="198" t="s">
        <v>88</v>
      </c>
      <c r="AY224" s="15" t="s">
        <v>204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88</v>
      </c>
      <c r="BK224" s="199">
        <f>ROUND(I224*H224,2)</f>
        <v>0</v>
      </c>
      <c r="BL224" s="15" t="s">
        <v>210</v>
      </c>
      <c r="BM224" s="198" t="s">
        <v>496</v>
      </c>
    </row>
    <row r="225" s="2" customFormat="1" ht="33" customHeight="1">
      <c r="A225" s="34"/>
      <c r="B225" s="185"/>
      <c r="C225" s="200" t="s">
        <v>497</v>
      </c>
      <c r="D225" s="200" t="s">
        <v>301</v>
      </c>
      <c r="E225" s="201" t="s">
        <v>498</v>
      </c>
      <c r="F225" s="202" t="s">
        <v>499</v>
      </c>
      <c r="G225" s="203" t="s">
        <v>495</v>
      </c>
      <c r="H225" s="204">
        <v>665.06500000000005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0.00014999999999999999</v>
      </c>
      <c r="R225" s="196">
        <f>Q225*H225</f>
        <v>0.099759749999999994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233</v>
      </c>
      <c r="AT225" s="198" t="s">
        <v>301</v>
      </c>
      <c r="AU225" s="198" t="s">
        <v>88</v>
      </c>
      <c r="AY225" s="15" t="s">
        <v>204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88</v>
      </c>
      <c r="BK225" s="199">
        <f>ROUND(I225*H225,2)</f>
        <v>0</v>
      </c>
      <c r="BL225" s="15" t="s">
        <v>210</v>
      </c>
      <c r="BM225" s="198" t="s">
        <v>500</v>
      </c>
    </row>
    <row r="226" s="2" customFormat="1" ht="24.15" customHeight="1">
      <c r="A226" s="34"/>
      <c r="B226" s="185"/>
      <c r="C226" s="186" t="s">
        <v>501</v>
      </c>
      <c r="D226" s="186" t="s">
        <v>206</v>
      </c>
      <c r="E226" s="187" t="s">
        <v>502</v>
      </c>
      <c r="F226" s="188" t="s">
        <v>503</v>
      </c>
      <c r="G226" s="189" t="s">
        <v>244</v>
      </c>
      <c r="H226" s="190">
        <v>630.83000000000004</v>
      </c>
      <c r="I226" s="191"/>
      <c r="J226" s="192">
        <f>ROUND(I226*H226,2)</f>
        <v>0</v>
      </c>
      <c r="K226" s="193"/>
      <c r="L226" s="35"/>
      <c r="M226" s="194" t="s">
        <v>1</v>
      </c>
      <c r="N226" s="195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210</v>
      </c>
      <c r="AT226" s="198" t="s">
        <v>206</v>
      </c>
      <c r="AU226" s="198" t="s">
        <v>88</v>
      </c>
      <c r="AY226" s="15" t="s">
        <v>204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88</v>
      </c>
      <c r="BK226" s="199">
        <f>ROUND(I226*H226,2)</f>
        <v>0</v>
      </c>
      <c r="BL226" s="15" t="s">
        <v>210</v>
      </c>
      <c r="BM226" s="198" t="s">
        <v>504</v>
      </c>
    </row>
    <row r="227" s="2" customFormat="1" ht="24.15" customHeight="1">
      <c r="A227" s="34"/>
      <c r="B227" s="185"/>
      <c r="C227" s="200" t="s">
        <v>505</v>
      </c>
      <c r="D227" s="200" t="s">
        <v>301</v>
      </c>
      <c r="E227" s="201" t="s">
        <v>506</v>
      </c>
      <c r="F227" s="202" t="s">
        <v>507</v>
      </c>
      <c r="G227" s="203" t="s">
        <v>508</v>
      </c>
      <c r="H227" s="204">
        <v>129.95099999999999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6">
        <f>O227*H227</f>
        <v>0</v>
      </c>
      <c r="Q227" s="196">
        <v>0.001</v>
      </c>
      <c r="R227" s="196">
        <f>Q227*H227</f>
        <v>0.12995099999999998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233</v>
      </c>
      <c r="AT227" s="198" t="s">
        <v>301</v>
      </c>
      <c r="AU227" s="198" t="s">
        <v>88</v>
      </c>
      <c r="AY227" s="15" t="s">
        <v>204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88</v>
      </c>
      <c r="BK227" s="199">
        <f>ROUND(I227*H227,2)</f>
        <v>0</v>
      </c>
      <c r="BL227" s="15" t="s">
        <v>210</v>
      </c>
      <c r="BM227" s="198" t="s">
        <v>509</v>
      </c>
    </row>
    <row r="228" s="2" customFormat="1" ht="21.75" customHeight="1">
      <c r="A228" s="34"/>
      <c r="B228" s="185"/>
      <c r="C228" s="186" t="s">
        <v>510</v>
      </c>
      <c r="D228" s="186" t="s">
        <v>206</v>
      </c>
      <c r="E228" s="187" t="s">
        <v>511</v>
      </c>
      <c r="F228" s="188" t="s">
        <v>512</v>
      </c>
      <c r="G228" s="189" t="s">
        <v>244</v>
      </c>
      <c r="H228" s="190">
        <v>630.83000000000004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0.1236</v>
      </c>
      <c r="R228" s="196">
        <f>Q228*H228</f>
        <v>77.970588000000006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210</v>
      </c>
      <c r="AT228" s="198" t="s">
        <v>206</v>
      </c>
      <c r="AU228" s="198" t="s">
        <v>88</v>
      </c>
      <c r="AY228" s="15" t="s">
        <v>204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88</v>
      </c>
      <c r="BK228" s="199">
        <f>ROUND(I228*H228,2)</f>
        <v>0</v>
      </c>
      <c r="BL228" s="15" t="s">
        <v>210</v>
      </c>
      <c r="BM228" s="198" t="s">
        <v>513</v>
      </c>
    </row>
    <row r="229" s="2" customFormat="1" ht="24.15" customHeight="1">
      <c r="A229" s="34"/>
      <c r="B229" s="185"/>
      <c r="C229" s="186" t="s">
        <v>514</v>
      </c>
      <c r="D229" s="186" t="s">
        <v>206</v>
      </c>
      <c r="E229" s="187" t="s">
        <v>515</v>
      </c>
      <c r="F229" s="188" t="s">
        <v>516</v>
      </c>
      <c r="G229" s="189" t="s">
        <v>244</v>
      </c>
      <c r="H229" s="190">
        <v>419.69999999999999</v>
      </c>
      <c r="I229" s="191"/>
      <c r="J229" s="192">
        <f>ROUND(I229*H229,2)</f>
        <v>0</v>
      </c>
      <c r="K229" s="193"/>
      <c r="L229" s="35"/>
      <c r="M229" s="194" t="s">
        <v>1</v>
      </c>
      <c r="N229" s="195" t="s">
        <v>41</v>
      </c>
      <c r="O229" s="78"/>
      <c r="P229" s="196">
        <f>O229*H229</f>
        <v>0</v>
      </c>
      <c r="Q229" s="196">
        <v>0.0081600000000000006</v>
      </c>
      <c r="R229" s="196">
        <f>Q229*H229</f>
        <v>3.4247520000000002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210</v>
      </c>
      <c r="AT229" s="198" t="s">
        <v>206</v>
      </c>
      <c r="AU229" s="198" t="s">
        <v>88</v>
      </c>
      <c r="AY229" s="15" t="s">
        <v>204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88</v>
      </c>
      <c r="BK229" s="199">
        <f>ROUND(I229*H229,2)</f>
        <v>0</v>
      </c>
      <c r="BL229" s="15" t="s">
        <v>210</v>
      </c>
      <c r="BM229" s="198" t="s">
        <v>517</v>
      </c>
    </row>
    <row r="230" s="2" customFormat="1" ht="24.15" customHeight="1">
      <c r="A230" s="34"/>
      <c r="B230" s="185"/>
      <c r="C230" s="186" t="s">
        <v>518</v>
      </c>
      <c r="D230" s="186" t="s">
        <v>206</v>
      </c>
      <c r="E230" s="187" t="s">
        <v>519</v>
      </c>
      <c r="F230" s="188" t="s">
        <v>520</v>
      </c>
      <c r="G230" s="189" t="s">
        <v>294</v>
      </c>
      <c r="H230" s="190">
        <v>27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0.017500000000000002</v>
      </c>
      <c r="R230" s="196">
        <f>Q230*H230</f>
        <v>0.47250000000000003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210</v>
      </c>
      <c r="AT230" s="198" t="s">
        <v>206</v>
      </c>
      <c r="AU230" s="198" t="s">
        <v>88</v>
      </c>
      <c r="AY230" s="15" t="s">
        <v>204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88</v>
      </c>
      <c r="BK230" s="199">
        <f>ROUND(I230*H230,2)</f>
        <v>0</v>
      </c>
      <c r="BL230" s="15" t="s">
        <v>210</v>
      </c>
      <c r="BM230" s="198" t="s">
        <v>521</v>
      </c>
    </row>
    <row r="231" s="2" customFormat="1" ht="24.15" customHeight="1">
      <c r="A231" s="34"/>
      <c r="B231" s="185"/>
      <c r="C231" s="200" t="s">
        <v>522</v>
      </c>
      <c r="D231" s="200" t="s">
        <v>301</v>
      </c>
      <c r="E231" s="201" t="s">
        <v>523</v>
      </c>
      <c r="F231" s="202" t="s">
        <v>524</v>
      </c>
      <c r="G231" s="203" t="s">
        <v>294</v>
      </c>
      <c r="H231" s="204">
        <v>27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0.01</v>
      </c>
      <c r="R231" s="196">
        <f>Q231*H231</f>
        <v>0.27000000000000002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233</v>
      </c>
      <c r="AT231" s="198" t="s">
        <v>301</v>
      </c>
      <c r="AU231" s="198" t="s">
        <v>88</v>
      </c>
      <c r="AY231" s="15" t="s">
        <v>204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88</v>
      </c>
      <c r="BK231" s="199">
        <f>ROUND(I231*H231,2)</f>
        <v>0</v>
      </c>
      <c r="BL231" s="15" t="s">
        <v>210</v>
      </c>
      <c r="BM231" s="198" t="s">
        <v>525</v>
      </c>
    </row>
    <row r="232" s="2" customFormat="1" ht="24.15" customHeight="1">
      <c r="A232" s="34"/>
      <c r="B232" s="185"/>
      <c r="C232" s="186" t="s">
        <v>526</v>
      </c>
      <c r="D232" s="186" t="s">
        <v>206</v>
      </c>
      <c r="E232" s="187" t="s">
        <v>527</v>
      </c>
      <c r="F232" s="188" t="s">
        <v>528</v>
      </c>
      <c r="G232" s="189" t="s">
        <v>495</v>
      </c>
      <c r="H232" s="190">
        <v>25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0.0079399999999999991</v>
      </c>
      <c r="R232" s="196">
        <f>Q232*H232</f>
        <v>0.19849999999999998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210</v>
      </c>
      <c r="AT232" s="198" t="s">
        <v>206</v>
      </c>
      <c r="AU232" s="198" t="s">
        <v>88</v>
      </c>
      <c r="AY232" s="15" t="s">
        <v>204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88</v>
      </c>
      <c r="BK232" s="199">
        <f>ROUND(I232*H232,2)</f>
        <v>0</v>
      </c>
      <c r="BL232" s="15" t="s">
        <v>210</v>
      </c>
      <c r="BM232" s="198" t="s">
        <v>529</v>
      </c>
    </row>
    <row r="233" s="2" customFormat="1" ht="37.8" customHeight="1">
      <c r="A233" s="34"/>
      <c r="B233" s="185"/>
      <c r="C233" s="200" t="s">
        <v>530</v>
      </c>
      <c r="D233" s="200" t="s">
        <v>301</v>
      </c>
      <c r="E233" s="201" t="s">
        <v>531</v>
      </c>
      <c r="F233" s="202" t="s">
        <v>532</v>
      </c>
      <c r="G233" s="203" t="s">
        <v>495</v>
      </c>
      <c r="H233" s="204">
        <v>25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0.00114</v>
      </c>
      <c r="R233" s="196">
        <f>Q233*H233</f>
        <v>0.028499999999999998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233</v>
      </c>
      <c r="AT233" s="198" t="s">
        <v>301</v>
      </c>
      <c r="AU233" s="198" t="s">
        <v>88</v>
      </c>
      <c r="AY233" s="15" t="s">
        <v>204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88</v>
      </c>
      <c r="BK233" s="199">
        <f>ROUND(I233*H233,2)</f>
        <v>0</v>
      </c>
      <c r="BL233" s="15" t="s">
        <v>210</v>
      </c>
      <c r="BM233" s="198" t="s">
        <v>533</v>
      </c>
    </row>
    <row r="234" s="12" customFormat="1" ht="22.8" customHeight="1">
      <c r="A234" s="12"/>
      <c r="B234" s="172"/>
      <c r="C234" s="12"/>
      <c r="D234" s="173" t="s">
        <v>74</v>
      </c>
      <c r="E234" s="183" t="s">
        <v>237</v>
      </c>
      <c r="F234" s="183" t="s">
        <v>534</v>
      </c>
      <c r="G234" s="12"/>
      <c r="H234" s="12"/>
      <c r="I234" s="175"/>
      <c r="J234" s="184">
        <f>BK234</f>
        <v>0</v>
      </c>
      <c r="K234" s="12"/>
      <c r="L234" s="172"/>
      <c r="M234" s="177"/>
      <c r="N234" s="178"/>
      <c r="O234" s="178"/>
      <c r="P234" s="179">
        <f>SUM(P235:P243)</f>
        <v>0</v>
      </c>
      <c r="Q234" s="178"/>
      <c r="R234" s="179">
        <f>SUM(R235:R243)</f>
        <v>38.087315720999989</v>
      </c>
      <c r="S234" s="178"/>
      <c r="T234" s="180">
        <f>SUM(T235:T243)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73" t="s">
        <v>82</v>
      </c>
      <c r="AT234" s="181" t="s">
        <v>74</v>
      </c>
      <c r="AU234" s="181" t="s">
        <v>82</v>
      </c>
      <c r="AY234" s="173" t="s">
        <v>204</v>
      </c>
      <c r="BK234" s="182">
        <f>SUM(BK235:BK243)</f>
        <v>0</v>
      </c>
    </row>
    <row r="235" s="2" customFormat="1" ht="33" customHeight="1">
      <c r="A235" s="34"/>
      <c r="B235" s="185"/>
      <c r="C235" s="186" t="s">
        <v>535</v>
      </c>
      <c r="D235" s="186" t="s">
        <v>206</v>
      </c>
      <c r="E235" s="187" t="s">
        <v>536</v>
      </c>
      <c r="F235" s="188" t="s">
        <v>537</v>
      </c>
      <c r="G235" s="189" t="s">
        <v>244</v>
      </c>
      <c r="H235" s="190">
        <v>720.13999999999999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0.025710569999999999</v>
      </c>
      <c r="R235" s="196">
        <f>Q235*H235</f>
        <v>18.515209879799997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210</v>
      </c>
      <c r="AT235" s="198" t="s">
        <v>206</v>
      </c>
      <c r="AU235" s="198" t="s">
        <v>88</v>
      </c>
      <c r="AY235" s="15" t="s">
        <v>204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88</v>
      </c>
      <c r="BK235" s="199">
        <f>ROUND(I235*H235,2)</f>
        <v>0</v>
      </c>
      <c r="BL235" s="15" t="s">
        <v>210</v>
      </c>
      <c r="BM235" s="198" t="s">
        <v>538</v>
      </c>
    </row>
    <row r="236" s="2" customFormat="1" ht="44.25" customHeight="1">
      <c r="A236" s="34"/>
      <c r="B236" s="185"/>
      <c r="C236" s="186" t="s">
        <v>539</v>
      </c>
      <c r="D236" s="186" t="s">
        <v>206</v>
      </c>
      <c r="E236" s="187" t="s">
        <v>540</v>
      </c>
      <c r="F236" s="188" t="s">
        <v>541</v>
      </c>
      <c r="G236" s="189" t="s">
        <v>244</v>
      </c>
      <c r="H236" s="190">
        <v>2160.4200000000001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210</v>
      </c>
      <c r="AT236" s="198" t="s">
        <v>206</v>
      </c>
      <c r="AU236" s="198" t="s">
        <v>88</v>
      </c>
      <c r="AY236" s="15" t="s">
        <v>204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88</v>
      </c>
      <c r="BK236" s="199">
        <f>ROUND(I236*H236,2)</f>
        <v>0</v>
      </c>
      <c r="BL236" s="15" t="s">
        <v>210</v>
      </c>
      <c r="BM236" s="198" t="s">
        <v>542</v>
      </c>
    </row>
    <row r="237" s="2" customFormat="1" ht="33" customHeight="1">
      <c r="A237" s="34"/>
      <c r="B237" s="185"/>
      <c r="C237" s="186" t="s">
        <v>543</v>
      </c>
      <c r="D237" s="186" t="s">
        <v>206</v>
      </c>
      <c r="E237" s="187" t="s">
        <v>544</v>
      </c>
      <c r="F237" s="188" t="s">
        <v>545</v>
      </c>
      <c r="G237" s="189" t="s">
        <v>244</v>
      </c>
      <c r="H237" s="190">
        <v>720.13999999999999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0.02571</v>
      </c>
      <c r="R237" s="196">
        <f>Q237*H237</f>
        <v>18.514799400000001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210</v>
      </c>
      <c r="AT237" s="198" t="s">
        <v>206</v>
      </c>
      <c r="AU237" s="198" t="s">
        <v>88</v>
      </c>
      <c r="AY237" s="15" t="s">
        <v>204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88</v>
      </c>
      <c r="BK237" s="199">
        <f>ROUND(I237*H237,2)</f>
        <v>0</v>
      </c>
      <c r="BL237" s="15" t="s">
        <v>210</v>
      </c>
      <c r="BM237" s="198" t="s">
        <v>546</v>
      </c>
    </row>
    <row r="238" s="2" customFormat="1" ht="24.15" customHeight="1">
      <c r="A238" s="34"/>
      <c r="B238" s="185"/>
      <c r="C238" s="186" t="s">
        <v>547</v>
      </c>
      <c r="D238" s="186" t="s">
        <v>206</v>
      </c>
      <c r="E238" s="187" t="s">
        <v>548</v>
      </c>
      <c r="F238" s="188" t="s">
        <v>549</v>
      </c>
      <c r="G238" s="189" t="s">
        <v>244</v>
      </c>
      <c r="H238" s="190">
        <v>630.83000000000004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0.00152864</v>
      </c>
      <c r="R238" s="196">
        <f>Q238*H238</f>
        <v>0.96431197120000001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210</v>
      </c>
      <c r="AT238" s="198" t="s">
        <v>206</v>
      </c>
      <c r="AU238" s="198" t="s">
        <v>88</v>
      </c>
      <c r="AY238" s="15" t="s">
        <v>204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88</v>
      </c>
      <c r="BK238" s="199">
        <f>ROUND(I238*H238,2)</f>
        <v>0</v>
      </c>
      <c r="BL238" s="15" t="s">
        <v>210</v>
      </c>
      <c r="BM238" s="198" t="s">
        <v>550</v>
      </c>
    </row>
    <row r="239" s="2" customFormat="1" ht="16.5" customHeight="1">
      <c r="A239" s="34"/>
      <c r="B239" s="185"/>
      <c r="C239" s="186" t="s">
        <v>551</v>
      </c>
      <c r="D239" s="186" t="s">
        <v>206</v>
      </c>
      <c r="E239" s="187" t="s">
        <v>552</v>
      </c>
      <c r="F239" s="188" t="s">
        <v>553</v>
      </c>
      <c r="G239" s="189" t="s">
        <v>244</v>
      </c>
      <c r="H239" s="190">
        <v>630.83000000000004</v>
      </c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41</v>
      </c>
      <c r="O239" s="78"/>
      <c r="P239" s="196">
        <f>O239*H239</f>
        <v>0</v>
      </c>
      <c r="Q239" s="196">
        <v>4.8999999999999998E-05</v>
      </c>
      <c r="R239" s="196">
        <f>Q239*H239</f>
        <v>0.030910670000000001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210</v>
      </c>
      <c r="AT239" s="198" t="s">
        <v>206</v>
      </c>
      <c r="AU239" s="198" t="s">
        <v>88</v>
      </c>
      <c r="AY239" s="15" t="s">
        <v>204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88</v>
      </c>
      <c r="BK239" s="199">
        <f>ROUND(I239*H239,2)</f>
        <v>0</v>
      </c>
      <c r="BL239" s="15" t="s">
        <v>210</v>
      </c>
      <c r="BM239" s="198" t="s">
        <v>554</v>
      </c>
    </row>
    <row r="240" s="2" customFormat="1" ht="24.15" customHeight="1">
      <c r="A240" s="34"/>
      <c r="B240" s="185"/>
      <c r="C240" s="186" t="s">
        <v>555</v>
      </c>
      <c r="D240" s="186" t="s">
        <v>206</v>
      </c>
      <c r="E240" s="187" t="s">
        <v>556</v>
      </c>
      <c r="F240" s="188" t="s">
        <v>557</v>
      </c>
      <c r="G240" s="189" t="s">
        <v>495</v>
      </c>
      <c r="H240" s="190">
        <v>340.39999999999998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0.00012999999999999999</v>
      </c>
      <c r="R240" s="196">
        <f>Q240*H240</f>
        <v>0.044251999999999993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210</v>
      </c>
      <c r="AT240" s="198" t="s">
        <v>206</v>
      </c>
      <c r="AU240" s="198" t="s">
        <v>88</v>
      </c>
      <c r="AY240" s="15" t="s">
        <v>204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88</v>
      </c>
      <c r="BK240" s="199">
        <f>ROUND(I240*H240,2)</f>
        <v>0</v>
      </c>
      <c r="BL240" s="15" t="s">
        <v>210</v>
      </c>
      <c r="BM240" s="198" t="s">
        <v>558</v>
      </c>
    </row>
    <row r="241" s="2" customFormat="1" ht="16.5" customHeight="1">
      <c r="A241" s="34"/>
      <c r="B241" s="185"/>
      <c r="C241" s="186" t="s">
        <v>559</v>
      </c>
      <c r="D241" s="186" t="s">
        <v>206</v>
      </c>
      <c r="E241" s="187" t="s">
        <v>560</v>
      </c>
      <c r="F241" s="188" t="s">
        <v>561</v>
      </c>
      <c r="G241" s="189" t="s">
        <v>495</v>
      </c>
      <c r="H241" s="190">
        <v>49.799999999999997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41</v>
      </c>
      <c r="O241" s="78"/>
      <c r="P241" s="196">
        <f>O241*H241</f>
        <v>0</v>
      </c>
      <c r="Q241" s="196">
        <v>7.3499999999999998E-05</v>
      </c>
      <c r="R241" s="196">
        <f>Q241*H241</f>
        <v>0.0036602999999999996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210</v>
      </c>
      <c r="AT241" s="198" t="s">
        <v>206</v>
      </c>
      <c r="AU241" s="198" t="s">
        <v>88</v>
      </c>
      <c r="AY241" s="15" t="s">
        <v>204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88</v>
      </c>
      <c r="BK241" s="199">
        <f>ROUND(I241*H241,2)</f>
        <v>0</v>
      </c>
      <c r="BL241" s="15" t="s">
        <v>210</v>
      </c>
      <c r="BM241" s="198" t="s">
        <v>562</v>
      </c>
    </row>
    <row r="242" s="2" customFormat="1" ht="16.5" customHeight="1">
      <c r="A242" s="34"/>
      <c r="B242" s="185"/>
      <c r="C242" s="186" t="s">
        <v>563</v>
      </c>
      <c r="D242" s="186" t="s">
        <v>206</v>
      </c>
      <c r="E242" s="187" t="s">
        <v>564</v>
      </c>
      <c r="F242" s="188" t="s">
        <v>565</v>
      </c>
      <c r="G242" s="189" t="s">
        <v>495</v>
      </c>
      <c r="H242" s="190">
        <v>25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0.00015750000000000001</v>
      </c>
      <c r="R242" s="196">
        <f>Q242*H242</f>
        <v>0.0039375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210</v>
      </c>
      <c r="AT242" s="198" t="s">
        <v>206</v>
      </c>
      <c r="AU242" s="198" t="s">
        <v>88</v>
      </c>
      <c r="AY242" s="15" t="s">
        <v>204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88</v>
      </c>
      <c r="BK242" s="199">
        <f>ROUND(I242*H242,2)</f>
        <v>0</v>
      </c>
      <c r="BL242" s="15" t="s">
        <v>210</v>
      </c>
      <c r="BM242" s="198" t="s">
        <v>566</v>
      </c>
    </row>
    <row r="243" s="2" customFormat="1" ht="16.5" customHeight="1">
      <c r="A243" s="34"/>
      <c r="B243" s="185"/>
      <c r="C243" s="186" t="s">
        <v>567</v>
      </c>
      <c r="D243" s="186" t="s">
        <v>206</v>
      </c>
      <c r="E243" s="187" t="s">
        <v>568</v>
      </c>
      <c r="F243" s="188" t="s">
        <v>569</v>
      </c>
      <c r="G243" s="189" t="s">
        <v>495</v>
      </c>
      <c r="H243" s="190">
        <v>146.19999999999999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6.9999999999999994E-05</v>
      </c>
      <c r="R243" s="196">
        <f>Q243*H243</f>
        <v>0.010233999999999998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210</v>
      </c>
      <c r="AT243" s="198" t="s">
        <v>206</v>
      </c>
      <c r="AU243" s="198" t="s">
        <v>88</v>
      </c>
      <c r="AY243" s="15" t="s">
        <v>204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88</v>
      </c>
      <c r="BK243" s="199">
        <f>ROUND(I243*H243,2)</f>
        <v>0</v>
      </c>
      <c r="BL243" s="15" t="s">
        <v>210</v>
      </c>
      <c r="BM243" s="198" t="s">
        <v>570</v>
      </c>
    </row>
    <row r="244" s="12" customFormat="1" ht="22.8" customHeight="1">
      <c r="A244" s="12"/>
      <c r="B244" s="172"/>
      <c r="C244" s="12"/>
      <c r="D244" s="173" t="s">
        <v>74</v>
      </c>
      <c r="E244" s="183" t="s">
        <v>571</v>
      </c>
      <c r="F244" s="183" t="s">
        <v>572</v>
      </c>
      <c r="G244" s="12"/>
      <c r="H244" s="12"/>
      <c r="I244" s="175"/>
      <c r="J244" s="184">
        <f>BK244</f>
        <v>0</v>
      </c>
      <c r="K244" s="12"/>
      <c r="L244" s="172"/>
      <c r="M244" s="177"/>
      <c r="N244" s="178"/>
      <c r="O244" s="178"/>
      <c r="P244" s="179">
        <f>P245</f>
        <v>0</v>
      </c>
      <c r="Q244" s="178"/>
      <c r="R244" s="179">
        <f>R245</f>
        <v>0</v>
      </c>
      <c r="S244" s="178"/>
      <c r="T244" s="180">
        <f>T245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73" t="s">
        <v>82</v>
      </c>
      <c r="AT244" s="181" t="s">
        <v>74</v>
      </c>
      <c r="AU244" s="181" t="s">
        <v>82</v>
      </c>
      <c r="AY244" s="173" t="s">
        <v>204</v>
      </c>
      <c r="BK244" s="182">
        <f>BK245</f>
        <v>0</v>
      </c>
    </row>
    <row r="245" s="2" customFormat="1" ht="24.15" customHeight="1">
      <c r="A245" s="34"/>
      <c r="B245" s="185"/>
      <c r="C245" s="186" t="s">
        <v>573</v>
      </c>
      <c r="D245" s="186" t="s">
        <v>206</v>
      </c>
      <c r="E245" s="187" t="s">
        <v>574</v>
      </c>
      <c r="F245" s="188" t="s">
        <v>575</v>
      </c>
      <c r="G245" s="189" t="s">
        <v>270</v>
      </c>
      <c r="H245" s="190">
        <v>1815.9739999999999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210</v>
      </c>
      <c r="AT245" s="198" t="s">
        <v>206</v>
      </c>
      <c r="AU245" s="198" t="s">
        <v>88</v>
      </c>
      <c r="AY245" s="15" t="s">
        <v>204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88</v>
      </c>
      <c r="BK245" s="199">
        <f>ROUND(I245*H245,2)</f>
        <v>0</v>
      </c>
      <c r="BL245" s="15" t="s">
        <v>210</v>
      </c>
      <c r="BM245" s="198" t="s">
        <v>576</v>
      </c>
    </row>
    <row r="246" s="12" customFormat="1" ht="25.92" customHeight="1">
      <c r="A246" s="12"/>
      <c r="B246" s="172"/>
      <c r="C246" s="12"/>
      <c r="D246" s="173" t="s">
        <v>74</v>
      </c>
      <c r="E246" s="174" t="s">
        <v>577</v>
      </c>
      <c r="F246" s="174" t="s">
        <v>578</v>
      </c>
      <c r="G246" s="12"/>
      <c r="H246" s="12"/>
      <c r="I246" s="175"/>
      <c r="J246" s="176">
        <f>BK246</f>
        <v>0</v>
      </c>
      <c r="K246" s="12"/>
      <c r="L246" s="172"/>
      <c r="M246" s="177"/>
      <c r="N246" s="178"/>
      <c r="O246" s="178"/>
      <c r="P246" s="179">
        <f>P247+P265+P278+P287+P291+P298+P313+P324+P336+P340+P375+P395+P401+P408+P414+P416</f>
        <v>0</v>
      </c>
      <c r="Q246" s="178"/>
      <c r="R246" s="179">
        <f>R247+R265+R278+R287+R291+R298+R313+R324+R336+R340+R375+R395+R401+R408+R414+R416</f>
        <v>99.607261017400006</v>
      </c>
      <c r="S246" s="178"/>
      <c r="T246" s="180">
        <f>T247+T265+T278+T287+T291+T298+T313+T324+T336+T340+T375+T395+T401+T408+T414+T416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73" t="s">
        <v>88</v>
      </c>
      <c r="AT246" s="181" t="s">
        <v>74</v>
      </c>
      <c r="AU246" s="181" t="s">
        <v>75</v>
      </c>
      <c r="AY246" s="173" t="s">
        <v>204</v>
      </c>
      <c r="BK246" s="182">
        <f>BK247+BK265+BK278+BK287+BK291+BK298+BK313+BK324+BK336+BK340+BK375+BK395+BK401+BK408+BK414+BK416</f>
        <v>0</v>
      </c>
    </row>
    <row r="247" s="12" customFormat="1" ht="22.8" customHeight="1">
      <c r="A247" s="12"/>
      <c r="B247" s="172"/>
      <c r="C247" s="12"/>
      <c r="D247" s="173" t="s">
        <v>74</v>
      </c>
      <c r="E247" s="183" t="s">
        <v>579</v>
      </c>
      <c r="F247" s="183" t="s">
        <v>580</v>
      </c>
      <c r="G247" s="12"/>
      <c r="H247" s="12"/>
      <c r="I247" s="175"/>
      <c r="J247" s="184">
        <f>BK247</f>
        <v>0</v>
      </c>
      <c r="K247" s="12"/>
      <c r="L247" s="172"/>
      <c r="M247" s="177"/>
      <c r="N247" s="178"/>
      <c r="O247" s="178"/>
      <c r="P247" s="179">
        <f>SUM(P248:P264)</f>
        <v>0</v>
      </c>
      <c r="Q247" s="178"/>
      <c r="R247" s="179">
        <f>SUM(R248:R264)</f>
        <v>13.007923430000002</v>
      </c>
      <c r="S247" s="178"/>
      <c r="T247" s="180">
        <f>SUM(T248:T264)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3" t="s">
        <v>88</v>
      </c>
      <c r="AT247" s="181" t="s">
        <v>74</v>
      </c>
      <c r="AU247" s="181" t="s">
        <v>82</v>
      </c>
      <c r="AY247" s="173" t="s">
        <v>204</v>
      </c>
      <c r="BK247" s="182">
        <f>SUM(BK248:BK264)</f>
        <v>0</v>
      </c>
    </row>
    <row r="248" s="2" customFormat="1" ht="24.15" customHeight="1">
      <c r="A248" s="34"/>
      <c r="B248" s="185"/>
      <c r="C248" s="186" t="s">
        <v>581</v>
      </c>
      <c r="D248" s="186" t="s">
        <v>206</v>
      </c>
      <c r="E248" s="187" t="s">
        <v>582</v>
      </c>
      <c r="F248" s="188" t="s">
        <v>583</v>
      </c>
      <c r="G248" s="189" t="s">
        <v>244</v>
      </c>
      <c r="H248" s="190">
        <v>736.72000000000003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</v>
      </c>
      <c r="R248" s="196">
        <f>Q248*H248</f>
        <v>0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267</v>
      </c>
      <c r="AT248" s="198" t="s">
        <v>206</v>
      </c>
      <c r="AU248" s="198" t="s">
        <v>88</v>
      </c>
      <c r="AY248" s="15" t="s">
        <v>204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88</v>
      </c>
      <c r="BK248" s="199">
        <f>ROUND(I248*H248,2)</f>
        <v>0</v>
      </c>
      <c r="BL248" s="15" t="s">
        <v>267</v>
      </c>
      <c r="BM248" s="198" t="s">
        <v>584</v>
      </c>
    </row>
    <row r="249" s="2" customFormat="1" ht="16.5" customHeight="1">
      <c r="A249" s="34"/>
      <c r="B249" s="185"/>
      <c r="C249" s="200" t="s">
        <v>585</v>
      </c>
      <c r="D249" s="200" t="s">
        <v>301</v>
      </c>
      <c r="E249" s="201" t="s">
        <v>586</v>
      </c>
      <c r="F249" s="202" t="s">
        <v>587</v>
      </c>
      <c r="G249" s="203" t="s">
        <v>270</v>
      </c>
      <c r="H249" s="204">
        <v>0.221</v>
      </c>
      <c r="I249" s="205"/>
      <c r="J249" s="206">
        <f>ROUND(I249*H249,2)</f>
        <v>0</v>
      </c>
      <c r="K249" s="207"/>
      <c r="L249" s="208"/>
      <c r="M249" s="209" t="s">
        <v>1</v>
      </c>
      <c r="N249" s="210" t="s">
        <v>41</v>
      </c>
      <c r="O249" s="78"/>
      <c r="P249" s="196">
        <f>O249*H249</f>
        <v>0</v>
      </c>
      <c r="Q249" s="196">
        <v>1</v>
      </c>
      <c r="R249" s="196">
        <f>Q249*H249</f>
        <v>0.221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334</v>
      </c>
      <c r="AT249" s="198" t="s">
        <v>301</v>
      </c>
      <c r="AU249" s="198" t="s">
        <v>88</v>
      </c>
      <c r="AY249" s="15" t="s">
        <v>204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88</v>
      </c>
      <c r="BK249" s="199">
        <f>ROUND(I249*H249,2)</f>
        <v>0</v>
      </c>
      <c r="BL249" s="15" t="s">
        <v>267</v>
      </c>
      <c r="BM249" s="198" t="s">
        <v>588</v>
      </c>
    </row>
    <row r="250" s="2" customFormat="1" ht="24.15" customHeight="1">
      <c r="A250" s="34"/>
      <c r="B250" s="185"/>
      <c r="C250" s="186" t="s">
        <v>589</v>
      </c>
      <c r="D250" s="186" t="s">
        <v>206</v>
      </c>
      <c r="E250" s="187" t="s">
        <v>590</v>
      </c>
      <c r="F250" s="188" t="s">
        <v>591</v>
      </c>
      <c r="G250" s="189" t="s">
        <v>244</v>
      </c>
      <c r="H250" s="190">
        <v>190.53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0</v>
      </c>
      <c r="R250" s="196">
        <f>Q250*H250</f>
        <v>0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267</v>
      </c>
      <c r="AT250" s="198" t="s">
        <v>206</v>
      </c>
      <c r="AU250" s="198" t="s">
        <v>88</v>
      </c>
      <c r="AY250" s="15" t="s">
        <v>204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88</v>
      </c>
      <c r="BK250" s="199">
        <f>ROUND(I250*H250,2)</f>
        <v>0</v>
      </c>
      <c r="BL250" s="15" t="s">
        <v>267</v>
      </c>
      <c r="BM250" s="198" t="s">
        <v>592</v>
      </c>
    </row>
    <row r="251" s="2" customFormat="1" ht="16.5" customHeight="1">
      <c r="A251" s="34"/>
      <c r="B251" s="185"/>
      <c r="C251" s="200" t="s">
        <v>593</v>
      </c>
      <c r="D251" s="200" t="s">
        <v>301</v>
      </c>
      <c r="E251" s="201" t="s">
        <v>586</v>
      </c>
      <c r="F251" s="202" t="s">
        <v>587</v>
      </c>
      <c r="G251" s="203" t="s">
        <v>270</v>
      </c>
      <c r="H251" s="204">
        <v>0.067000000000000004</v>
      </c>
      <c r="I251" s="205"/>
      <c r="J251" s="206">
        <f>ROUND(I251*H251,2)</f>
        <v>0</v>
      </c>
      <c r="K251" s="207"/>
      <c r="L251" s="208"/>
      <c r="M251" s="209" t="s">
        <v>1</v>
      </c>
      <c r="N251" s="210" t="s">
        <v>41</v>
      </c>
      <c r="O251" s="78"/>
      <c r="P251" s="196">
        <f>O251*H251</f>
        <v>0</v>
      </c>
      <c r="Q251" s="196">
        <v>1</v>
      </c>
      <c r="R251" s="196">
        <f>Q251*H251</f>
        <v>0.067000000000000004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334</v>
      </c>
      <c r="AT251" s="198" t="s">
        <v>301</v>
      </c>
      <c r="AU251" s="198" t="s">
        <v>88</v>
      </c>
      <c r="AY251" s="15" t="s">
        <v>204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88</v>
      </c>
      <c r="BK251" s="199">
        <f>ROUND(I251*H251,2)</f>
        <v>0</v>
      </c>
      <c r="BL251" s="15" t="s">
        <v>267</v>
      </c>
      <c r="BM251" s="198" t="s">
        <v>594</v>
      </c>
    </row>
    <row r="252" s="2" customFormat="1" ht="24.15" customHeight="1">
      <c r="A252" s="34"/>
      <c r="B252" s="185"/>
      <c r="C252" s="186" t="s">
        <v>595</v>
      </c>
      <c r="D252" s="186" t="s">
        <v>206</v>
      </c>
      <c r="E252" s="187" t="s">
        <v>596</v>
      </c>
      <c r="F252" s="188" t="s">
        <v>597</v>
      </c>
      <c r="G252" s="189" t="s">
        <v>244</v>
      </c>
      <c r="H252" s="190">
        <v>124.83</v>
      </c>
      <c r="I252" s="191"/>
      <c r="J252" s="192">
        <f>ROUND(I252*H252,2)</f>
        <v>0</v>
      </c>
      <c r="K252" s="193"/>
      <c r="L252" s="35"/>
      <c r="M252" s="194" t="s">
        <v>1</v>
      </c>
      <c r="N252" s="195" t="s">
        <v>41</v>
      </c>
      <c r="O252" s="78"/>
      <c r="P252" s="196">
        <f>O252*H252</f>
        <v>0</v>
      </c>
      <c r="Q252" s="196">
        <v>0.00075000000000000002</v>
      </c>
      <c r="R252" s="196">
        <f>Q252*H252</f>
        <v>0.093622499999999997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267</v>
      </c>
      <c r="AT252" s="198" t="s">
        <v>206</v>
      </c>
      <c r="AU252" s="198" t="s">
        <v>88</v>
      </c>
      <c r="AY252" s="15" t="s">
        <v>204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88</v>
      </c>
      <c r="BK252" s="199">
        <f>ROUND(I252*H252,2)</f>
        <v>0</v>
      </c>
      <c r="BL252" s="15" t="s">
        <v>267</v>
      </c>
      <c r="BM252" s="198" t="s">
        <v>598</v>
      </c>
    </row>
    <row r="253" s="2" customFormat="1" ht="37.8" customHeight="1">
      <c r="A253" s="34"/>
      <c r="B253" s="185"/>
      <c r="C253" s="200" t="s">
        <v>599</v>
      </c>
      <c r="D253" s="200" t="s">
        <v>301</v>
      </c>
      <c r="E253" s="201" t="s">
        <v>600</v>
      </c>
      <c r="F253" s="202" t="s">
        <v>601</v>
      </c>
      <c r="G253" s="203" t="s">
        <v>244</v>
      </c>
      <c r="H253" s="204">
        <v>143.55500000000001</v>
      </c>
      <c r="I253" s="205"/>
      <c r="J253" s="206">
        <f>ROUND(I253*H253,2)</f>
        <v>0</v>
      </c>
      <c r="K253" s="207"/>
      <c r="L253" s="208"/>
      <c r="M253" s="209" t="s">
        <v>1</v>
      </c>
      <c r="N253" s="210" t="s">
        <v>41</v>
      </c>
      <c r="O253" s="78"/>
      <c r="P253" s="196">
        <f>O253*H253</f>
        <v>0</v>
      </c>
      <c r="Q253" s="196">
        <v>0.002</v>
      </c>
      <c r="R253" s="196">
        <f>Q253*H253</f>
        <v>0.28711000000000003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334</v>
      </c>
      <c r="AT253" s="198" t="s">
        <v>301</v>
      </c>
      <c r="AU253" s="198" t="s">
        <v>88</v>
      </c>
      <c r="AY253" s="15" t="s">
        <v>204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88</v>
      </c>
      <c r="BK253" s="199">
        <f>ROUND(I253*H253,2)</f>
        <v>0</v>
      </c>
      <c r="BL253" s="15" t="s">
        <v>267</v>
      </c>
      <c r="BM253" s="198" t="s">
        <v>602</v>
      </c>
    </row>
    <row r="254" s="2" customFormat="1" ht="37.8" customHeight="1">
      <c r="A254" s="34"/>
      <c r="B254" s="185"/>
      <c r="C254" s="186" t="s">
        <v>603</v>
      </c>
      <c r="D254" s="186" t="s">
        <v>206</v>
      </c>
      <c r="E254" s="187" t="s">
        <v>604</v>
      </c>
      <c r="F254" s="188" t="s">
        <v>605</v>
      </c>
      <c r="G254" s="189" t="s">
        <v>244</v>
      </c>
      <c r="H254" s="190">
        <v>736.72000000000003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3.3000000000000003E-05</v>
      </c>
      <c r="R254" s="196">
        <f>Q254*H254</f>
        <v>0.024311760000000002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267</v>
      </c>
      <c r="AT254" s="198" t="s">
        <v>206</v>
      </c>
      <c r="AU254" s="198" t="s">
        <v>88</v>
      </c>
      <c r="AY254" s="15" t="s">
        <v>204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88</v>
      </c>
      <c r="BK254" s="199">
        <f>ROUND(I254*H254,2)</f>
        <v>0</v>
      </c>
      <c r="BL254" s="15" t="s">
        <v>267</v>
      </c>
      <c r="BM254" s="198" t="s">
        <v>606</v>
      </c>
    </row>
    <row r="255" s="2" customFormat="1" ht="44.25" customHeight="1">
      <c r="A255" s="34"/>
      <c r="B255" s="185"/>
      <c r="C255" s="200" t="s">
        <v>607</v>
      </c>
      <c r="D255" s="200" t="s">
        <v>301</v>
      </c>
      <c r="E255" s="201" t="s">
        <v>608</v>
      </c>
      <c r="F255" s="202" t="s">
        <v>609</v>
      </c>
      <c r="G255" s="203" t="s">
        <v>244</v>
      </c>
      <c r="H255" s="204">
        <v>847.22799999999995</v>
      </c>
      <c r="I255" s="205"/>
      <c r="J255" s="206">
        <f>ROUND(I255*H255,2)</f>
        <v>0</v>
      </c>
      <c r="K255" s="207"/>
      <c r="L255" s="208"/>
      <c r="M255" s="209" t="s">
        <v>1</v>
      </c>
      <c r="N255" s="210" t="s">
        <v>41</v>
      </c>
      <c r="O255" s="78"/>
      <c r="P255" s="196">
        <f>O255*H255</f>
        <v>0</v>
      </c>
      <c r="Q255" s="196">
        <v>0.002</v>
      </c>
      <c r="R255" s="196">
        <f>Q255*H255</f>
        <v>1.694456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334</v>
      </c>
      <c r="AT255" s="198" t="s">
        <v>301</v>
      </c>
      <c r="AU255" s="198" t="s">
        <v>88</v>
      </c>
      <c r="AY255" s="15" t="s">
        <v>204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88</v>
      </c>
      <c r="BK255" s="199">
        <f>ROUND(I255*H255,2)</f>
        <v>0</v>
      </c>
      <c r="BL255" s="15" t="s">
        <v>267</v>
      </c>
      <c r="BM255" s="198" t="s">
        <v>610</v>
      </c>
    </row>
    <row r="256" s="2" customFormat="1" ht="24.15" customHeight="1">
      <c r="A256" s="34"/>
      <c r="B256" s="185"/>
      <c r="C256" s="186" t="s">
        <v>571</v>
      </c>
      <c r="D256" s="186" t="s">
        <v>206</v>
      </c>
      <c r="E256" s="187" t="s">
        <v>611</v>
      </c>
      <c r="F256" s="188" t="s">
        <v>612</v>
      </c>
      <c r="G256" s="189" t="s">
        <v>244</v>
      </c>
      <c r="H256" s="190">
        <v>1473.4400000000001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0.00054226000000000003</v>
      </c>
      <c r="R256" s="196">
        <f>Q256*H256</f>
        <v>0.79898757440000012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267</v>
      </c>
      <c r="AT256" s="198" t="s">
        <v>206</v>
      </c>
      <c r="AU256" s="198" t="s">
        <v>88</v>
      </c>
      <c r="AY256" s="15" t="s">
        <v>204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88</v>
      </c>
      <c r="BK256" s="199">
        <f>ROUND(I256*H256,2)</f>
        <v>0</v>
      </c>
      <c r="BL256" s="15" t="s">
        <v>267</v>
      </c>
      <c r="BM256" s="198" t="s">
        <v>613</v>
      </c>
    </row>
    <row r="257" s="2" customFormat="1" ht="24.15" customHeight="1">
      <c r="A257" s="34"/>
      <c r="B257" s="185"/>
      <c r="C257" s="200" t="s">
        <v>614</v>
      </c>
      <c r="D257" s="200" t="s">
        <v>301</v>
      </c>
      <c r="E257" s="201" t="s">
        <v>615</v>
      </c>
      <c r="F257" s="202" t="s">
        <v>616</v>
      </c>
      <c r="G257" s="203" t="s">
        <v>244</v>
      </c>
      <c r="H257" s="204">
        <v>1694.4559999999999</v>
      </c>
      <c r="I257" s="205"/>
      <c r="J257" s="206">
        <f>ROUND(I257*H257,2)</f>
        <v>0</v>
      </c>
      <c r="K257" s="207"/>
      <c r="L257" s="208"/>
      <c r="M257" s="209" t="s">
        <v>1</v>
      </c>
      <c r="N257" s="210" t="s">
        <v>41</v>
      </c>
      <c r="O257" s="78"/>
      <c r="P257" s="196">
        <f>O257*H257</f>
        <v>0</v>
      </c>
      <c r="Q257" s="196">
        <v>0.0042500000000000003</v>
      </c>
      <c r="R257" s="196">
        <f>Q257*H257</f>
        <v>7.2014380000000004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334</v>
      </c>
      <c r="AT257" s="198" t="s">
        <v>301</v>
      </c>
      <c r="AU257" s="198" t="s">
        <v>88</v>
      </c>
      <c r="AY257" s="15" t="s">
        <v>204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88</v>
      </c>
      <c r="BK257" s="199">
        <f>ROUND(I257*H257,2)</f>
        <v>0</v>
      </c>
      <c r="BL257" s="15" t="s">
        <v>267</v>
      </c>
      <c r="BM257" s="198" t="s">
        <v>617</v>
      </c>
    </row>
    <row r="258" s="2" customFormat="1" ht="24.15" customHeight="1">
      <c r="A258" s="34"/>
      <c r="B258" s="185"/>
      <c r="C258" s="186" t="s">
        <v>618</v>
      </c>
      <c r="D258" s="186" t="s">
        <v>206</v>
      </c>
      <c r="E258" s="187" t="s">
        <v>619</v>
      </c>
      <c r="F258" s="188" t="s">
        <v>620</v>
      </c>
      <c r="G258" s="189" t="s">
        <v>244</v>
      </c>
      <c r="H258" s="190">
        <v>381.06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0.00054226000000000003</v>
      </c>
      <c r="R258" s="196">
        <f>Q258*H258</f>
        <v>0.20663359560000003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267</v>
      </c>
      <c r="AT258" s="198" t="s">
        <v>206</v>
      </c>
      <c r="AU258" s="198" t="s">
        <v>88</v>
      </c>
      <c r="AY258" s="15" t="s">
        <v>204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88</v>
      </c>
      <c r="BK258" s="199">
        <f>ROUND(I258*H258,2)</f>
        <v>0</v>
      </c>
      <c r="BL258" s="15" t="s">
        <v>267</v>
      </c>
      <c r="BM258" s="198" t="s">
        <v>621</v>
      </c>
    </row>
    <row r="259" s="2" customFormat="1" ht="24.15" customHeight="1">
      <c r="A259" s="34"/>
      <c r="B259" s="185"/>
      <c r="C259" s="200" t="s">
        <v>622</v>
      </c>
      <c r="D259" s="200" t="s">
        <v>301</v>
      </c>
      <c r="E259" s="201" t="s">
        <v>615</v>
      </c>
      <c r="F259" s="202" t="s">
        <v>616</v>
      </c>
      <c r="G259" s="203" t="s">
        <v>244</v>
      </c>
      <c r="H259" s="204">
        <v>457.27199999999999</v>
      </c>
      <c r="I259" s="205"/>
      <c r="J259" s="206">
        <f>ROUND(I259*H259,2)</f>
        <v>0</v>
      </c>
      <c r="K259" s="207"/>
      <c r="L259" s="208"/>
      <c r="M259" s="209" t="s">
        <v>1</v>
      </c>
      <c r="N259" s="210" t="s">
        <v>41</v>
      </c>
      <c r="O259" s="78"/>
      <c r="P259" s="196">
        <f>O259*H259</f>
        <v>0</v>
      </c>
      <c r="Q259" s="196">
        <v>0.0042500000000000003</v>
      </c>
      <c r="R259" s="196">
        <f>Q259*H259</f>
        <v>1.9434060000000002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334</v>
      </c>
      <c r="AT259" s="198" t="s">
        <v>301</v>
      </c>
      <c r="AU259" s="198" t="s">
        <v>88</v>
      </c>
      <c r="AY259" s="15" t="s">
        <v>204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88</v>
      </c>
      <c r="BK259" s="199">
        <f>ROUND(I259*H259,2)</f>
        <v>0</v>
      </c>
      <c r="BL259" s="15" t="s">
        <v>267</v>
      </c>
      <c r="BM259" s="198" t="s">
        <v>623</v>
      </c>
    </row>
    <row r="260" s="2" customFormat="1" ht="33" customHeight="1">
      <c r="A260" s="34"/>
      <c r="B260" s="185"/>
      <c r="C260" s="186" t="s">
        <v>624</v>
      </c>
      <c r="D260" s="186" t="s">
        <v>206</v>
      </c>
      <c r="E260" s="187" t="s">
        <v>625</v>
      </c>
      <c r="F260" s="188" t="s">
        <v>626</v>
      </c>
      <c r="G260" s="189" t="s">
        <v>244</v>
      </c>
      <c r="H260" s="190">
        <v>58.590000000000003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267</v>
      </c>
      <c r="AT260" s="198" t="s">
        <v>206</v>
      </c>
      <c r="AU260" s="198" t="s">
        <v>88</v>
      </c>
      <c r="AY260" s="15" t="s">
        <v>204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88</v>
      </c>
      <c r="BK260" s="199">
        <f>ROUND(I260*H260,2)</f>
        <v>0</v>
      </c>
      <c r="BL260" s="15" t="s">
        <v>267</v>
      </c>
      <c r="BM260" s="198" t="s">
        <v>627</v>
      </c>
    </row>
    <row r="261" s="2" customFormat="1" ht="24.15" customHeight="1">
      <c r="A261" s="34"/>
      <c r="B261" s="185"/>
      <c r="C261" s="200" t="s">
        <v>628</v>
      </c>
      <c r="D261" s="200" t="s">
        <v>301</v>
      </c>
      <c r="E261" s="201" t="s">
        <v>629</v>
      </c>
      <c r="F261" s="202" t="s">
        <v>630</v>
      </c>
      <c r="G261" s="203" t="s">
        <v>508</v>
      </c>
      <c r="H261" s="204">
        <v>79.096999999999994</v>
      </c>
      <c r="I261" s="205"/>
      <c r="J261" s="206">
        <f>ROUND(I261*H261,2)</f>
        <v>0</v>
      </c>
      <c r="K261" s="207"/>
      <c r="L261" s="208"/>
      <c r="M261" s="209" t="s">
        <v>1</v>
      </c>
      <c r="N261" s="210" t="s">
        <v>41</v>
      </c>
      <c r="O261" s="78"/>
      <c r="P261" s="196">
        <f>O261*H261</f>
        <v>0</v>
      </c>
      <c r="Q261" s="196">
        <v>0.001</v>
      </c>
      <c r="R261" s="196">
        <f>Q261*H261</f>
        <v>0.079097000000000001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334</v>
      </c>
      <c r="AT261" s="198" t="s">
        <v>301</v>
      </c>
      <c r="AU261" s="198" t="s">
        <v>88</v>
      </c>
      <c r="AY261" s="15" t="s">
        <v>204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88</v>
      </c>
      <c r="BK261" s="199">
        <f>ROUND(I261*H261,2)</f>
        <v>0</v>
      </c>
      <c r="BL261" s="15" t="s">
        <v>267</v>
      </c>
      <c r="BM261" s="198" t="s">
        <v>631</v>
      </c>
    </row>
    <row r="262" s="2" customFormat="1" ht="24.15" customHeight="1">
      <c r="A262" s="34"/>
      <c r="B262" s="185"/>
      <c r="C262" s="186" t="s">
        <v>632</v>
      </c>
      <c r="D262" s="186" t="s">
        <v>206</v>
      </c>
      <c r="E262" s="187" t="s">
        <v>633</v>
      </c>
      <c r="F262" s="188" t="s">
        <v>634</v>
      </c>
      <c r="G262" s="189" t="s">
        <v>244</v>
      </c>
      <c r="H262" s="190">
        <v>289.52699999999999</v>
      </c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267</v>
      </c>
      <c r="AT262" s="198" t="s">
        <v>206</v>
      </c>
      <c r="AU262" s="198" t="s">
        <v>88</v>
      </c>
      <c r="AY262" s="15" t="s">
        <v>204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88</v>
      </c>
      <c r="BK262" s="199">
        <f>ROUND(I262*H262,2)</f>
        <v>0</v>
      </c>
      <c r="BL262" s="15" t="s">
        <v>267</v>
      </c>
      <c r="BM262" s="198" t="s">
        <v>635</v>
      </c>
    </row>
    <row r="263" s="2" customFormat="1" ht="24.15" customHeight="1">
      <c r="A263" s="34"/>
      <c r="B263" s="185"/>
      <c r="C263" s="200" t="s">
        <v>636</v>
      </c>
      <c r="D263" s="200" t="s">
        <v>301</v>
      </c>
      <c r="E263" s="201" t="s">
        <v>629</v>
      </c>
      <c r="F263" s="202" t="s">
        <v>630</v>
      </c>
      <c r="G263" s="203" t="s">
        <v>508</v>
      </c>
      <c r="H263" s="204">
        <v>390.86099999999999</v>
      </c>
      <c r="I263" s="205"/>
      <c r="J263" s="206">
        <f>ROUND(I263*H263,2)</f>
        <v>0</v>
      </c>
      <c r="K263" s="207"/>
      <c r="L263" s="208"/>
      <c r="M263" s="209" t="s">
        <v>1</v>
      </c>
      <c r="N263" s="210" t="s">
        <v>41</v>
      </c>
      <c r="O263" s="78"/>
      <c r="P263" s="196">
        <f>O263*H263</f>
        <v>0</v>
      </c>
      <c r="Q263" s="196">
        <v>0.001</v>
      </c>
      <c r="R263" s="196">
        <f>Q263*H263</f>
        <v>0.39086100000000001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334</v>
      </c>
      <c r="AT263" s="198" t="s">
        <v>301</v>
      </c>
      <c r="AU263" s="198" t="s">
        <v>88</v>
      </c>
      <c r="AY263" s="15" t="s">
        <v>204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88</v>
      </c>
      <c r="BK263" s="199">
        <f>ROUND(I263*H263,2)</f>
        <v>0</v>
      </c>
      <c r="BL263" s="15" t="s">
        <v>267</v>
      </c>
      <c r="BM263" s="198" t="s">
        <v>637</v>
      </c>
    </row>
    <row r="264" s="2" customFormat="1" ht="24.15" customHeight="1">
      <c r="A264" s="34"/>
      <c r="B264" s="185"/>
      <c r="C264" s="186" t="s">
        <v>638</v>
      </c>
      <c r="D264" s="186" t="s">
        <v>206</v>
      </c>
      <c r="E264" s="187" t="s">
        <v>639</v>
      </c>
      <c r="F264" s="188" t="s">
        <v>640</v>
      </c>
      <c r="G264" s="189" t="s">
        <v>641</v>
      </c>
      <c r="H264" s="211"/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267</v>
      </c>
      <c r="AT264" s="198" t="s">
        <v>206</v>
      </c>
      <c r="AU264" s="198" t="s">
        <v>88</v>
      </c>
      <c r="AY264" s="15" t="s">
        <v>204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88</v>
      </c>
      <c r="BK264" s="199">
        <f>ROUND(I264*H264,2)</f>
        <v>0</v>
      </c>
      <c r="BL264" s="15" t="s">
        <v>267</v>
      </c>
      <c r="BM264" s="198" t="s">
        <v>642</v>
      </c>
    </row>
    <row r="265" s="12" customFormat="1" ht="22.8" customHeight="1">
      <c r="A265" s="12"/>
      <c r="B265" s="172"/>
      <c r="C265" s="12"/>
      <c r="D265" s="173" t="s">
        <v>74</v>
      </c>
      <c r="E265" s="183" t="s">
        <v>643</v>
      </c>
      <c r="F265" s="183" t="s">
        <v>644</v>
      </c>
      <c r="G265" s="12"/>
      <c r="H265" s="12"/>
      <c r="I265" s="175"/>
      <c r="J265" s="184">
        <f>BK265</f>
        <v>0</v>
      </c>
      <c r="K265" s="12"/>
      <c r="L265" s="172"/>
      <c r="M265" s="177"/>
      <c r="N265" s="178"/>
      <c r="O265" s="178"/>
      <c r="P265" s="179">
        <f>SUM(P266:P277)</f>
        <v>0</v>
      </c>
      <c r="Q265" s="178"/>
      <c r="R265" s="179">
        <f>SUM(R266:R277)</f>
        <v>0.220997851</v>
      </c>
      <c r="S265" s="178"/>
      <c r="T265" s="180">
        <f>SUM(T266:T277)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173" t="s">
        <v>88</v>
      </c>
      <c r="AT265" s="181" t="s">
        <v>74</v>
      </c>
      <c r="AU265" s="181" t="s">
        <v>82</v>
      </c>
      <c r="AY265" s="173" t="s">
        <v>204</v>
      </c>
      <c r="BK265" s="182">
        <f>SUM(BK266:BK277)</f>
        <v>0</v>
      </c>
    </row>
    <row r="266" s="2" customFormat="1" ht="37.8" customHeight="1">
      <c r="A266" s="34"/>
      <c r="B266" s="185"/>
      <c r="C266" s="186" t="s">
        <v>645</v>
      </c>
      <c r="D266" s="186" t="s">
        <v>206</v>
      </c>
      <c r="E266" s="187" t="s">
        <v>646</v>
      </c>
      <c r="F266" s="188" t="s">
        <v>647</v>
      </c>
      <c r="G266" s="189" t="s">
        <v>244</v>
      </c>
      <c r="H266" s="190">
        <v>25.969000000000001</v>
      </c>
      <c r="I266" s="191"/>
      <c r="J266" s="192">
        <f>ROUND(I266*H266,2)</f>
        <v>0</v>
      </c>
      <c r="K266" s="193"/>
      <c r="L266" s="35"/>
      <c r="M266" s="194" t="s">
        <v>1</v>
      </c>
      <c r="N266" s="195" t="s">
        <v>41</v>
      </c>
      <c r="O266" s="78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267</v>
      </c>
      <c r="AT266" s="198" t="s">
        <v>206</v>
      </c>
      <c r="AU266" s="198" t="s">
        <v>88</v>
      </c>
      <c r="AY266" s="15" t="s">
        <v>204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88</v>
      </c>
      <c r="BK266" s="199">
        <f>ROUND(I266*H266,2)</f>
        <v>0</v>
      </c>
      <c r="BL266" s="15" t="s">
        <v>267</v>
      </c>
      <c r="BM266" s="198" t="s">
        <v>648</v>
      </c>
    </row>
    <row r="267" s="2" customFormat="1" ht="24.15" customHeight="1">
      <c r="A267" s="34"/>
      <c r="B267" s="185"/>
      <c r="C267" s="200" t="s">
        <v>649</v>
      </c>
      <c r="D267" s="200" t="s">
        <v>301</v>
      </c>
      <c r="E267" s="201" t="s">
        <v>650</v>
      </c>
      <c r="F267" s="202" t="s">
        <v>651</v>
      </c>
      <c r="G267" s="203" t="s">
        <v>244</v>
      </c>
      <c r="H267" s="204">
        <v>29.864000000000001</v>
      </c>
      <c r="I267" s="205"/>
      <c r="J267" s="206">
        <f>ROUND(I267*H267,2)</f>
        <v>0</v>
      </c>
      <c r="K267" s="207"/>
      <c r="L267" s="208"/>
      <c r="M267" s="209" t="s">
        <v>1</v>
      </c>
      <c r="N267" s="210" t="s">
        <v>41</v>
      </c>
      <c r="O267" s="78"/>
      <c r="P267" s="196">
        <f>O267*H267</f>
        <v>0</v>
      </c>
      <c r="Q267" s="196">
        <v>0.0019</v>
      </c>
      <c r="R267" s="196">
        <f>Q267*H267</f>
        <v>0.056741600000000003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334</v>
      </c>
      <c r="AT267" s="198" t="s">
        <v>301</v>
      </c>
      <c r="AU267" s="198" t="s">
        <v>88</v>
      </c>
      <c r="AY267" s="15" t="s">
        <v>204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88</v>
      </c>
      <c r="BK267" s="199">
        <f>ROUND(I267*H267,2)</f>
        <v>0</v>
      </c>
      <c r="BL267" s="15" t="s">
        <v>267</v>
      </c>
      <c r="BM267" s="198" t="s">
        <v>652</v>
      </c>
    </row>
    <row r="268" s="2" customFormat="1" ht="21.75" customHeight="1">
      <c r="A268" s="34"/>
      <c r="B268" s="185"/>
      <c r="C268" s="200" t="s">
        <v>653</v>
      </c>
      <c r="D268" s="200" t="s">
        <v>301</v>
      </c>
      <c r="E268" s="201" t="s">
        <v>654</v>
      </c>
      <c r="F268" s="202" t="s">
        <v>655</v>
      </c>
      <c r="G268" s="203" t="s">
        <v>294</v>
      </c>
      <c r="H268" s="204">
        <v>81.543000000000006</v>
      </c>
      <c r="I268" s="205"/>
      <c r="J268" s="206">
        <f>ROUND(I268*H268,2)</f>
        <v>0</v>
      </c>
      <c r="K268" s="207"/>
      <c r="L268" s="208"/>
      <c r="M268" s="209" t="s">
        <v>1</v>
      </c>
      <c r="N268" s="210" t="s">
        <v>41</v>
      </c>
      <c r="O268" s="78"/>
      <c r="P268" s="196">
        <f>O268*H268</f>
        <v>0</v>
      </c>
      <c r="Q268" s="196">
        <v>0.00014999999999999999</v>
      </c>
      <c r="R268" s="196">
        <f>Q268*H268</f>
        <v>0.01223145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334</v>
      </c>
      <c r="AT268" s="198" t="s">
        <v>301</v>
      </c>
      <c r="AU268" s="198" t="s">
        <v>88</v>
      </c>
      <c r="AY268" s="15" t="s">
        <v>204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88</v>
      </c>
      <c r="BK268" s="199">
        <f>ROUND(I268*H268,2)</f>
        <v>0</v>
      </c>
      <c r="BL268" s="15" t="s">
        <v>267</v>
      </c>
      <c r="BM268" s="198" t="s">
        <v>656</v>
      </c>
    </row>
    <row r="269" s="2" customFormat="1" ht="37.8" customHeight="1">
      <c r="A269" s="34"/>
      <c r="B269" s="185"/>
      <c r="C269" s="186" t="s">
        <v>657</v>
      </c>
      <c r="D269" s="186" t="s">
        <v>206</v>
      </c>
      <c r="E269" s="187" t="s">
        <v>658</v>
      </c>
      <c r="F269" s="188" t="s">
        <v>659</v>
      </c>
      <c r="G269" s="189" t="s">
        <v>495</v>
      </c>
      <c r="H269" s="190">
        <v>9.8000000000000007</v>
      </c>
      <c r="I269" s="191"/>
      <c r="J269" s="192">
        <f>ROUND(I269*H269,2)</f>
        <v>0</v>
      </c>
      <c r="K269" s="193"/>
      <c r="L269" s="35"/>
      <c r="M269" s="194" t="s">
        <v>1</v>
      </c>
      <c r="N269" s="195" t="s">
        <v>41</v>
      </c>
      <c r="O269" s="78"/>
      <c r="P269" s="196">
        <f>O269*H269</f>
        <v>0</v>
      </c>
      <c r="Q269" s="196">
        <v>0.00089999999999999998</v>
      </c>
      <c r="R269" s="196">
        <f>Q269*H269</f>
        <v>0.0088199999999999997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267</v>
      </c>
      <c r="AT269" s="198" t="s">
        <v>206</v>
      </c>
      <c r="AU269" s="198" t="s">
        <v>88</v>
      </c>
      <c r="AY269" s="15" t="s">
        <v>204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88</v>
      </c>
      <c r="BK269" s="199">
        <f>ROUND(I269*H269,2)</f>
        <v>0</v>
      </c>
      <c r="BL269" s="15" t="s">
        <v>267</v>
      </c>
      <c r="BM269" s="198" t="s">
        <v>660</v>
      </c>
    </row>
    <row r="270" s="2" customFormat="1" ht="16.5" customHeight="1">
      <c r="A270" s="34"/>
      <c r="B270" s="185"/>
      <c r="C270" s="200" t="s">
        <v>661</v>
      </c>
      <c r="D270" s="200" t="s">
        <v>301</v>
      </c>
      <c r="E270" s="201" t="s">
        <v>662</v>
      </c>
      <c r="F270" s="202" t="s">
        <v>663</v>
      </c>
      <c r="G270" s="203" t="s">
        <v>294</v>
      </c>
      <c r="H270" s="204">
        <v>78.400000000000006</v>
      </c>
      <c r="I270" s="205"/>
      <c r="J270" s="206">
        <f>ROUND(I270*H270,2)</f>
        <v>0</v>
      </c>
      <c r="K270" s="207"/>
      <c r="L270" s="208"/>
      <c r="M270" s="209" t="s">
        <v>1</v>
      </c>
      <c r="N270" s="210" t="s">
        <v>41</v>
      </c>
      <c r="O270" s="78"/>
      <c r="P270" s="196">
        <f>O270*H270</f>
        <v>0</v>
      </c>
      <c r="Q270" s="196">
        <v>0.00035</v>
      </c>
      <c r="R270" s="196">
        <f>Q270*H270</f>
        <v>0.027440000000000003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334</v>
      </c>
      <c r="AT270" s="198" t="s">
        <v>301</v>
      </c>
      <c r="AU270" s="198" t="s">
        <v>88</v>
      </c>
      <c r="AY270" s="15" t="s">
        <v>204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88</v>
      </c>
      <c r="BK270" s="199">
        <f>ROUND(I270*H270,2)</f>
        <v>0</v>
      </c>
      <c r="BL270" s="15" t="s">
        <v>267</v>
      </c>
      <c r="BM270" s="198" t="s">
        <v>664</v>
      </c>
    </row>
    <row r="271" s="2" customFormat="1" ht="33" customHeight="1">
      <c r="A271" s="34"/>
      <c r="B271" s="185"/>
      <c r="C271" s="186" t="s">
        <v>665</v>
      </c>
      <c r="D271" s="186" t="s">
        <v>206</v>
      </c>
      <c r="E271" s="187" t="s">
        <v>666</v>
      </c>
      <c r="F271" s="188" t="s">
        <v>667</v>
      </c>
      <c r="G271" s="189" t="s">
        <v>495</v>
      </c>
      <c r="H271" s="190">
        <v>9.8000000000000007</v>
      </c>
      <c r="I271" s="191"/>
      <c r="J271" s="192">
        <f>ROUND(I271*H271,2)</f>
        <v>0</v>
      </c>
      <c r="K271" s="193"/>
      <c r="L271" s="35"/>
      <c r="M271" s="194" t="s">
        <v>1</v>
      </c>
      <c r="N271" s="195" t="s">
        <v>41</v>
      </c>
      <c r="O271" s="78"/>
      <c r="P271" s="196">
        <f>O271*H271</f>
        <v>0</v>
      </c>
      <c r="Q271" s="196">
        <v>0.00099423000000000003</v>
      </c>
      <c r="R271" s="196">
        <f>Q271*H271</f>
        <v>0.0097434540000000004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267</v>
      </c>
      <c r="AT271" s="198" t="s">
        <v>206</v>
      </c>
      <c r="AU271" s="198" t="s">
        <v>88</v>
      </c>
      <c r="AY271" s="15" t="s">
        <v>204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88</v>
      </c>
      <c r="BK271" s="199">
        <f>ROUND(I271*H271,2)</f>
        <v>0</v>
      </c>
      <c r="BL271" s="15" t="s">
        <v>267</v>
      </c>
      <c r="BM271" s="198" t="s">
        <v>668</v>
      </c>
    </row>
    <row r="272" s="2" customFormat="1" ht="16.5" customHeight="1">
      <c r="A272" s="34"/>
      <c r="B272" s="185"/>
      <c r="C272" s="200" t="s">
        <v>669</v>
      </c>
      <c r="D272" s="200" t="s">
        <v>301</v>
      </c>
      <c r="E272" s="201" t="s">
        <v>662</v>
      </c>
      <c r="F272" s="202" t="s">
        <v>663</v>
      </c>
      <c r="G272" s="203" t="s">
        <v>294</v>
      </c>
      <c r="H272" s="204">
        <v>78.400000000000006</v>
      </c>
      <c r="I272" s="205"/>
      <c r="J272" s="206">
        <f>ROUND(I272*H272,2)</f>
        <v>0</v>
      </c>
      <c r="K272" s="207"/>
      <c r="L272" s="208"/>
      <c r="M272" s="209" t="s">
        <v>1</v>
      </c>
      <c r="N272" s="210" t="s">
        <v>41</v>
      </c>
      <c r="O272" s="78"/>
      <c r="P272" s="196">
        <f>O272*H272</f>
        <v>0</v>
      </c>
      <c r="Q272" s="196">
        <v>0.00035</v>
      </c>
      <c r="R272" s="196">
        <f>Q272*H272</f>
        <v>0.027440000000000003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334</v>
      </c>
      <c r="AT272" s="198" t="s">
        <v>301</v>
      </c>
      <c r="AU272" s="198" t="s">
        <v>88</v>
      </c>
      <c r="AY272" s="15" t="s">
        <v>204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88</v>
      </c>
      <c r="BK272" s="199">
        <f>ROUND(I272*H272,2)</f>
        <v>0</v>
      </c>
      <c r="BL272" s="15" t="s">
        <v>267</v>
      </c>
      <c r="BM272" s="198" t="s">
        <v>670</v>
      </c>
    </row>
    <row r="273" s="2" customFormat="1" ht="37.8" customHeight="1">
      <c r="A273" s="34"/>
      <c r="B273" s="185"/>
      <c r="C273" s="186" t="s">
        <v>671</v>
      </c>
      <c r="D273" s="186" t="s">
        <v>206</v>
      </c>
      <c r="E273" s="187" t="s">
        <v>672</v>
      </c>
      <c r="F273" s="188" t="s">
        <v>673</v>
      </c>
      <c r="G273" s="189" t="s">
        <v>495</v>
      </c>
      <c r="H273" s="190">
        <v>18.699999999999999</v>
      </c>
      <c r="I273" s="191"/>
      <c r="J273" s="192">
        <f>ROUND(I273*H273,2)</f>
        <v>0</v>
      </c>
      <c r="K273" s="193"/>
      <c r="L273" s="35"/>
      <c r="M273" s="194" t="s">
        <v>1</v>
      </c>
      <c r="N273" s="195" t="s">
        <v>41</v>
      </c>
      <c r="O273" s="78"/>
      <c r="P273" s="196">
        <f>O273*H273</f>
        <v>0</v>
      </c>
      <c r="Q273" s="196">
        <v>0.00108281</v>
      </c>
      <c r="R273" s="196">
        <f>Q273*H273</f>
        <v>0.020248546999999999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267</v>
      </c>
      <c r="AT273" s="198" t="s">
        <v>206</v>
      </c>
      <c r="AU273" s="198" t="s">
        <v>88</v>
      </c>
      <c r="AY273" s="15" t="s">
        <v>204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88</v>
      </c>
      <c r="BK273" s="199">
        <f>ROUND(I273*H273,2)</f>
        <v>0</v>
      </c>
      <c r="BL273" s="15" t="s">
        <v>267</v>
      </c>
      <c r="BM273" s="198" t="s">
        <v>674</v>
      </c>
    </row>
    <row r="274" s="2" customFormat="1" ht="16.5" customHeight="1">
      <c r="A274" s="34"/>
      <c r="B274" s="185"/>
      <c r="C274" s="200" t="s">
        <v>675</v>
      </c>
      <c r="D274" s="200" t="s">
        <v>301</v>
      </c>
      <c r="E274" s="201" t="s">
        <v>662</v>
      </c>
      <c r="F274" s="202" t="s">
        <v>663</v>
      </c>
      <c r="G274" s="203" t="s">
        <v>294</v>
      </c>
      <c r="H274" s="204">
        <v>149.59999999999999</v>
      </c>
      <c r="I274" s="205"/>
      <c r="J274" s="206">
        <f>ROUND(I274*H274,2)</f>
        <v>0</v>
      </c>
      <c r="K274" s="207"/>
      <c r="L274" s="208"/>
      <c r="M274" s="209" t="s">
        <v>1</v>
      </c>
      <c r="N274" s="210" t="s">
        <v>41</v>
      </c>
      <c r="O274" s="78"/>
      <c r="P274" s="196">
        <f>O274*H274</f>
        <v>0</v>
      </c>
      <c r="Q274" s="196">
        <v>0.00035</v>
      </c>
      <c r="R274" s="196">
        <f>Q274*H274</f>
        <v>0.052359999999999997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334</v>
      </c>
      <c r="AT274" s="198" t="s">
        <v>301</v>
      </c>
      <c r="AU274" s="198" t="s">
        <v>88</v>
      </c>
      <c r="AY274" s="15" t="s">
        <v>204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88</v>
      </c>
      <c r="BK274" s="199">
        <f>ROUND(I274*H274,2)</f>
        <v>0</v>
      </c>
      <c r="BL274" s="15" t="s">
        <v>267</v>
      </c>
      <c r="BM274" s="198" t="s">
        <v>676</v>
      </c>
    </row>
    <row r="275" s="2" customFormat="1" ht="24.15" customHeight="1">
      <c r="A275" s="34"/>
      <c r="B275" s="185"/>
      <c r="C275" s="186" t="s">
        <v>677</v>
      </c>
      <c r="D275" s="186" t="s">
        <v>206</v>
      </c>
      <c r="E275" s="187" t="s">
        <v>678</v>
      </c>
      <c r="F275" s="188" t="s">
        <v>679</v>
      </c>
      <c r="G275" s="189" t="s">
        <v>244</v>
      </c>
      <c r="H275" s="190">
        <v>25.969000000000001</v>
      </c>
      <c r="I275" s="191"/>
      <c r="J275" s="192">
        <f>ROUND(I275*H275,2)</f>
        <v>0</v>
      </c>
      <c r="K275" s="193"/>
      <c r="L275" s="35"/>
      <c r="M275" s="194" t="s">
        <v>1</v>
      </c>
      <c r="N275" s="195" t="s">
        <v>41</v>
      </c>
      <c r="O275" s="78"/>
      <c r="P275" s="196">
        <f>O275*H275</f>
        <v>0</v>
      </c>
      <c r="Q275" s="196">
        <v>0</v>
      </c>
      <c r="R275" s="196">
        <f>Q275*H275</f>
        <v>0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267</v>
      </c>
      <c r="AT275" s="198" t="s">
        <v>206</v>
      </c>
      <c r="AU275" s="198" t="s">
        <v>88</v>
      </c>
      <c r="AY275" s="15" t="s">
        <v>204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88</v>
      </c>
      <c r="BK275" s="199">
        <f>ROUND(I275*H275,2)</f>
        <v>0</v>
      </c>
      <c r="BL275" s="15" t="s">
        <v>267</v>
      </c>
      <c r="BM275" s="198" t="s">
        <v>680</v>
      </c>
    </row>
    <row r="276" s="2" customFormat="1" ht="16.5" customHeight="1">
      <c r="A276" s="34"/>
      <c r="B276" s="185"/>
      <c r="C276" s="200" t="s">
        <v>681</v>
      </c>
      <c r="D276" s="200" t="s">
        <v>301</v>
      </c>
      <c r="E276" s="201" t="s">
        <v>682</v>
      </c>
      <c r="F276" s="202" t="s">
        <v>683</v>
      </c>
      <c r="G276" s="203" t="s">
        <v>244</v>
      </c>
      <c r="H276" s="204">
        <v>29.864000000000001</v>
      </c>
      <c r="I276" s="205"/>
      <c r="J276" s="206">
        <f>ROUND(I276*H276,2)</f>
        <v>0</v>
      </c>
      <c r="K276" s="207"/>
      <c r="L276" s="208"/>
      <c r="M276" s="209" t="s">
        <v>1</v>
      </c>
      <c r="N276" s="210" t="s">
        <v>41</v>
      </c>
      <c r="O276" s="78"/>
      <c r="P276" s="196">
        <f>O276*H276</f>
        <v>0</v>
      </c>
      <c r="Q276" s="196">
        <v>0.00020000000000000001</v>
      </c>
      <c r="R276" s="196">
        <f>Q276*H276</f>
        <v>0.0059728000000000003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334</v>
      </c>
      <c r="AT276" s="198" t="s">
        <v>301</v>
      </c>
      <c r="AU276" s="198" t="s">
        <v>88</v>
      </c>
      <c r="AY276" s="15" t="s">
        <v>204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88</v>
      </c>
      <c r="BK276" s="199">
        <f>ROUND(I276*H276,2)</f>
        <v>0</v>
      </c>
      <c r="BL276" s="15" t="s">
        <v>267</v>
      </c>
      <c r="BM276" s="198" t="s">
        <v>684</v>
      </c>
    </row>
    <row r="277" s="2" customFormat="1" ht="24.15" customHeight="1">
      <c r="A277" s="34"/>
      <c r="B277" s="185"/>
      <c r="C277" s="186" t="s">
        <v>685</v>
      </c>
      <c r="D277" s="186" t="s">
        <v>206</v>
      </c>
      <c r="E277" s="187" t="s">
        <v>686</v>
      </c>
      <c r="F277" s="188" t="s">
        <v>687</v>
      </c>
      <c r="G277" s="189" t="s">
        <v>641</v>
      </c>
      <c r="H277" s="211"/>
      <c r="I277" s="191"/>
      <c r="J277" s="192">
        <f>ROUND(I277*H277,2)</f>
        <v>0</v>
      </c>
      <c r="K277" s="193"/>
      <c r="L277" s="35"/>
      <c r="M277" s="194" t="s">
        <v>1</v>
      </c>
      <c r="N277" s="195" t="s">
        <v>41</v>
      </c>
      <c r="O277" s="78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8" t="s">
        <v>267</v>
      </c>
      <c r="AT277" s="198" t="s">
        <v>206</v>
      </c>
      <c r="AU277" s="198" t="s">
        <v>88</v>
      </c>
      <c r="AY277" s="15" t="s">
        <v>204</v>
      </c>
      <c r="BE277" s="199">
        <f>IF(N277="základná",J277,0)</f>
        <v>0</v>
      </c>
      <c r="BF277" s="199">
        <f>IF(N277="znížená",J277,0)</f>
        <v>0</v>
      </c>
      <c r="BG277" s="199">
        <f>IF(N277="zákl. prenesená",J277,0)</f>
        <v>0</v>
      </c>
      <c r="BH277" s="199">
        <f>IF(N277="zníž. prenesená",J277,0)</f>
        <v>0</v>
      </c>
      <c r="BI277" s="199">
        <f>IF(N277="nulová",J277,0)</f>
        <v>0</v>
      </c>
      <c r="BJ277" s="15" t="s">
        <v>88</v>
      </c>
      <c r="BK277" s="199">
        <f>ROUND(I277*H277,2)</f>
        <v>0</v>
      </c>
      <c r="BL277" s="15" t="s">
        <v>267</v>
      </c>
      <c r="BM277" s="198" t="s">
        <v>688</v>
      </c>
    </row>
    <row r="278" s="12" customFormat="1" ht="22.8" customHeight="1">
      <c r="A278" s="12"/>
      <c r="B278" s="172"/>
      <c r="C278" s="12"/>
      <c r="D278" s="173" t="s">
        <v>74</v>
      </c>
      <c r="E278" s="183" t="s">
        <v>689</v>
      </c>
      <c r="F278" s="183" t="s">
        <v>690</v>
      </c>
      <c r="G278" s="12"/>
      <c r="H278" s="12"/>
      <c r="I278" s="175"/>
      <c r="J278" s="184">
        <f>BK278</f>
        <v>0</v>
      </c>
      <c r="K278" s="12"/>
      <c r="L278" s="172"/>
      <c r="M278" s="177"/>
      <c r="N278" s="178"/>
      <c r="O278" s="178"/>
      <c r="P278" s="179">
        <f>SUM(P279:P286)</f>
        <v>0</v>
      </c>
      <c r="Q278" s="178"/>
      <c r="R278" s="179">
        <f>SUM(R279:R286)</f>
        <v>11.702732280000001</v>
      </c>
      <c r="S278" s="178"/>
      <c r="T278" s="180">
        <f>SUM(T279:T286)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73" t="s">
        <v>88</v>
      </c>
      <c r="AT278" s="181" t="s">
        <v>74</v>
      </c>
      <c r="AU278" s="181" t="s">
        <v>82</v>
      </c>
      <c r="AY278" s="173" t="s">
        <v>204</v>
      </c>
      <c r="BK278" s="182">
        <f>SUM(BK279:BK286)</f>
        <v>0</v>
      </c>
    </row>
    <row r="279" s="2" customFormat="1" ht="33" customHeight="1">
      <c r="A279" s="34"/>
      <c r="B279" s="185"/>
      <c r="C279" s="186" t="s">
        <v>691</v>
      </c>
      <c r="D279" s="186" t="s">
        <v>206</v>
      </c>
      <c r="E279" s="187" t="s">
        <v>692</v>
      </c>
      <c r="F279" s="188" t="s">
        <v>693</v>
      </c>
      <c r="G279" s="189" t="s">
        <v>244</v>
      </c>
      <c r="H279" s="190">
        <v>1426</v>
      </c>
      <c r="I279" s="191"/>
      <c r="J279" s="192">
        <f>ROUND(I279*H279,2)</f>
        <v>0</v>
      </c>
      <c r="K279" s="193"/>
      <c r="L279" s="35"/>
      <c r="M279" s="194" t="s">
        <v>1</v>
      </c>
      <c r="N279" s="195" t="s">
        <v>41</v>
      </c>
      <c r="O279" s="78"/>
      <c r="P279" s="196">
        <f>O279*H279</f>
        <v>0</v>
      </c>
      <c r="Q279" s="196">
        <v>0.00029999999999999997</v>
      </c>
      <c r="R279" s="196">
        <f>Q279*H279</f>
        <v>0.42779999999999996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267</v>
      </c>
      <c r="AT279" s="198" t="s">
        <v>206</v>
      </c>
      <c r="AU279" s="198" t="s">
        <v>88</v>
      </c>
      <c r="AY279" s="15" t="s">
        <v>204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88</v>
      </c>
      <c r="BK279" s="199">
        <f>ROUND(I279*H279,2)</f>
        <v>0</v>
      </c>
      <c r="BL279" s="15" t="s">
        <v>267</v>
      </c>
      <c r="BM279" s="198" t="s">
        <v>694</v>
      </c>
    </row>
    <row r="280" s="2" customFormat="1" ht="24.15" customHeight="1">
      <c r="A280" s="34"/>
      <c r="B280" s="185"/>
      <c r="C280" s="200" t="s">
        <v>695</v>
      </c>
      <c r="D280" s="200" t="s">
        <v>301</v>
      </c>
      <c r="E280" s="201" t="s">
        <v>696</v>
      </c>
      <c r="F280" s="202" t="s">
        <v>697</v>
      </c>
      <c r="G280" s="203" t="s">
        <v>244</v>
      </c>
      <c r="H280" s="204">
        <v>1454.52</v>
      </c>
      <c r="I280" s="205"/>
      <c r="J280" s="206">
        <f>ROUND(I280*H280,2)</f>
        <v>0</v>
      </c>
      <c r="K280" s="207"/>
      <c r="L280" s="208"/>
      <c r="M280" s="209" t="s">
        <v>1</v>
      </c>
      <c r="N280" s="210" t="s">
        <v>41</v>
      </c>
      <c r="O280" s="78"/>
      <c r="P280" s="196">
        <f>O280*H280</f>
        <v>0</v>
      </c>
      <c r="Q280" s="196">
        <v>0.0057600000000000004</v>
      </c>
      <c r="R280" s="196">
        <f>Q280*H280</f>
        <v>8.3780352000000011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334</v>
      </c>
      <c r="AT280" s="198" t="s">
        <v>301</v>
      </c>
      <c r="AU280" s="198" t="s">
        <v>88</v>
      </c>
      <c r="AY280" s="15" t="s">
        <v>204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88</v>
      </c>
      <c r="BK280" s="199">
        <f>ROUND(I280*H280,2)</f>
        <v>0</v>
      </c>
      <c r="BL280" s="15" t="s">
        <v>267</v>
      </c>
      <c r="BM280" s="198" t="s">
        <v>698</v>
      </c>
    </row>
    <row r="281" s="2" customFormat="1" ht="24.15" customHeight="1">
      <c r="A281" s="34"/>
      <c r="B281" s="185"/>
      <c r="C281" s="186" t="s">
        <v>699</v>
      </c>
      <c r="D281" s="186" t="s">
        <v>206</v>
      </c>
      <c r="E281" s="187" t="s">
        <v>700</v>
      </c>
      <c r="F281" s="188" t="s">
        <v>701</v>
      </c>
      <c r="G281" s="189" t="s">
        <v>244</v>
      </c>
      <c r="H281" s="190">
        <v>105.06</v>
      </c>
      <c r="I281" s="191"/>
      <c r="J281" s="192">
        <f>ROUND(I281*H281,2)</f>
        <v>0</v>
      </c>
      <c r="K281" s="193"/>
      <c r="L281" s="35"/>
      <c r="M281" s="194" t="s">
        <v>1</v>
      </c>
      <c r="N281" s="195" t="s">
        <v>41</v>
      </c>
      <c r="O281" s="78"/>
      <c r="P281" s="196">
        <f>O281*H281</f>
        <v>0</v>
      </c>
      <c r="Q281" s="196">
        <v>0.00028899999999999998</v>
      </c>
      <c r="R281" s="196">
        <f>Q281*H281</f>
        <v>0.030362339999999998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267</v>
      </c>
      <c r="AT281" s="198" t="s">
        <v>206</v>
      </c>
      <c r="AU281" s="198" t="s">
        <v>88</v>
      </c>
      <c r="AY281" s="15" t="s">
        <v>204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88</v>
      </c>
      <c r="BK281" s="199">
        <f>ROUND(I281*H281,2)</f>
        <v>0</v>
      </c>
      <c r="BL281" s="15" t="s">
        <v>267</v>
      </c>
      <c r="BM281" s="198" t="s">
        <v>702</v>
      </c>
    </row>
    <row r="282" s="2" customFormat="1" ht="16.5" customHeight="1">
      <c r="A282" s="34"/>
      <c r="B282" s="185"/>
      <c r="C282" s="200" t="s">
        <v>703</v>
      </c>
      <c r="D282" s="200" t="s">
        <v>301</v>
      </c>
      <c r="E282" s="201" t="s">
        <v>704</v>
      </c>
      <c r="F282" s="202" t="s">
        <v>705</v>
      </c>
      <c r="G282" s="203" t="s">
        <v>244</v>
      </c>
      <c r="H282" s="204">
        <v>107.161</v>
      </c>
      <c r="I282" s="205"/>
      <c r="J282" s="206">
        <f>ROUND(I282*H282,2)</f>
        <v>0</v>
      </c>
      <c r="K282" s="207"/>
      <c r="L282" s="208"/>
      <c r="M282" s="209" t="s">
        <v>1</v>
      </c>
      <c r="N282" s="210" t="s">
        <v>41</v>
      </c>
      <c r="O282" s="78"/>
      <c r="P282" s="196">
        <f>O282*H282</f>
        <v>0</v>
      </c>
      <c r="Q282" s="196">
        <v>0.00027</v>
      </c>
      <c r="R282" s="196">
        <f>Q282*H282</f>
        <v>0.028933469999999999</v>
      </c>
      <c r="S282" s="196">
        <v>0</v>
      </c>
      <c r="T282" s="197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8" t="s">
        <v>334</v>
      </c>
      <c r="AT282" s="198" t="s">
        <v>301</v>
      </c>
      <c r="AU282" s="198" t="s">
        <v>88</v>
      </c>
      <c r="AY282" s="15" t="s">
        <v>204</v>
      </c>
      <c r="BE282" s="199">
        <f>IF(N282="základná",J282,0)</f>
        <v>0</v>
      </c>
      <c r="BF282" s="199">
        <f>IF(N282="znížená",J282,0)</f>
        <v>0</v>
      </c>
      <c r="BG282" s="199">
        <f>IF(N282="zákl. prenesená",J282,0)</f>
        <v>0</v>
      </c>
      <c r="BH282" s="199">
        <f>IF(N282="zníž. prenesená",J282,0)</f>
        <v>0</v>
      </c>
      <c r="BI282" s="199">
        <f>IF(N282="nulová",J282,0)</f>
        <v>0</v>
      </c>
      <c r="BJ282" s="15" t="s">
        <v>88</v>
      </c>
      <c r="BK282" s="199">
        <f>ROUND(I282*H282,2)</f>
        <v>0</v>
      </c>
      <c r="BL282" s="15" t="s">
        <v>267</v>
      </c>
      <c r="BM282" s="198" t="s">
        <v>706</v>
      </c>
    </row>
    <row r="283" s="2" customFormat="1" ht="24.15" customHeight="1">
      <c r="A283" s="34"/>
      <c r="B283" s="185"/>
      <c r="C283" s="186" t="s">
        <v>707</v>
      </c>
      <c r="D283" s="186" t="s">
        <v>206</v>
      </c>
      <c r="E283" s="187" t="s">
        <v>708</v>
      </c>
      <c r="F283" s="188" t="s">
        <v>709</v>
      </c>
      <c r="G283" s="189" t="s">
        <v>244</v>
      </c>
      <c r="H283" s="190">
        <v>630.83000000000004</v>
      </c>
      <c r="I283" s="191"/>
      <c r="J283" s="192">
        <f>ROUND(I283*H283,2)</f>
        <v>0</v>
      </c>
      <c r="K283" s="193"/>
      <c r="L283" s="35"/>
      <c r="M283" s="194" t="s">
        <v>1</v>
      </c>
      <c r="N283" s="195" t="s">
        <v>41</v>
      </c>
      <c r="O283" s="78"/>
      <c r="P283" s="196">
        <f>O283*H283</f>
        <v>0</v>
      </c>
      <c r="Q283" s="196">
        <v>0</v>
      </c>
      <c r="R283" s="196">
        <f>Q283*H283</f>
        <v>0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267</v>
      </c>
      <c r="AT283" s="198" t="s">
        <v>206</v>
      </c>
      <c r="AU283" s="198" t="s">
        <v>88</v>
      </c>
      <c r="AY283" s="15" t="s">
        <v>204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88</v>
      </c>
      <c r="BK283" s="199">
        <f>ROUND(I283*H283,2)</f>
        <v>0</v>
      </c>
      <c r="BL283" s="15" t="s">
        <v>267</v>
      </c>
      <c r="BM283" s="198" t="s">
        <v>710</v>
      </c>
    </row>
    <row r="284" s="2" customFormat="1" ht="24.15" customHeight="1">
      <c r="A284" s="34"/>
      <c r="B284" s="185"/>
      <c r="C284" s="200" t="s">
        <v>711</v>
      </c>
      <c r="D284" s="200" t="s">
        <v>301</v>
      </c>
      <c r="E284" s="201" t="s">
        <v>712</v>
      </c>
      <c r="F284" s="202" t="s">
        <v>713</v>
      </c>
      <c r="G284" s="203" t="s">
        <v>244</v>
      </c>
      <c r="H284" s="204">
        <v>643.447</v>
      </c>
      <c r="I284" s="205"/>
      <c r="J284" s="206">
        <f>ROUND(I284*H284,2)</f>
        <v>0</v>
      </c>
      <c r="K284" s="207"/>
      <c r="L284" s="208"/>
      <c r="M284" s="209" t="s">
        <v>1</v>
      </c>
      <c r="N284" s="210" t="s">
        <v>41</v>
      </c>
      <c r="O284" s="78"/>
      <c r="P284" s="196">
        <f>O284*H284</f>
        <v>0</v>
      </c>
      <c r="Q284" s="196">
        <v>0.0019599999999999999</v>
      </c>
      <c r="R284" s="196">
        <f>Q284*H284</f>
        <v>1.2611561199999999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334</v>
      </c>
      <c r="AT284" s="198" t="s">
        <v>301</v>
      </c>
      <c r="AU284" s="198" t="s">
        <v>88</v>
      </c>
      <c r="AY284" s="15" t="s">
        <v>204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88</v>
      </c>
      <c r="BK284" s="199">
        <f>ROUND(I284*H284,2)</f>
        <v>0</v>
      </c>
      <c r="BL284" s="15" t="s">
        <v>267</v>
      </c>
      <c r="BM284" s="198" t="s">
        <v>714</v>
      </c>
    </row>
    <row r="285" s="2" customFormat="1" ht="24.15" customHeight="1">
      <c r="A285" s="34"/>
      <c r="B285" s="185"/>
      <c r="C285" s="200" t="s">
        <v>715</v>
      </c>
      <c r="D285" s="200" t="s">
        <v>301</v>
      </c>
      <c r="E285" s="201" t="s">
        <v>716</v>
      </c>
      <c r="F285" s="202" t="s">
        <v>717</v>
      </c>
      <c r="G285" s="203" t="s">
        <v>244</v>
      </c>
      <c r="H285" s="204">
        <v>643.447</v>
      </c>
      <c r="I285" s="205"/>
      <c r="J285" s="206">
        <f>ROUND(I285*H285,2)</f>
        <v>0</v>
      </c>
      <c r="K285" s="207"/>
      <c r="L285" s="208"/>
      <c r="M285" s="209" t="s">
        <v>1</v>
      </c>
      <c r="N285" s="210" t="s">
        <v>41</v>
      </c>
      <c r="O285" s="78"/>
      <c r="P285" s="196">
        <f>O285*H285</f>
        <v>0</v>
      </c>
      <c r="Q285" s="196">
        <v>0.0024499999999999999</v>
      </c>
      <c r="R285" s="196">
        <f>Q285*H285</f>
        <v>1.5764451499999999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334</v>
      </c>
      <c r="AT285" s="198" t="s">
        <v>301</v>
      </c>
      <c r="AU285" s="198" t="s">
        <v>88</v>
      </c>
      <c r="AY285" s="15" t="s">
        <v>204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88</v>
      </c>
      <c r="BK285" s="199">
        <f>ROUND(I285*H285,2)</f>
        <v>0</v>
      </c>
      <c r="BL285" s="15" t="s">
        <v>267</v>
      </c>
      <c r="BM285" s="198" t="s">
        <v>718</v>
      </c>
    </row>
    <row r="286" s="2" customFormat="1" ht="24.15" customHeight="1">
      <c r="A286" s="34"/>
      <c r="B286" s="185"/>
      <c r="C286" s="186" t="s">
        <v>719</v>
      </c>
      <c r="D286" s="186" t="s">
        <v>206</v>
      </c>
      <c r="E286" s="187" t="s">
        <v>720</v>
      </c>
      <c r="F286" s="188" t="s">
        <v>721</v>
      </c>
      <c r="G286" s="189" t="s">
        <v>641</v>
      </c>
      <c r="H286" s="211"/>
      <c r="I286" s="191"/>
      <c r="J286" s="192">
        <f>ROUND(I286*H286,2)</f>
        <v>0</v>
      </c>
      <c r="K286" s="193"/>
      <c r="L286" s="35"/>
      <c r="M286" s="194" t="s">
        <v>1</v>
      </c>
      <c r="N286" s="195" t="s">
        <v>41</v>
      </c>
      <c r="O286" s="78"/>
      <c r="P286" s="196">
        <f>O286*H286</f>
        <v>0</v>
      </c>
      <c r="Q286" s="196">
        <v>0</v>
      </c>
      <c r="R286" s="196">
        <f>Q286*H286</f>
        <v>0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267</v>
      </c>
      <c r="AT286" s="198" t="s">
        <v>206</v>
      </c>
      <c r="AU286" s="198" t="s">
        <v>88</v>
      </c>
      <c r="AY286" s="15" t="s">
        <v>204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88</v>
      </c>
      <c r="BK286" s="199">
        <f>ROUND(I286*H286,2)</f>
        <v>0</v>
      </c>
      <c r="BL286" s="15" t="s">
        <v>267</v>
      </c>
      <c r="BM286" s="198" t="s">
        <v>722</v>
      </c>
    </row>
    <row r="287" s="12" customFormat="1" ht="22.8" customHeight="1">
      <c r="A287" s="12"/>
      <c r="B287" s="172"/>
      <c r="C287" s="12"/>
      <c r="D287" s="173" t="s">
        <v>74</v>
      </c>
      <c r="E287" s="183" t="s">
        <v>723</v>
      </c>
      <c r="F287" s="183" t="s">
        <v>724</v>
      </c>
      <c r="G287" s="12"/>
      <c r="H287" s="12"/>
      <c r="I287" s="175"/>
      <c r="J287" s="184">
        <f>BK287</f>
        <v>0</v>
      </c>
      <c r="K287" s="12"/>
      <c r="L287" s="172"/>
      <c r="M287" s="177"/>
      <c r="N287" s="178"/>
      <c r="O287" s="178"/>
      <c r="P287" s="179">
        <f>SUM(P288:P290)</f>
        <v>0</v>
      </c>
      <c r="Q287" s="178"/>
      <c r="R287" s="179">
        <f>SUM(R288:R290)</f>
        <v>0.085279999999999995</v>
      </c>
      <c r="S287" s="178"/>
      <c r="T287" s="180">
        <f>SUM(T288:T290)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173" t="s">
        <v>88</v>
      </c>
      <c r="AT287" s="181" t="s">
        <v>74</v>
      </c>
      <c r="AU287" s="181" t="s">
        <v>82</v>
      </c>
      <c r="AY287" s="173" t="s">
        <v>204</v>
      </c>
      <c r="BK287" s="182">
        <f>SUM(BK288:BK290)</f>
        <v>0</v>
      </c>
    </row>
    <row r="288" s="2" customFormat="1" ht="16.5" customHeight="1">
      <c r="A288" s="34"/>
      <c r="B288" s="185"/>
      <c r="C288" s="186" t="s">
        <v>725</v>
      </c>
      <c r="D288" s="186" t="s">
        <v>206</v>
      </c>
      <c r="E288" s="187" t="s">
        <v>726</v>
      </c>
      <c r="F288" s="188" t="s">
        <v>727</v>
      </c>
      <c r="G288" s="189" t="s">
        <v>294</v>
      </c>
      <c r="H288" s="190">
        <v>4</v>
      </c>
      <c r="I288" s="191"/>
      <c r="J288" s="192">
        <f>ROUND(I288*H288,2)</f>
        <v>0</v>
      </c>
      <c r="K288" s="193"/>
      <c r="L288" s="35"/>
      <c r="M288" s="194" t="s">
        <v>1</v>
      </c>
      <c r="N288" s="195" t="s">
        <v>41</v>
      </c>
      <c r="O288" s="78"/>
      <c r="P288" s="196">
        <f>O288*H288</f>
        <v>0</v>
      </c>
      <c r="Q288" s="196">
        <v>0</v>
      </c>
      <c r="R288" s="196">
        <f>Q288*H288</f>
        <v>0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267</v>
      </c>
      <c r="AT288" s="198" t="s">
        <v>206</v>
      </c>
      <c r="AU288" s="198" t="s">
        <v>88</v>
      </c>
      <c r="AY288" s="15" t="s">
        <v>204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88</v>
      </c>
      <c r="BK288" s="199">
        <f>ROUND(I288*H288,2)</f>
        <v>0</v>
      </c>
      <c r="BL288" s="15" t="s">
        <v>267</v>
      </c>
      <c r="BM288" s="198" t="s">
        <v>728</v>
      </c>
    </row>
    <row r="289" s="2" customFormat="1" ht="21.75" customHeight="1">
      <c r="A289" s="34"/>
      <c r="B289" s="185"/>
      <c r="C289" s="200" t="s">
        <v>729</v>
      </c>
      <c r="D289" s="200" t="s">
        <v>301</v>
      </c>
      <c r="E289" s="201" t="s">
        <v>730</v>
      </c>
      <c r="F289" s="202" t="s">
        <v>731</v>
      </c>
      <c r="G289" s="203" t="s">
        <v>294</v>
      </c>
      <c r="H289" s="204">
        <v>4</v>
      </c>
      <c r="I289" s="205"/>
      <c r="J289" s="206">
        <f>ROUND(I289*H289,2)</f>
        <v>0</v>
      </c>
      <c r="K289" s="207"/>
      <c r="L289" s="208"/>
      <c r="M289" s="209" t="s">
        <v>1</v>
      </c>
      <c r="N289" s="210" t="s">
        <v>41</v>
      </c>
      <c r="O289" s="78"/>
      <c r="P289" s="196">
        <f>O289*H289</f>
        <v>0</v>
      </c>
      <c r="Q289" s="196">
        <v>0.021319999999999999</v>
      </c>
      <c r="R289" s="196">
        <f>Q289*H289</f>
        <v>0.085279999999999995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334</v>
      </c>
      <c r="AT289" s="198" t="s">
        <v>301</v>
      </c>
      <c r="AU289" s="198" t="s">
        <v>88</v>
      </c>
      <c r="AY289" s="15" t="s">
        <v>204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88</v>
      </c>
      <c r="BK289" s="199">
        <f>ROUND(I289*H289,2)</f>
        <v>0</v>
      </c>
      <c r="BL289" s="15" t="s">
        <v>267</v>
      </c>
      <c r="BM289" s="198" t="s">
        <v>732</v>
      </c>
    </row>
    <row r="290" s="2" customFormat="1" ht="24.15" customHeight="1">
      <c r="A290" s="34"/>
      <c r="B290" s="185"/>
      <c r="C290" s="186" t="s">
        <v>733</v>
      </c>
      <c r="D290" s="186" t="s">
        <v>206</v>
      </c>
      <c r="E290" s="187" t="s">
        <v>734</v>
      </c>
      <c r="F290" s="188" t="s">
        <v>735</v>
      </c>
      <c r="G290" s="189" t="s">
        <v>641</v>
      </c>
      <c r="H290" s="211"/>
      <c r="I290" s="191"/>
      <c r="J290" s="192">
        <f>ROUND(I290*H290,2)</f>
        <v>0</v>
      </c>
      <c r="K290" s="193"/>
      <c r="L290" s="35"/>
      <c r="M290" s="194" t="s">
        <v>1</v>
      </c>
      <c r="N290" s="195" t="s">
        <v>41</v>
      </c>
      <c r="O290" s="78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267</v>
      </c>
      <c r="AT290" s="198" t="s">
        <v>206</v>
      </c>
      <c r="AU290" s="198" t="s">
        <v>88</v>
      </c>
      <c r="AY290" s="15" t="s">
        <v>204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88</v>
      </c>
      <c r="BK290" s="199">
        <f>ROUND(I290*H290,2)</f>
        <v>0</v>
      </c>
      <c r="BL290" s="15" t="s">
        <v>267</v>
      </c>
      <c r="BM290" s="198" t="s">
        <v>736</v>
      </c>
    </row>
    <row r="291" s="12" customFormat="1" ht="22.8" customHeight="1">
      <c r="A291" s="12"/>
      <c r="B291" s="172"/>
      <c r="C291" s="12"/>
      <c r="D291" s="173" t="s">
        <v>74</v>
      </c>
      <c r="E291" s="183" t="s">
        <v>737</v>
      </c>
      <c r="F291" s="183" t="s">
        <v>738</v>
      </c>
      <c r="G291" s="12"/>
      <c r="H291" s="12"/>
      <c r="I291" s="175"/>
      <c r="J291" s="184">
        <f>BK291</f>
        <v>0</v>
      </c>
      <c r="K291" s="12"/>
      <c r="L291" s="172"/>
      <c r="M291" s="177"/>
      <c r="N291" s="178"/>
      <c r="O291" s="178"/>
      <c r="P291" s="179">
        <f>SUM(P292:P297)</f>
        <v>0</v>
      </c>
      <c r="Q291" s="178"/>
      <c r="R291" s="179">
        <f>SUM(R292:R297)</f>
        <v>0.30731922299999997</v>
      </c>
      <c r="S291" s="178"/>
      <c r="T291" s="180">
        <f>SUM(T292:T297)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173" t="s">
        <v>88</v>
      </c>
      <c r="AT291" s="181" t="s">
        <v>74</v>
      </c>
      <c r="AU291" s="181" t="s">
        <v>82</v>
      </c>
      <c r="AY291" s="173" t="s">
        <v>204</v>
      </c>
      <c r="BK291" s="182">
        <f>SUM(BK292:BK297)</f>
        <v>0</v>
      </c>
    </row>
    <row r="292" s="2" customFormat="1" ht="37.8" customHeight="1">
      <c r="A292" s="34"/>
      <c r="B292" s="185"/>
      <c r="C292" s="186" t="s">
        <v>739</v>
      </c>
      <c r="D292" s="186" t="s">
        <v>206</v>
      </c>
      <c r="E292" s="187" t="s">
        <v>740</v>
      </c>
      <c r="F292" s="188" t="s">
        <v>741</v>
      </c>
      <c r="G292" s="189" t="s">
        <v>244</v>
      </c>
      <c r="H292" s="190">
        <v>21.149999999999999</v>
      </c>
      <c r="I292" s="191"/>
      <c r="J292" s="192">
        <f>ROUND(I292*H292,2)</f>
        <v>0</v>
      </c>
      <c r="K292" s="193"/>
      <c r="L292" s="35"/>
      <c r="M292" s="194" t="s">
        <v>1</v>
      </c>
      <c r="N292" s="195" t="s">
        <v>41</v>
      </c>
      <c r="O292" s="78"/>
      <c r="P292" s="196">
        <f>O292*H292</f>
        <v>0</v>
      </c>
      <c r="Q292" s="196">
        <v>0.0018480199999999999</v>
      </c>
      <c r="R292" s="196">
        <f>Q292*H292</f>
        <v>0.039085622999999993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267</v>
      </c>
      <c r="AT292" s="198" t="s">
        <v>206</v>
      </c>
      <c r="AU292" s="198" t="s">
        <v>88</v>
      </c>
      <c r="AY292" s="15" t="s">
        <v>204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88</v>
      </c>
      <c r="BK292" s="199">
        <f>ROUND(I292*H292,2)</f>
        <v>0</v>
      </c>
      <c r="BL292" s="15" t="s">
        <v>267</v>
      </c>
      <c r="BM292" s="198" t="s">
        <v>742</v>
      </c>
    </row>
    <row r="293" s="2" customFormat="1" ht="37.8" customHeight="1">
      <c r="A293" s="34"/>
      <c r="B293" s="185"/>
      <c r="C293" s="200" t="s">
        <v>743</v>
      </c>
      <c r="D293" s="200" t="s">
        <v>301</v>
      </c>
      <c r="E293" s="201" t="s">
        <v>744</v>
      </c>
      <c r="F293" s="202" t="s">
        <v>745</v>
      </c>
      <c r="G293" s="203" t="s">
        <v>244</v>
      </c>
      <c r="H293" s="204">
        <v>22.207999999999998</v>
      </c>
      <c r="I293" s="205"/>
      <c r="J293" s="206">
        <f>ROUND(I293*H293,2)</f>
        <v>0</v>
      </c>
      <c r="K293" s="207"/>
      <c r="L293" s="208"/>
      <c r="M293" s="209" t="s">
        <v>1</v>
      </c>
      <c r="N293" s="210" t="s">
        <v>41</v>
      </c>
      <c r="O293" s="78"/>
      <c r="P293" s="196">
        <f>O293*H293</f>
        <v>0</v>
      </c>
      <c r="Q293" s="196">
        <v>0.0117</v>
      </c>
      <c r="R293" s="196">
        <f>Q293*H293</f>
        <v>0.2598336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334</v>
      </c>
      <c r="AT293" s="198" t="s">
        <v>301</v>
      </c>
      <c r="AU293" s="198" t="s">
        <v>88</v>
      </c>
      <c r="AY293" s="15" t="s">
        <v>204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88</v>
      </c>
      <c r="BK293" s="199">
        <f>ROUND(I293*H293,2)</f>
        <v>0</v>
      </c>
      <c r="BL293" s="15" t="s">
        <v>267</v>
      </c>
      <c r="BM293" s="198" t="s">
        <v>746</v>
      </c>
    </row>
    <row r="294" s="2" customFormat="1" ht="21.75" customHeight="1">
      <c r="A294" s="34"/>
      <c r="B294" s="185"/>
      <c r="C294" s="186" t="s">
        <v>747</v>
      </c>
      <c r="D294" s="186" t="s">
        <v>206</v>
      </c>
      <c r="E294" s="187" t="s">
        <v>748</v>
      </c>
      <c r="F294" s="188" t="s">
        <v>749</v>
      </c>
      <c r="G294" s="189" t="s">
        <v>294</v>
      </c>
      <c r="H294" s="190">
        <v>24</v>
      </c>
      <c r="I294" s="191"/>
      <c r="J294" s="192">
        <f>ROUND(I294*H294,2)</f>
        <v>0</v>
      </c>
      <c r="K294" s="193"/>
      <c r="L294" s="35"/>
      <c r="M294" s="194" t="s">
        <v>1</v>
      </c>
      <c r="N294" s="195" t="s">
        <v>41</v>
      </c>
      <c r="O294" s="78"/>
      <c r="P294" s="196">
        <f>O294*H294</f>
        <v>0</v>
      </c>
      <c r="Q294" s="196">
        <v>0</v>
      </c>
      <c r="R294" s="196">
        <f>Q294*H294</f>
        <v>0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267</v>
      </c>
      <c r="AT294" s="198" t="s">
        <v>206</v>
      </c>
      <c r="AU294" s="198" t="s">
        <v>88</v>
      </c>
      <c r="AY294" s="15" t="s">
        <v>204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88</v>
      </c>
      <c r="BK294" s="199">
        <f>ROUND(I294*H294,2)</f>
        <v>0</v>
      </c>
      <c r="BL294" s="15" t="s">
        <v>267</v>
      </c>
      <c r="BM294" s="198" t="s">
        <v>750</v>
      </c>
    </row>
    <row r="295" s="2" customFormat="1" ht="16.5" customHeight="1">
      <c r="A295" s="34"/>
      <c r="B295" s="185"/>
      <c r="C295" s="200" t="s">
        <v>751</v>
      </c>
      <c r="D295" s="200" t="s">
        <v>301</v>
      </c>
      <c r="E295" s="201" t="s">
        <v>752</v>
      </c>
      <c r="F295" s="202" t="s">
        <v>753</v>
      </c>
      <c r="G295" s="203" t="s">
        <v>294</v>
      </c>
      <c r="H295" s="204">
        <v>12</v>
      </c>
      <c r="I295" s="205"/>
      <c r="J295" s="206">
        <f>ROUND(I295*H295,2)</f>
        <v>0</v>
      </c>
      <c r="K295" s="207"/>
      <c r="L295" s="208"/>
      <c r="M295" s="209" t="s">
        <v>1</v>
      </c>
      <c r="N295" s="210" t="s">
        <v>41</v>
      </c>
      <c r="O295" s="78"/>
      <c r="P295" s="196">
        <f>O295*H295</f>
        <v>0</v>
      </c>
      <c r="Q295" s="196">
        <v>0.00035</v>
      </c>
      <c r="R295" s="196">
        <f>Q295*H295</f>
        <v>0.0041999999999999997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334</v>
      </c>
      <c r="AT295" s="198" t="s">
        <v>301</v>
      </c>
      <c r="AU295" s="198" t="s">
        <v>88</v>
      </c>
      <c r="AY295" s="15" t="s">
        <v>204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88</v>
      </c>
      <c r="BK295" s="199">
        <f>ROUND(I295*H295,2)</f>
        <v>0</v>
      </c>
      <c r="BL295" s="15" t="s">
        <v>267</v>
      </c>
      <c r="BM295" s="198" t="s">
        <v>754</v>
      </c>
    </row>
    <row r="296" s="2" customFormat="1" ht="16.5" customHeight="1">
      <c r="A296" s="34"/>
      <c r="B296" s="185"/>
      <c r="C296" s="200" t="s">
        <v>755</v>
      </c>
      <c r="D296" s="200" t="s">
        <v>301</v>
      </c>
      <c r="E296" s="201" t="s">
        <v>756</v>
      </c>
      <c r="F296" s="202" t="s">
        <v>757</v>
      </c>
      <c r="G296" s="203" t="s">
        <v>294</v>
      </c>
      <c r="H296" s="204">
        <v>12</v>
      </c>
      <c r="I296" s="205"/>
      <c r="J296" s="206">
        <f>ROUND(I296*H296,2)</f>
        <v>0</v>
      </c>
      <c r="K296" s="207"/>
      <c r="L296" s="208"/>
      <c r="M296" s="209" t="s">
        <v>1</v>
      </c>
      <c r="N296" s="210" t="s">
        <v>41</v>
      </c>
      <c r="O296" s="78"/>
      <c r="P296" s="196">
        <f>O296*H296</f>
        <v>0</v>
      </c>
      <c r="Q296" s="196">
        <v>0.00035</v>
      </c>
      <c r="R296" s="196">
        <f>Q296*H296</f>
        <v>0.0041999999999999997</v>
      </c>
      <c r="S296" s="196">
        <v>0</v>
      </c>
      <c r="T296" s="197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334</v>
      </c>
      <c r="AT296" s="198" t="s">
        <v>301</v>
      </c>
      <c r="AU296" s="198" t="s">
        <v>88</v>
      </c>
      <c r="AY296" s="15" t="s">
        <v>204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88</v>
      </c>
      <c r="BK296" s="199">
        <f>ROUND(I296*H296,2)</f>
        <v>0</v>
      </c>
      <c r="BL296" s="15" t="s">
        <v>267</v>
      </c>
      <c r="BM296" s="198" t="s">
        <v>758</v>
      </c>
    </row>
    <row r="297" s="2" customFormat="1" ht="24.15" customHeight="1">
      <c r="A297" s="34"/>
      <c r="B297" s="185"/>
      <c r="C297" s="186" t="s">
        <v>759</v>
      </c>
      <c r="D297" s="186" t="s">
        <v>206</v>
      </c>
      <c r="E297" s="187" t="s">
        <v>760</v>
      </c>
      <c r="F297" s="188" t="s">
        <v>761</v>
      </c>
      <c r="G297" s="189" t="s">
        <v>641</v>
      </c>
      <c r="H297" s="211"/>
      <c r="I297" s="191"/>
      <c r="J297" s="192">
        <f>ROUND(I297*H297,2)</f>
        <v>0</v>
      </c>
      <c r="K297" s="193"/>
      <c r="L297" s="35"/>
      <c r="M297" s="194" t="s">
        <v>1</v>
      </c>
      <c r="N297" s="195" t="s">
        <v>41</v>
      </c>
      <c r="O297" s="78"/>
      <c r="P297" s="196">
        <f>O297*H297</f>
        <v>0</v>
      </c>
      <c r="Q297" s="196">
        <v>0</v>
      </c>
      <c r="R297" s="196">
        <f>Q297*H297</f>
        <v>0</v>
      </c>
      <c r="S297" s="196">
        <v>0</v>
      </c>
      <c r="T297" s="197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267</v>
      </c>
      <c r="AT297" s="198" t="s">
        <v>206</v>
      </c>
      <c r="AU297" s="198" t="s">
        <v>88</v>
      </c>
      <c r="AY297" s="15" t="s">
        <v>204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88</v>
      </c>
      <c r="BK297" s="199">
        <f>ROUND(I297*H297,2)</f>
        <v>0</v>
      </c>
      <c r="BL297" s="15" t="s">
        <v>267</v>
      </c>
      <c r="BM297" s="198" t="s">
        <v>762</v>
      </c>
    </row>
    <row r="298" s="12" customFormat="1" ht="22.8" customHeight="1">
      <c r="A298" s="12"/>
      <c r="B298" s="172"/>
      <c r="C298" s="12"/>
      <c r="D298" s="173" t="s">
        <v>74</v>
      </c>
      <c r="E298" s="183" t="s">
        <v>763</v>
      </c>
      <c r="F298" s="183" t="s">
        <v>764</v>
      </c>
      <c r="G298" s="12"/>
      <c r="H298" s="12"/>
      <c r="I298" s="175"/>
      <c r="J298" s="184">
        <f>BK298</f>
        <v>0</v>
      </c>
      <c r="K298" s="12"/>
      <c r="L298" s="172"/>
      <c r="M298" s="177"/>
      <c r="N298" s="178"/>
      <c r="O298" s="178"/>
      <c r="P298" s="179">
        <f>SUM(P299:P312)</f>
        <v>0</v>
      </c>
      <c r="Q298" s="178"/>
      <c r="R298" s="179">
        <f>SUM(R299:R312)</f>
        <v>17.707119100000003</v>
      </c>
      <c r="S298" s="178"/>
      <c r="T298" s="180">
        <f>SUM(T299:T312)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173" t="s">
        <v>88</v>
      </c>
      <c r="AT298" s="181" t="s">
        <v>74</v>
      </c>
      <c r="AU298" s="181" t="s">
        <v>82</v>
      </c>
      <c r="AY298" s="173" t="s">
        <v>204</v>
      </c>
      <c r="BK298" s="182">
        <f>SUM(BK299:BK312)</f>
        <v>0</v>
      </c>
    </row>
    <row r="299" s="2" customFormat="1" ht="24.15" customHeight="1">
      <c r="A299" s="34"/>
      <c r="B299" s="185"/>
      <c r="C299" s="186" t="s">
        <v>765</v>
      </c>
      <c r="D299" s="186" t="s">
        <v>206</v>
      </c>
      <c r="E299" s="187" t="s">
        <v>766</v>
      </c>
      <c r="F299" s="188" t="s">
        <v>767</v>
      </c>
      <c r="G299" s="189" t="s">
        <v>294</v>
      </c>
      <c r="H299" s="190">
        <v>19</v>
      </c>
      <c r="I299" s="191"/>
      <c r="J299" s="192">
        <f>ROUND(I299*H299,2)</f>
        <v>0</v>
      </c>
      <c r="K299" s="193"/>
      <c r="L299" s="35"/>
      <c r="M299" s="194" t="s">
        <v>1</v>
      </c>
      <c r="N299" s="195" t="s">
        <v>41</v>
      </c>
      <c r="O299" s="78"/>
      <c r="P299" s="196">
        <f>O299*H299</f>
        <v>0</v>
      </c>
      <c r="Q299" s="196">
        <v>0.00021000000000000001</v>
      </c>
      <c r="R299" s="196">
        <f>Q299*H299</f>
        <v>0.0039900000000000005</v>
      </c>
      <c r="S299" s="196">
        <v>0</v>
      </c>
      <c r="T299" s="197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267</v>
      </c>
      <c r="AT299" s="198" t="s">
        <v>206</v>
      </c>
      <c r="AU299" s="198" t="s">
        <v>88</v>
      </c>
      <c r="AY299" s="15" t="s">
        <v>204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88</v>
      </c>
      <c r="BK299" s="199">
        <f>ROUND(I299*H299,2)</f>
        <v>0</v>
      </c>
      <c r="BL299" s="15" t="s">
        <v>267</v>
      </c>
      <c r="BM299" s="198" t="s">
        <v>768</v>
      </c>
    </row>
    <row r="300" s="2" customFormat="1" ht="16.5" customHeight="1">
      <c r="A300" s="34"/>
      <c r="B300" s="185"/>
      <c r="C300" s="200" t="s">
        <v>769</v>
      </c>
      <c r="D300" s="200" t="s">
        <v>301</v>
      </c>
      <c r="E300" s="201" t="s">
        <v>770</v>
      </c>
      <c r="F300" s="202" t="s">
        <v>771</v>
      </c>
      <c r="G300" s="203" t="s">
        <v>294</v>
      </c>
      <c r="H300" s="204">
        <v>6</v>
      </c>
      <c r="I300" s="205"/>
      <c r="J300" s="206">
        <f>ROUND(I300*H300,2)</f>
        <v>0</v>
      </c>
      <c r="K300" s="207"/>
      <c r="L300" s="208"/>
      <c r="M300" s="209" t="s">
        <v>1</v>
      </c>
      <c r="N300" s="210" t="s">
        <v>41</v>
      </c>
      <c r="O300" s="78"/>
      <c r="P300" s="196">
        <f>O300*H300</f>
        <v>0</v>
      </c>
      <c r="Q300" s="196">
        <v>0</v>
      </c>
      <c r="R300" s="196">
        <f>Q300*H300</f>
        <v>0</v>
      </c>
      <c r="S300" s="196">
        <v>0</v>
      </c>
      <c r="T300" s="197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8" t="s">
        <v>334</v>
      </c>
      <c r="AT300" s="198" t="s">
        <v>301</v>
      </c>
      <c r="AU300" s="198" t="s">
        <v>88</v>
      </c>
      <c r="AY300" s="15" t="s">
        <v>204</v>
      </c>
      <c r="BE300" s="199">
        <f>IF(N300="základná",J300,0)</f>
        <v>0</v>
      </c>
      <c r="BF300" s="199">
        <f>IF(N300="znížená",J300,0)</f>
        <v>0</v>
      </c>
      <c r="BG300" s="199">
        <f>IF(N300="zákl. prenesená",J300,0)</f>
        <v>0</v>
      </c>
      <c r="BH300" s="199">
        <f>IF(N300="zníž. prenesená",J300,0)</f>
        <v>0</v>
      </c>
      <c r="BI300" s="199">
        <f>IF(N300="nulová",J300,0)</f>
        <v>0</v>
      </c>
      <c r="BJ300" s="15" t="s">
        <v>88</v>
      </c>
      <c r="BK300" s="199">
        <f>ROUND(I300*H300,2)</f>
        <v>0</v>
      </c>
      <c r="BL300" s="15" t="s">
        <v>267</v>
      </c>
      <c r="BM300" s="198" t="s">
        <v>772</v>
      </c>
    </row>
    <row r="301" s="2" customFormat="1" ht="16.5" customHeight="1">
      <c r="A301" s="34"/>
      <c r="B301" s="185"/>
      <c r="C301" s="200" t="s">
        <v>773</v>
      </c>
      <c r="D301" s="200" t="s">
        <v>301</v>
      </c>
      <c r="E301" s="201" t="s">
        <v>774</v>
      </c>
      <c r="F301" s="202" t="s">
        <v>775</v>
      </c>
      <c r="G301" s="203" t="s">
        <v>294</v>
      </c>
      <c r="H301" s="204">
        <v>13</v>
      </c>
      <c r="I301" s="205"/>
      <c r="J301" s="206">
        <f>ROUND(I301*H301,2)</f>
        <v>0</v>
      </c>
      <c r="K301" s="207"/>
      <c r="L301" s="208"/>
      <c r="M301" s="209" t="s">
        <v>1</v>
      </c>
      <c r="N301" s="210" t="s">
        <v>41</v>
      </c>
      <c r="O301" s="78"/>
      <c r="P301" s="196">
        <f>O301*H301</f>
        <v>0</v>
      </c>
      <c r="Q301" s="196">
        <v>0</v>
      </c>
      <c r="R301" s="196">
        <f>Q301*H301</f>
        <v>0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334</v>
      </c>
      <c r="AT301" s="198" t="s">
        <v>301</v>
      </c>
      <c r="AU301" s="198" t="s">
        <v>88</v>
      </c>
      <c r="AY301" s="15" t="s">
        <v>204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88</v>
      </c>
      <c r="BK301" s="199">
        <f>ROUND(I301*H301,2)</f>
        <v>0</v>
      </c>
      <c r="BL301" s="15" t="s">
        <v>267</v>
      </c>
      <c r="BM301" s="198" t="s">
        <v>776</v>
      </c>
    </row>
    <row r="302" s="2" customFormat="1" ht="24.15" customHeight="1">
      <c r="A302" s="34"/>
      <c r="B302" s="185"/>
      <c r="C302" s="186" t="s">
        <v>777</v>
      </c>
      <c r="D302" s="186" t="s">
        <v>206</v>
      </c>
      <c r="E302" s="187" t="s">
        <v>778</v>
      </c>
      <c r="F302" s="188" t="s">
        <v>779</v>
      </c>
      <c r="G302" s="189" t="s">
        <v>495</v>
      </c>
      <c r="H302" s="190">
        <v>33.600000000000001</v>
      </c>
      <c r="I302" s="191"/>
      <c r="J302" s="192">
        <f>ROUND(I302*H302,2)</f>
        <v>0</v>
      </c>
      <c r="K302" s="193"/>
      <c r="L302" s="35"/>
      <c r="M302" s="194" t="s">
        <v>1</v>
      </c>
      <c r="N302" s="195" t="s">
        <v>41</v>
      </c>
      <c r="O302" s="78"/>
      <c r="P302" s="196">
        <f>O302*H302</f>
        <v>0</v>
      </c>
      <c r="Q302" s="196">
        <v>0.00025999999999999998</v>
      </c>
      <c r="R302" s="196">
        <f>Q302*H302</f>
        <v>0.008735999999999999</v>
      </c>
      <c r="S302" s="196">
        <v>0</v>
      </c>
      <c r="T302" s="197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267</v>
      </c>
      <c r="AT302" s="198" t="s">
        <v>206</v>
      </c>
      <c r="AU302" s="198" t="s">
        <v>88</v>
      </c>
      <c r="AY302" s="15" t="s">
        <v>204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88</v>
      </c>
      <c r="BK302" s="199">
        <f>ROUND(I302*H302,2)</f>
        <v>0</v>
      </c>
      <c r="BL302" s="15" t="s">
        <v>267</v>
      </c>
      <c r="BM302" s="198" t="s">
        <v>780</v>
      </c>
    </row>
    <row r="303" s="2" customFormat="1" ht="24.15" customHeight="1">
      <c r="A303" s="34"/>
      <c r="B303" s="185"/>
      <c r="C303" s="200" t="s">
        <v>781</v>
      </c>
      <c r="D303" s="200" t="s">
        <v>301</v>
      </c>
      <c r="E303" s="201" t="s">
        <v>782</v>
      </c>
      <c r="F303" s="202" t="s">
        <v>783</v>
      </c>
      <c r="G303" s="203" t="s">
        <v>209</v>
      </c>
      <c r="H303" s="204">
        <v>0.42999999999999999</v>
      </c>
      <c r="I303" s="205"/>
      <c r="J303" s="206">
        <f>ROUND(I303*H303,2)</f>
        <v>0</v>
      </c>
      <c r="K303" s="207"/>
      <c r="L303" s="208"/>
      <c r="M303" s="209" t="s">
        <v>1</v>
      </c>
      <c r="N303" s="210" t="s">
        <v>41</v>
      </c>
      <c r="O303" s="78"/>
      <c r="P303" s="196">
        <f>O303*H303</f>
        <v>0</v>
      </c>
      <c r="Q303" s="196">
        <v>0.55000000000000004</v>
      </c>
      <c r="R303" s="196">
        <f>Q303*H303</f>
        <v>0.23650000000000002</v>
      </c>
      <c r="S303" s="196">
        <v>0</v>
      </c>
      <c r="T303" s="197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334</v>
      </c>
      <c r="AT303" s="198" t="s">
        <v>301</v>
      </c>
      <c r="AU303" s="198" t="s">
        <v>88</v>
      </c>
      <c r="AY303" s="15" t="s">
        <v>204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88</v>
      </c>
      <c r="BK303" s="199">
        <f>ROUND(I303*H303,2)</f>
        <v>0</v>
      </c>
      <c r="BL303" s="15" t="s">
        <v>267</v>
      </c>
      <c r="BM303" s="198" t="s">
        <v>784</v>
      </c>
    </row>
    <row r="304" s="2" customFormat="1" ht="24.15" customHeight="1">
      <c r="A304" s="34"/>
      <c r="B304" s="185"/>
      <c r="C304" s="186" t="s">
        <v>785</v>
      </c>
      <c r="D304" s="186" t="s">
        <v>206</v>
      </c>
      <c r="E304" s="187" t="s">
        <v>786</v>
      </c>
      <c r="F304" s="188" t="s">
        <v>787</v>
      </c>
      <c r="G304" s="189" t="s">
        <v>244</v>
      </c>
      <c r="H304" s="190">
        <v>853.72900000000004</v>
      </c>
      <c r="I304" s="191"/>
      <c r="J304" s="192">
        <f>ROUND(I304*H304,2)</f>
        <v>0</v>
      </c>
      <c r="K304" s="193"/>
      <c r="L304" s="35"/>
      <c r="M304" s="194" t="s">
        <v>1</v>
      </c>
      <c r="N304" s="195" t="s">
        <v>41</v>
      </c>
      <c r="O304" s="78"/>
      <c r="P304" s="196">
        <f>O304*H304</f>
        <v>0</v>
      </c>
      <c r="Q304" s="196">
        <v>0</v>
      </c>
      <c r="R304" s="196">
        <f>Q304*H304</f>
        <v>0</v>
      </c>
      <c r="S304" s="196">
        <v>0</v>
      </c>
      <c r="T304" s="197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8" t="s">
        <v>267</v>
      </c>
      <c r="AT304" s="198" t="s">
        <v>206</v>
      </c>
      <c r="AU304" s="198" t="s">
        <v>88</v>
      </c>
      <c r="AY304" s="15" t="s">
        <v>204</v>
      </c>
      <c r="BE304" s="199">
        <f>IF(N304="základná",J304,0)</f>
        <v>0</v>
      </c>
      <c r="BF304" s="199">
        <f>IF(N304="znížená",J304,0)</f>
        <v>0</v>
      </c>
      <c r="BG304" s="199">
        <f>IF(N304="zákl. prenesená",J304,0)</f>
        <v>0</v>
      </c>
      <c r="BH304" s="199">
        <f>IF(N304="zníž. prenesená",J304,0)</f>
        <v>0</v>
      </c>
      <c r="BI304" s="199">
        <f>IF(N304="nulová",J304,0)</f>
        <v>0</v>
      </c>
      <c r="BJ304" s="15" t="s">
        <v>88</v>
      </c>
      <c r="BK304" s="199">
        <f>ROUND(I304*H304,2)</f>
        <v>0</v>
      </c>
      <c r="BL304" s="15" t="s">
        <v>267</v>
      </c>
      <c r="BM304" s="198" t="s">
        <v>788</v>
      </c>
    </row>
    <row r="305" s="2" customFormat="1" ht="24.15" customHeight="1">
      <c r="A305" s="34"/>
      <c r="B305" s="185"/>
      <c r="C305" s="200" t="s">
        <v>789</v>
      </c>
      <c r="D305" s="200" t="s">
        <v>301</v>
      </c>
      <c r="E305" s="201" t="s">
        <v>790</v>
      </c>
      <c r="F305" s="202" t="s">
        <v>791</v>
      </c>
      <c r="G305" s="203" t="s">
        <v>209</v>
      </c>
      <c r="H305" s="204">
        <v>22.538</v>
      </c>
      <c r="I305" s="205"/>
      <c r="J305" s="206">
        <f>ROUND(I305*H305,2)</f>
        <v>0</v>
      </c>
      <c r="K305" s="207"/>
      <c r="L305" s="208"/>
      <c r="M305" s="209" t="s">
        <v>1</v>
      </c>
      <c r="N305" s="210" t="s">
        <v>41</v>
      </c>
      <c r="O305" s="78"/>
      <c r="P305" s="196">
        <f>O305*H305</f>
        <v>0</v>
      </c>
      <c r="Q305" s="196">
        <v>0.55000000000000004</v>
      </c>
      <c r="R305" s="196">
        <f>Q305*H305</f>
        <v>12.395900000000001</v>
      </c>
      <c r="S305" s="196">
        <v>0</v>
      </c>
      <c r="T305" s="197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8" t="s">
        <v>334</v>
      </c>
      <c r="AT305" s="198" t="s">
        <v>301</v>
      </c>
      <c r="AU305" s="198" t="s">
        <v>88</v>
      </c>
      <c r="AY305" s="15" t="s">
        <v>204</v>
      </c>
      <c r="BE305" s="199">
        <f>IF(N305="základná",J305,0)</f>
        <v>0</v>
      </c>
      <c r="BF305" s="199">
        <f>IF(N305="znížená",J305,0)</f>
        <v>0</v>
      </c>
      <c r="BG305" s="199">
        <f>IF(N305="zákl. prenesená",J305,0)</f>
        <v>0</v>
      </c>
      <c r="BH305" s="199">
        <f>IF(N305="zníž. prenesená",J305,0)</f>
        <v>0</v>
      </c>
      <c r="BI305" s="199">
        <f>IF(N305="nulová",J305,0)</f>
        <v>0</v>
      </c>
      <c r="BJ305" s="15" t="s">
        <v>88</v>
      </c>
      <c r="BK305" s="199">
        <f>ROUND(I305*H305,2)</f>
        <v>0</v>
      </c>
      <c r="BL305" s="15" t="s">
        <v>267</v>
      </c>
      <c r="BM305" s="198" t="s">
        <v>792</v>
      </c>
    </row>
    <row r="306" s="2" customFormat="1" ht="16.5" customHeight="1">
      <c r="A306" s="34"/>
      <c r="B306" s="185"/>
      <c r="C306" s="186" t="s">
        <v>793</v>
      </c>
      <c r="D306" s="186" t="s">
        <v>206</v>
      </c>
      <c r="E306" s="187" t="s">
        <v>794</v>
      </c>
      <c r="F306" s="188" t="s">
        <v>795</v>
      </c>
      <c r="G306" s="189" t="s">
        <v>495</v>
      </c>
      <c r="H306" s="190">
        <v>945</v>
      </c>
      <c r="I306" s="191"/>
      <c r="J306" s="192">
        <f>ROUND(I306*H306,2)</f>
        <v>0</v>
      </c>
      <c r="K306" s="193"/>
      <c r="L306" s="35"/>
      <c r="M306" s="194" t="s">
        <v>1</v>
      </c>
      <c r="N306" s="195" t="s">
        <v>41</v>
      </c>
      <c r="O306" s="78"/>
      <c r="P306" s="196">
        <f>O306*H306</f>
        <v>0</v>
      </c>
      <c r="Q306" s="196">
        <v>0</v>
      </c>
      <c r="R306" s="196">
        <f>Q306*H306</f>
        <v>0</v>
      </c>
      <c r="S306" s="196">
        <v>0</v>
      </c>
      <c r="T306" s="197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8" t="s">
        <v>267</v>
      </c>
      <c r="AT306" s="198" t="s">
        <v>206</v>
      </c>
      <c r="AU306" s="198" t="s">
        <v>88</v>
      </c>
      <c r="AY306" s="15" t="s">
        <v>204</v>
      </c>
      <c r="BE306" s="199">
        <f>IF(N306="základná",J306,0)</f>
        <v>0</v>
      </c>
      <c r="BF306" s="199">
        <f>IF(N306="znížená",J306,0)</f>
        <v>0</v>
      </c>
      <c r="BG306" s="199">
        <f>IF(N306="zákl. prenesená",J306,0)</f>
        <v>0</v>
      </c>
      <c r="BH306" s="199">
        <f>IF(N306="zníž. prenesená",J306,0)</f>
        <v>0</v>
      </c>
      <c r="BI306" s="199">
        <f>IF(N306="nulová",J306,0)</f>
        <v>0</v>
      </c>
      <c r="BJ306" s="15" t="s">
        <v>88</v>
      </c>
      <c r="BK306" s="199">
        <f>ROUND(I306*H306,2)</f>
        <v>0</v>
      </c>
      <c r="BL306" s="15" t="s">
        <v>267</v>
      </c>
      <c r="BM306" s="198" t="s">
        <v>796</v>
      </c>
    </row>
    <row r="307" s="2" customFormat="1" ht="24.15" customHeight="1">
      <c r="A307" s="34"/>
      <c r="B307" s="185"/>
      <c r="C307" s="200" t="s">
        <v>797</v>
      </c>
      <c r="D307" s="200" t="s">
        <v>301</v>
      </c>
      <c r="E307" s="201" t="s">
        <v>782</v>
      </c>
      <c r="F307" s="202" t="s">
        <v>783</v>
      </c>
      <c r="G307" s="203" t="s">
        <v>209</v>
      </c>
      <c r="H307" s="204">
        <v>2.4950000000000001</v>
      </c>
      <c r="I307" s="205"/>
      <c r="J307" s="206">
        <f>ROUND(I307*H307,2)</f>
        <v>0</v>
      </c>
      <c r="K307" s="207"/>
      <c r="L307" s="208"/>
      <c r="M307" s="209" t="s">
        <v>1</v>
      </c>
      <c r="N307" s="210" t="s">
        <v>41</v>
      </c>
      <c r="O307" s="78"/>
      <c r="P307" s="196">
        <f>O307*H307</f>
        <v>0</v>
      </c>
      <c r="Q307" s="196">
        <v>0.55000000000000004</v>
      </c>
      <c r="R307" s="196">
        <f>Q307*H307</f>
        <v>1.3722500000000002</v>
      </c>
      <c r="S307" s="196">
        <v>0</v>
      </c>
      <c r="T307" s="197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8" t="s">
        <v>334</v>
      </c>
      <c r="AT307" s="198" t="s">
        <v>301</v>
      </c>
      <c r="AU307" s="198" t="s">
        <v>88</v>
      </c>
      <c r="AY307" s="15" t="s">
        <v>204</v>
      </c>
      <c r="BE307" s="199">
        <f>IF(N307="základná",J307,0)</f>
        <v>0</v>
      </c>
      <c r="BF307" s="199">
        <f>IF(N307="znížená",J307,0)</f>
        <v>0</v>
      </c>
      <c r="BG307" s="199">
        <f>IF(N307="zákl. prenesená",J307,0)</f>
        <v>0</v>
      </c>
      <c r="BH307" s="199">
        <f>IF(N307="zníž. prenesená",J307,0)</f>
        <v>0</v>
      </c>
      <c r="BI307" s="199">
        <f>IF(N307="nulová",J307,0)</f>
        <v>0</v>
      </c>
      <c r="BJ307" s="15" t="s">
        <v>88</v>
      </c>
      <c r="BK307" s="199">
        <f>ROUND(I307*H307,2)</f>
        <v>0</v>
      </c>
      <c r="BL307" s="15" t="s">
        <v>267</v>
      </c>
      <c r="BM307" s="198" t="s">
        <v>798</v>
      </c>
    </row>
    <row r="308" s="2" customFormat="1" ht="44.25" customHeight="1">
      <c r="A308" s="34"/>
      <c r="B308" s="185"/>
      <c r="C308" s="186" t="s">
        <v>799</v>
      </c>
      <c r="D308" s="186" t="s">
        <v>206</v>
      </c>
      <c r="E308" s="187" t="s">
        <v>800</v>
      </c>
      <c r="F308" s="188" t="s">
        <v>801</v>
      </c>
      <c r="G308" s="189" t="s">
        <v>209</v>
      </c>
      <c r="H308" s="190">
        <v>27.998000000000001</v>
      </c>
      <c r="I308" s="191"/>
      <c r="J308" s="192">
        <f>ROUND(I308*H308,2)</f>
        <v>0</v>
      </c>
      <c r="K308" s="193"/>
      <c r="L308" s="35"/>
      <c r="M308" s="194" t="s">
        <v>1</v>
      </c>
      <c r="N308" s="195" t="s">
        <v>41</v>
      </c>
      <c r="O308" s="78"/>
      <c r="P308" s="196">
        <f>O308*H308</f>
        <v>0</v>
      </c>
      <c r="Q308" s="196">
        <v>0.022349999999999998</v>
      </c>
      <c r="R308" s="196">
        <f>Q308*H308</f>
        <v>0.62575530000000001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267</v>
      </c>
      <c r="AT308" s="198" t="s">
        <v>206</v>
      </c>
      <c r="AU308" s="198" t="s">
        <v>88</v>
      </c>
      <c r="AY308" s="15" t="s">
        <v>204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88</v>
      </c>
      <c r="BK308" s="199">
        <f>ROUND(I308*H308,2)</f>
        <v>0</v>
      </c>
      <c r="BL308" s="15" t="s">
        <v>267</v>
      </c>
      <c r="BM308" s="198" t="s">
        <v>802</v>
      </c>
    </row>
    <row r="309" s="2" customFormat="1" ht="33" customHeight="1">
      <c r="A309" s="34"/>
      <c r="B309" s="185"/>
      <c r="C309" s="186" t="s">
        <v>803</v>
      </c>
      <c r="D309" s="186" t="s">
        <v>206</v>
      </c>
      <c r="E309" s="187" t="s">
        <v>804</v>
      </c>
      <c r="F309" s="188" t="s">
        <v>805</v>
      </c>
      <c r="G309" s="189" t="s">
        <v>244</v>
      </c>
      <c r="H309" s="190">
        <v>105.06</v>
      </c>
      <c r="I309" s="191"/>
      <c r="J309" s="192">
        <f>ROUND(I309*H309,2)</f>
        <v>0</v>
      </c>
      <c r="K309" s="193"/>
      <c r="L309" s="35"/>
      <c r="M309" s="194" t="s">
        <v>1</v>
      </c>
      <c r="N309" s="195" t="s">
        <v>41</v>
      </c>
      <c r="O309" s="78"/>
      <c r="P309" s="196">
        <f>O309*H309</f>
        <v>0</v>
      </c>
      <c r="Q309" s="196">
        <v>0.0071599999999999997</v>
      </c>
      <c r="R309" s="196">
        <f>Q309*H309</f>
        <v>0.75222959999999994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267</v>
      </c>
      <c r="AT309" s="198" t="s">
        <v>206</v>
      </c>
      <c r="AU309" s="198" t="s">
        <v>88</v>
      </c>
      <c r="AY309" s="15" t="s">
        <v>204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88</v>
      </c>
      <c r="BK309" s="199">
        <f>ROUND(I309*H309,2)</f>
        <v>0</v>
      </c>
      <c r="BL309" s="15" t="s">
        <v>267</v>
      </c>
      <c r="BM309" s="198" t="s">
        <v>806</v>
      </c>
    </row>
    <row r="310" s="2" customFormat="1" ht="24.15" customHeight="1">
      <c r="A310" s="34"/>
      <c r="B310" s="185"/>
      <c r="C310" s="186" t="s">
        <v>807</v>
      </c>
      <c r="D310" s="186" t="s">
        <v>206</v>
      </c>
      <c r="E310" s="187" t="s">
        <v>808</v>
      </c>
      <c r="F310" s="188" t="s">
        <v>809</v>
      </c>
      <c r="G310" s="189" t="s">
        <v>244</v>
      </c>
      <c r="H310" s="190">
        <v>108.74</v>
      </c>
      <c r="I310" s="191"/>
      <c r="J310" s="192">
        <f>ROUND(I310*H310,2)</f>
        <v>0</v>
      </c>
      <c r="K310" s="193"/>
      <c r="L310" s="35"/>
      <c r="M310" s="194" t="s">
        <v>1</v>
      </c>
      <c r="N310" s="195" t="s">
        <v>41</v>
      </c>
      <c r="O310" s="78"/>
      <c r="P310" s="196">
        <f>O310*H310</f>
        <v>0</v>
      </c>
      <c r="Q310" s="196">
        <v>0.011679999999999999</v>
      </c>
      <c r="R310" s="196">
        <f>Q310*H310</f>
        <v>1.2700832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267</v>
      </c>
      <c r="AT310" s="198" t="s">
        <v>206</v>
      </c>
      <c r="AU310" s="198" t="s">
        <v>88</v>
      </c>
      <c r="AY310" s="15" t="s">
        <v>204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88</v>
      </c>
      <c r="BK310" s="199">
        <f>ROUND(I310*H310,2)</f>
        <v>0</v>
      </c>
      <c r="BL310" s="15" t="s">
        <v>267</v>
      </c>
      <c r="BM310" s="198" t="s">
        <v>810</v>
      </c>
    </row>
    <row r="311" s="2" customFormat="1" ht="24.15" customHeight="1">
      <c r="A311" s="34"/>
      <c r="B311" s="185"/>
      <c r="C311" s="186" t="s">
        <v>811</v>
      </c>
      <c r="D311" s="186" t="s">
        <v>206</v>
      </c>
      <c r="E311" s="187" t="s">
        <v>812</v>
      </c>
      <c r="F311" s="188" t="s">
        <v>813</v>
      </c>
      <c r="G311" s="189" t="s">
        <v>244</v>
      </c>
      <c r="H311" s="190">
        <v>85</v>
      </c>
      <c r="I311" s="191"/>
      <c r="J311" s="192">
        <f>ROUND(I311*H311,2)</f>
        <v>0</v>
      </c>
      <c r="K311" s="193"/>
      <c r="L311" s="35"/>
      <c r="M311" s="194" t="s">
        <v>1</v>
      </c>
      <c r="N311" s="195" t="s">
        <v>41</v>
      </c>
      <c r="O311" s="78"/>
      <c r="P311" s="196">
        <f>O311*H311</f>
        <v>0</v>
      </c>
      <c r="Q311" s="196">
        <v>0.012255</v>
      </c>
      <c r="R311" s="196">
        <f>Q311*H311</f>
        <v>1.0416750000000001</v>
      </c>
      <c r="S311" s="196">
        <v>0</v>
      </c>
      <c r="T311" s="197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267</v>
      </c>
      <c r="AT311" s="198" t="s">
        <v>206</v>
      </c>
      <c r="AU311" s="198" t="s">
        <v>88</v>
      </c>
      <c r="AY311" s="15" t="s">
        <v>204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88</v>
      </c>
      <c r="BK311" s="199">
        <f>ROUND(I311*H311,2)</f>
        <v>0</v>
      </c>
      <c r="BL311" s="15" t="s">
        <v>267</v>
      </c>
      <c r="BM311" s="198" t="s">
        <v>814</v>
      </c>
    </row>
    <row r="312" s="2" customFormat="1" ht="24.15" customHeight="1">
      <c r="A312" s="34"/>
      <c r="B312" s="185"/>
      <c r="C312" s="186" t="s">
        <v>815</v>
      </c>
      <c r="D312" s="186" t="s">
        <v>206</v>
      </c>
      <c r="E312" s="187" t="s">
        <v>816</v>
      </c>
      <c r="F312" s="188" t="s">
        <v>817</v>
      </c>
      <c r="G312" s="189" t="s">
        <v>641</v>
      </c>
      <c r="H312" s="211"/>
      <c r="I312" s="191"/>
      <c r="J312" s="192">
        <f>ROUND(I312*H312,2)</f>
        <v>0</v>
      </c>
      <c r="K312" s="193"/>
      <c r="L312" s="35"/>
      <c r="M312" s="194" t="s">
        <v>1</v>
      </c>
      <c r="N312" s="195" t="s">
        <v>41</v>
      </c>
      <c r="O312" s="78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267</v>
      </c>
      <c r="AT312" s="198" t="s">
        <v>206</v>
      </c>
      <c r="AU312" s="198" t="s">
        <v>88</v>
      </c>
      <c r="AY312" s="15" t="s">
        <v>204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88</v>
      </c>
      <c r="BK312" s="199">
        <f>ROUND(I312*H312,2)</f>
        <v>0</v>
      </c>
      <c r="BL312" s="15" t="s">
        <v>267</v>
      </c>
      <c r="BM312" s="198" t="s">
        <v>818</v>
      </c>
    </row>
    <row r="313" s="12" customFormat="1" ht="22.8" customHeight="1">
      <c r="A313" s="12"/>
      <c r="B313" s="172"/>
      <c r="C313" s="12"/>
      <c r="D313" s="173" t="s">
        <v>74</v>
      </c>
      <c r="E313" s="183" t="s">
        <v>819</v>
      </c>
      <c r="F313" s="183" t="s">
        <v>820</v>
      </c>
      <c r="G313" s="12"/>
      <c r="H313" s="12"/>
      <c r="I313" s="175"/>
      <c r="J313" s="184">
        <f>BK313</f>
        <v>0</v>
      </c>
      <c r="K313" s="12"/>
      <c r="L313" s="172"/>
      <c r="M313" s="177"/>
      <c r="N313" s="178"/>
      <c r="O313" s="178"/>
      <c r="P313" s="179">
        <f>SUM(P314:P323)</f>
        <v>0</v>
      </c>
      <c r="Q313" s="178"/>
      <c r="R313" s="179">
        <f>SUM(R314:R323)</f>
        <v>10.282229228</v>
      </c>
      <c r="S313" s="178"/>
      <c r="T313" s="180">
        <f>SUM(T314:T323)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173" t="s">
        <v>88</v>
      </c>
      <c r="AT313" s="181" t="s">
        <v>74</v>
      </c>
      <c r="AU313" s="181" t="s">
        <v>82</v>
      </c>
      <c r="AY313" s="173" t="s">
        <v>204</v>
      </c>
      <c r="BK313" s="182">
        <f>SUM(BK314:BK323)</f>
        <v>0</v>
      </c>
    </row>
    <row r="314" s="2" customFormat="1" ht="16.5" customHeight="1">
      <c r="A314" s="34"/>
      <c r="B314" s="185"/>
      <c r="C314" s="186" t="s">
        <v>821</v>
      </c>
      <c r="D314" s="186" t="s">
        <v>206</v>
      </c>
      <c r="E314" s="187" t="s">
        <v>822</v>
      </c>
      <c r="F314" s="188" t="s">
        <v>823</v>
      </c>
      <c r="G314" s="189" t="s">
        <v>495</v>
      </c>
      <c r="H314" s="190">
        <v>28</v>
      </c>
      <c r="I314" s="191"/>
      <c r="J314" s="192">
        <f>ROUND(I314*H314,2)</f>
        <v>0</v>
      </c>
      <c r="K314" s="193"/>
      <c r="L314" s="35"/>
      <c r="M314" s="194" t="s">
        <v>1</v>
      </c>
      <c r="N314" s="195" t="s">
        <v>41</v>
      </c>
      <c r="O314" s="78"/>
      <c r="P314" s="196">
        <f>O314*H314</f>
        <v>0</v>
      </c>
      <c r="Q314" s="196">
        <v>0.00015650000000000001</v>
      </c>
      <c r="R314" s="196">
        <f>Q314*H314</f>
        <v>0.0043820000000000005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267</v>
      </c>
      <c r="AT314" s="198" t="s">
        <v>206</v>
      </c>
      <c r="AU314" s="198" t="s">
        <v>88</v>
      </c>
      <c r="AY314" s="15" t="s">
        <v>204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88</v>
      </c>
      <c r="BK314" s="199">
        <f>ROUND(I314*H314,2)</f>
        <v>0</v>
      </c>
      <c r="BL314" s="15" t="s">
        <v>267</v>
      </c>
      <c r="BM314" s="198" t="s">
        <v>824</v>
      </c>
    </row>
    <row r="315" s="2" customFormat="1" ht="37.8" customHeight="1">
      <c r="A315" s="34"/>
      <c r="B315" s="185"/>
      <c r="C315" s="186" t="s">
        <v>825</v>
      </c>
      <c r="D315" s="186" t="s">
        <v>206</v>
      </c>
      <c r="E315" s="187" t="s">
        <v>826</v>
      </c>
      <c r="F315" s="188" t="s">
        <v>827</v>
      </c>
      <c r="G315" s="189" t="s">
        <v>244</v>
      </c>
      <c r="H315" s="190">
        <v>19.800000000000001</v>
      </c>
      <c r="I315" s="191"/>
      <c r="J315" s="192">
        <f>ROUND(I315*H315,2)</f>
        <v>0</v>
      </c>
      <c r="K315" s="193"/>
      <c r="L315" s="35"/>
      <c r="M315" s="194" t="s">
        <v>1</v>
      </c>
      <c r="N315" s="195" t="s">
        <v>41</v>
      </c>
      <c r="O315" s="78"/>
      <c r="P315" s="196">
        <f>O315*H315</f>
        <v>0</v>
      </c>
      <c r="Q315" s="196">
        <v>0.02176196</v>
      </c>
      <c r="R315" s="196">
        <f>Q315*H315</f>
        <v>0.43088680800000001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267</v>
      </c>
      <c r="AT315" s="198" t="s">
        <v>206</v>
      </c>
      <c r="AU315" s="198" t="s">
        <v>88</v>
      </c>
      <c r="AY315" s="15" t="s">
        <v>204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88</v>
      </c>
      <c r="BK315" s="199">
        <f>ROUND(I315*H315,2)</f>
        <v>0</v>
      </c>
      <c r="BL315" s="15" t="s">
        <v>267</v>
      </c>
      <c r="BM315" s="198" t="s">
        <v>828</v>
      </c>
    </row>
    <row r="316" s="2" customFormat="1" ht="37.8" customHeight="1">
      <c r="A316" s="34"/>
      <c r="B316" s="185"/>
      <c r="C316" s="186" t="s">
        <v>829</v>
      </c>
      <c r="D316" s="186" t="s">
        <v>206</v>
      </c>
      <c r="E316" s="187" t="s">
        <v>830</v>
      </c>
      <c r="F316" s="188" t="s">
        <v>831</v>
      </c>
      <c r="G316" s="189" t="s">
        <v>244</v>
      </c>
      <c r="H316" s="190">
        <v>630.77999999999997</v>
      </c>
      <c r="I316" s="191"/>
      <c r="J316" s="192">
        <f>ROUND(I316*H316,2)</f>
        <v>0</v>
      </c>
      <c r="K316" s="193"/>
      <c r="L316" s="35"/>
      <c r="M316" s="194" t="s">
        <v>1</v>
      </c>
      <c r="N316" s="195" t="s">
        <v>41</v>
      </c>
      <c r="O316" s="78"/>
      <c r="P316" s="196">
        <f>O316*H316</f>
        <v>0</v>
      </c>
      <c r="Q316" s="196">
        <v>0.014038999999999999</v>
      </c>
      <c r="R316" s="196">
        <f>Q316*H316</f>
        <v>8.8555204199999995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267</v>
      </c>
      <c r="AT316" s="198" t="s">
        <v>206</v>
      </c>
      <c r="AU316" s="198" t="s">
        <v>88</v>
      </c>
      <c r="AY316" s="15" t="s">
        <v>204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88</v>
      </c>
      <c r="BK316" s="199">
        <f>ROUND(I316*H316,2)</f>
        <v>0</v>
      </c>
      <c r="BL316" s="15" t="s">
        <v>267</v>
      </c>
      <c r="BM316" s="198" t="s">
        <v>832</v>
      </c>
    </row>
    <row r="317" s="2" customFormat="1" ht="24.15" customHeight="1">
      <c r="A317" s="34"/>
      <c r="B317" s="185"/>
      <c r="C317" s="186" t="s">
        <v>833</v>
      </c>
      <c r="D317" s="186" t="s">
        <v>206</v>
      </c>
      <c r="E317" s="187" t="s">
        <v>834</v>
      </c>
      <c r="F317" s="188" t="s">
        <v>835</v>
      </c>
      <c r="G317" s="189" t="s">
        <v>495</v>
      </c>
      <c r="H317" s="190">
        <v>18</v>
      </c>
      <c r="I317" s="191"/>
      <c r="J317" s="192">
        <f>ROUND(I317*H317,2)</f>
        <v>0</v>
      </c>
      <c r="K317" s="193"/>
      <c r="L317" s="35"/>
      <c r="M317" s="194" t="s">
        <v>1</v>
      </c>
      <c r="N317" s="195" t="s">
        <v>41</v>
      </c>
      <c r="O317" s="78"/>
      <c r="P317" s="196">
        <f>O317*H317</f>
        <v>0</v>
      </c>
      <c r="Q317" s="196">
        <v>0</v>
      </c>
      <c r="R317" s="196">
        <f>Q317*H317</f>
        <v>0</v>
      </c>
      <c r="S317" s="196">
        <v>0</v>
      </c>
      <c r="T317" s="197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8" t="s">
        <v>267</v>
      </c>
      <c r="AT317" s="198" t="s">
        <v>206</v>
      </c>
      <c r="AU317" s="198" t="s">
        <v>88</v>
      </c>
      <c r="AY317" s="15" t="s">
        <v>204</v>
      </c>
      <c r="BE317" s="199">
        <f>IF(N317="základná",J317,0)</f>
        <v>0</v>
      </c>
      <c r="BF317" s="199">
        <f>IF(N317="znížená",J317,0)</f>
        <v>0</v>
      </c>
      <c r="BG317" s="199">
        <f>IF(N317="zákl. prenesená",J317,0)</f>
        <v>0</v>
      </c>
      <c r="BH317" s="199">
        <f>IF(N317="zníž. prenesená",J317,0)</f>
        <v>0</v>
      </c>
      <c r="BI317" s="199">
        <f>IF(N317="nulová",J317,0)</f>
        <v>0</v>
      </c>
      <c r="BJ317" s="15" t="s">
        <v>88</v>
      </c>
      <c r="BK317" s="199">
        <f>ROUND(I317*H317,2)</f>
        <v>0</v>
      </c>
      <c r="BL317" s="15" t="s">
        <v>267</v>
      </c>
      <c r="BM317" s="198" t="s">
        <v>836</v>
      </c>
    </row>
    <row r="318" s="2" customFormat="1" ht="49.05" customHeight="1">
      <c r="A318" s="34"/>
      <c r="B318" s="185"/>
      <c r="C318" s="200" t="s">
        <v>837</v>
      </c>
      <c r="D318" s="200" t="s">
        <v>301</v>
      </c>
      <c r="E318" s="201" t="s">
        <v>838</v>
      </c>
      <c r="F318" s="202" t="s">
        <v>839</v>
      </c>
      <c r="G318" s="203" t="s">
        <v>209</v>
      </c>
      <c r="H318" s="204">
        <v>0.40500000000000003</v>
      </c>
      <c r="I318" s="205"/>
      <c r="J318" s="206">
        <f>ROUND(I318*H318,2)</f>
        <v>0</v>
      </c>
      <c r="K318" s="207"/>
      <c r="L318" s="208"/>
      <c r="M318" s="209" t="s">
        <v>1</v>
      </c>
      <c r="N318" s="210" t="s">
        <v>41</v>
      </c>
      <c r="O318" s="78"/>
      <c r="P318" s="196">
        <f>O318*H318</f>
        <v>0</v>
      </c>
      <c r="Q318" s="196">
        <v>0.54000000000000004</v>
      </c>
      <c r="R318" s="196">
        <f>Q318*H318</f>
        <v>0.21870000000000003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334</v>
      </c>
      <c r="AT318" s="198" t="s">
        <v>301</v>
      </c>
      <c r="AU318" s="198" t="s">
        <v>88</v>
      </c>
      <c r="AY318" s="15" t="s">
        <v>204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88</v>
      </c>
      <c r="BK318" s="199">
        <f>ROUND(I318*H318,2)</f>
        <v>0</v>
      </c>
      <c r="BL318" s="15" t="s">
        <v>267</v>
      </c>
      <c r="BM318" s="198" t="s">
        <v>840</v>
      </c>
    </row>
    <row r="319" s="2" customFormat="1" ht="33" customHeight="1">
      <c r="A319" s="34"/>
      <c r="B319" s="185"/>
      <c r="C319" s="186" t="s">
        <v>841</v>
      </c>
      <c r="D319" s="186" t="s">
        <v>206</v>
      </c>
      <c r="E319" s="187" t="s">
        <v>842</v>
      </c>
      <c r="F319" s="188" t="s">
        <v>843</v>
      </c>
      <c r="G319" s="189" t="s">
        <v>244</v>
      </c>
      <c r="H319" s="190">
        <v>827.75999999999999</v>
      </c>
      <c r="I319" s="191"/>
      <c r="J319" s="192">
        <f>ROUND(I319*H319,2)</f>
        <v>0</v>
      </c>
      <c r="K319" s="193"/>
      <c r="L319" s="35"/>
      <c r="M319" s="194" t="s">
        <v>1</v>
      </c>
      <c r="N319" s="195" t="s">
        <v>41</v>
      </c>
      <c r="O319" s="78"/>
      <c r="P319" s="196">
        <f>O319*H319</f>
        <v>0</v>
      </c>
      <c r="Q319" s="196">
        <v>0</v>
      </c>
      <c r="R319" s="196">
        <f>Q319*H319</f>
        <v>0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267</v>
      </c>
      <c r="AT319" s="198" t="s">
        <v>206</v>
      </c>
      <c r="AU319" s="198" t="s">
        <v>88</v>
      </c>
      <c r="AY319" s="15" t="s">
        <v>204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88</v>
      </c>
      <c r="BK319" s="199">
        <f>ROUND(I319*H319,2)</f>
        <v>0</v>
      </c>
      <c r="BL319" s="15" t="s">
        <v>267</v>
      </c>
      <c r="BM319" s="198" t="s">
        <v>844</v>
      </c>
    </row>
    <row r="320" s="2" customFormat="1" ht="24.15" customHeight="1">
      <c r="A320" s="34"/>
      <c r="B320" s="185"/>
      <c r="C320" s="200" t="s">
        <v>845</v>
      </c>
      <c r="D320" s="200" t="s">
        <v>301</v>
      </c>
      <c r="E320" s="201" t="s">
        <v>846</v>
      </c>
      <c r="F320" s="202" t="s">
        <v>847</v>
      </c>
      <c r="G320" s="203" t="s">
        <v>244</v>
      </c>
      <c r="H320" s="204">
        <v>827.75999999999999</v>
      </c>
      <c r="I320" s="205"/>
      <c r="J320" s="206">
        <f>ROUND(I320*H320,2)</f>
        <v>0</v>
      </c>
      <c r="K320" s="207"/>
      <c r="L320" s="208"/>
      <c r="M320" s="209" t="s">
        <v>1</v>
      </c>
      <c r="N320" s="210" t="s">
        <v>41</v>
      </c>
      <c r="O320" s="78"/>
      <c r="P320" s="196">
        <f>O320*H320</f>
        <v>0</v>
      </c>
      <c r="Q320" s="196">
        <v>0</v>
      </c>
      <c r="R320" s="196">
        <f>Q320*H320</f>
        <v>0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334</v>
      </c>
      <c r="AT320" s="198" t="s">
        <v>301</v>
      </c>
      <c r="AU320" s="198" t="s">
        <v>88</v>
      </c>
      <c r="AY320" s="15" t="s">
        <v>204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88</v>
      </c>
      <c r="BK320" s="199">
        <f>ROUND(I320*H320,2)</f>
        <v>0</v>
      </c>
      <c r="BL320" s="15" t="s">
        <v>267</v>
      </c>
      <c r="BM320" s="198" t="s">
        <v>848</v>
      </c>
    </row>
    <row r="321" s="2" customFormat="1" ht="37.8" customHeight="1">
      <c r="A321" s="34"/>
      <c r="B321" s="185"/>
      <c r="C321" s="186" t="s">
        <v>849</v>
      </c>
      <c r="D321" s="186" t="s">
        <v>206</v>
      </c>
      <c r="E321" s="187" t="s">
        <v>850</v>
      </c>
      <c r="F321" s="188" t="s">
        <v>851</v>
      </c>
      <c r="G321" s="189" t="s">
        <v>495</v>
      </c>
      <c r="H321" s="190">
        <v>79.799999999999997</v>
      </c>
      <c r="I321" s="191"/>
      <c r="J321" s="192">
        <f>ROUND(I321*H321,2)</f>
        <v>0</v>
      </c>
      <c r="K321" s="193"/>
      <c r="L321" s="35"/>
      <c r="M321" s="194" t="s">
        <v>1</v>
      </c>
      <c r="N321" s="195" t="s">
        <v>41</v>
      </c>
      <c r="O321" s="78"/>
      <c r="P321" s="196">
        <f>O321*H321</f>
        <v>0</v>
      </c>
      <c r="Q321" s="196">
        <v>0</v>
      </c>
      <c r="R321" s="196">
        <f>Q321*H321</f>
        <v>0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267</v>
      </c>
      <c r="AT321" s="198" t="s">
        <v>206</v>
      </c>
      <c r="AU321" s="198" t="s">
        <v>88</v>
      </c>
      <c r="AY321" s="15" t="s">
        <v>204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88</v>
      </c>
      <c r="BK321" s="199">
        <f>ROUND(I321*H321,2)</f>
        <v>0</v>
      </c>
      <c r="BL321" s="15" t="s">
        <v>267</v>
      </c>
      <c r="BM321" s="198" t="s">
        <v>852</v>
      </c>
    </row>
    <row r="322" s="2" customFormat="1" ht="49.05" customHeight="1">
      <c r="A322" s="34"/>
      <c r="B322" s="185"/>
      <c r="C322" s="200" t="s">
        <v>853</v>
      </c>
      <c r="D322" s="200" t="s">
        <v>301</v>
      </c>
      <c r="E322" s="201" t="s">
        <v>838</v>
      </c>
      <c r="F322" s="202" t="s">
        <v>839</v>
      </c>
      <c r="G322" s="203" t="s">
        <v>209</v>
      </c>
      <c r="H322" s="204">
        <v>1.4310000000000001</v>
      </c>
      <c r="I322" s="205"/>
      <c r="J322" s="206">
        <f>ROUND(I322*H322,2)</f>
        <v>0</v>
      </c>
      <c r="K322" s="207"/>
      <c r="L322" s="208"/>
      <c r="M322" s="209" t="s">
        <v>1</v>
      </c>
      <c r="N322" s="210" t="s">
        <v>41</v>
      </c>
      <c r="O322" s="78"/>
      <c r="P322" s="196">
        <f>O322*H322</f>
        <v>0</v>
      </c>
      <c r="Q322" s="196">
        <v>0.54000000000000004</v>
      </c>
      <c r="R322" s="196">
        <f>Q322*H322</f>
        <v>0.77274000000000009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334</v>
      </c>
      <c r="AT322" s="198" t="s">
        <v>301</v>
      </c>
      <c r="AU322" s="198" t="s">
        <v>88</v>
      </c>
      <c r="AY322" s="15" t="s">
        <v>204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88</v>
      </c>
      <c r="BK322" s="199">
        <f>ROUND(I322*H322,2)</f>
        <v>0</v>
      </c>
      <c r="BL322" s="15" t="s">
        <v>267</v>
      </c>
      <c r="BM322" s="198" t="s">
        <v>854</v>
      </c>
    </row>
    <row r="323" s="2" customFormat="1" ht="21.75" customHeight="1">
      <c r="A323" s="34"/>
      <c r="B323" s="185"/>
      <c r="C323" s="186" t="s">
        <v>855</v>
      </c>
      <c r="D323" s="186" t="s">
        <v>206</v>
      </c>
      <c r="E323" s="187" t="s">
        <v>856</v>
      </c>
      <c r="F323" s="188" t="s">
        <v>857</v>
      </c>
      <c r="G323" s="189" t="s">
        <v>641</v>
      </c>
      <c r="H323" s="211"/>
      <c r="I323" s="191"/>
      <c r="J323" s="192">
        <f>ROUND(I323*H323,2)</f>
        <v>0</v>
      </c>
      <c r="K323" s="193"/>
      <c r="L323" s="35"/>
      <c r="M323" s="194" t="s">
        <v>1</v>
      </c>
      <c r="N323" s="195" t="s">
        <v>41</v>
      </c>
      <c r="O323" s="78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8" t="s">
        <v>267</v>
      </c>
      <c r="AT323" s="198" t="s">
        <v>206</v>
      </c>
      <c r="AU323" s="198" t="s">
        <v>88</v>
      </c>
      <c r="AY323" s="15" t="s">
        <v>204</v>
      </c>
      <c r="BE323" s="199">
        <f>IF(N323="základná",J323,0)</f>
        <v>0</v>
      </c>
      <c r="BF323" s="199">
        <f>IF(N323="znížená",J323,0)</f>
        <v>0</v>
      </c>
      <c r="BG323" s="199">
        <f>IF(N323="zákl. prenesená",J323,0)</f>
        <v>0</v>
      </c>
      <c r="BH323" s="199">
        <f>IF(N323="zníž. prenesená",J323,0)</f>
        <v>0</v>
      </c>
      <c r="BI323" s="199">
        <f>IF(N323="nulová",J323,0)</f>
        <v>0</v>
      </c>
      <c r="BJ323" s="15" t="s">
        <v>88</v>
      </c>
      <c r="BK323" s="199">
        <f>ROUND(I323*H323,2)</f>
        <v>0</v>
      </c>
      <c r="BL323" s="15" t="s">
        <v>267</v>
      </c>
      <c r="BM323" s="198" t="s">
        <v>858</v>
      </c>
    </row>
    <row r="324" s="12" customFormat="1" ht="22.8" customHeight="1">
      <c r="A324" s="12"/>
      <c r="B324" s="172"/>
      <c r="C324" s="12"/>
      <c r="D324" s="173" t="s">
        <v>74</v>
      </c>
      <c r="E324" s="183" t="s">
        <v>859</v>
      </c>
      <c r="F324" s="183" t="s">
        <v>860</v>
      </c>
      <c r="G324" s="12"/>
      <c r="H324" s="12"/>
      <c r="I324" s="175"/>
      <c r="J324" s="184">
        <f>BK324</f>
        <v>0</v>
      </c>
      <c r="K324" s="12"/>
      <c r="L324" s="172"/>
      <c r="M324" s="177"/>
      <c r="N324" s="178"/>
      <c r="O324" s="178"/>
      <c r="P324" s="179">
        <f>SUM(P325:P335)</f>
        <v>0</v>
      </c>
      <c r="Q324" s="178"/>
      <c r="R324" s="179">
        <f>SUM(R325:R335)</f>
        <v>9.8855588990000012</v>
      </c>
      <c r="S324" s="178"/>
      <c r="T324" s="180">
        <f>SUM(T325:T335)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173" t="s">
        <v>88</v>
      </c>
      <c r="AT324" s="181" t="s">
        <v>74</v>
      </c>
      <c r="AU324" s="181" t="s">
        <v>82</v>
      </c>
      <c r="AY324" s="173" t="s">
        <v>204</v>
      </c>
      <c r="BK324" s="182">
        <f>SUM(BK325:BK335)</f>
        <v>0</v>
      </c>
    </row>
    <row r="325" s="2" customFormat="1" ht="21.75" customHeight="1">
      <c r="A325" s="34"/>
      <c r="B325" s="185"/>
      <c r="C325" s="186" t="s">
        <v>861</v>
      </c>
      <c r="D325" s="186" t="s">
        <v>206</v>
      </c>
      <c r="E325" s="187" t="s">
        <v>862</v>
      </c>
      <c r="F325" s="188" t="s">
        <v>863</v>
      </c>
      <c r="G325" s="189" t="s">
        <v>244</v>
      </c>
      <c r="H325" s="190">
        <v>827.75999999999999</v>
      </c>
      <c r="I325" s="191"/>
      <c r="J325" s="192">
        <f>ROUND(I325*H325,2)</f>
        <v>0</v>
      </c>
      <c r="K325" s="193"/>
      <c r="L325" s="35"/>
      <c r="M325" s="194" t="s">
        <v>1</v>
      </c>
      <c r="N325" s="195" t="s">
        <v>41</v>
      </c>
      <c r="O325" s="78"/>
      <c r="P325" s="196">
        <f>O325*H325</f>
        <v>0</v>
      </c>
      <c r="Q325" s="196">
        <v>0.0103</v>
      </c>
      <c r="R325" s="196">
        <f>Q325*H325</f>
        <v>8.5259280000000004</v>
      </c>
      <c r="S325" s="196">
        <v>0</v>
      </c>
      <c r="T325" s="197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8" t="s">
        <v>267</v>
      </c>
      <c r="AT325" s="198" t="s">
        <v>206</v>
      </c>
      <c r="AU325" s="198" t="s">
        <v>88</v>
      </c>
      <c r="AY325" s="15" t="s">
        <v>204</v>
      </c>
      <c r="BE325" s="199">
        <f>IF(N325="základná",J325,0)</f>
        <v>0</v>
      </c>
      <c r="BF325" s="199">
        <f>IF(N325="znížená",J325,0)</f>
        <v>0</v>
      </c>
      <c r="BG325" s="199">
        <f>IF(N325="zákl. prenesená",J325,0)</f>
        <v>0</v>
      </c>
      <c r="BH325" s="199">
        <f>IF(N325="zníž. prenesená",J325,0)</f>
        <v>0</v>
      </c>
      <c r="BI325" s="199">
        <f>IF(N325="nulová",J325,0)</f>
        <v>0</v>
      </c>
      <c r="BJ325" s="15" t="s">
        <v>88</v>
      </c>
      <c r="BK325" s="199">
        <f>ROUND(I325*H325,2)</f>
        <v>0</v>
      </c>
      <c r="BL325" s="15" t="s">
        <v>267</v>
      </c>
      <c r="BM325" s="198" t="s">
        <v>864</v>
      </c>
    </row>
    <row r="326" s="2" customFormat="1" ht="21.75" customHeight="1">
      <c r="A326" s="34"/>
      <c r="B326" s="185"/>
      <c r="C326" s="186" t="s">
        <v>865</v>
      </c>
      <c r="D326" s="186" t="s">
        <v>206</v>
      </c>
      <c r="E326" s="187" t="s">
        <v>866</v>
      </c>
      <c r="F326" s="188" t="s">
        <v>867</v>
      </c>
      <c r="G326" s="189" t="s">
        <v>495</v>
      </c>
      <c r="H326" s="190">
        <v>76.900000000000006</v>
      </c>
      <c r="I326" s="191"/>
      <c r="J326" s="192">
        <f>ROUND(I326*H326,2)</f>
        <v>0</v>
      </c>
      <c r="K326" s="193"/>
      <c r="L326" s="35"/>
      <c r="M326" s="194" t="s">
        <v>1</v>
      </c>
      <c r="N326" s="195" t="s">
        <v>41</v>
      </c>
      <c r="O326" s="78"/>
      <c r="P326" s="196">
        <f>O326*H326</f>
        <v>0</v>
      </c>
      <c r="Q326" s="196">
        <v>0.00133</v>
      </c>
      <c r="R326" s="196">
        <f>Q326*H326</f>
        <v>0.10227700000000001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267</v>
      </c>
      <c r="AT326" s="198" t="s">
        <v>206</v>
      </c>
      <c r="AU326" s="198" t="s">
        <v>88</v>
      </c>
      <c r="AY326" s="15" t="s">
        <v>204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88</v>
      </c>
      <c r="BK326" s="199">
        <f>ROUND(I326*H326,2)</f>
        <v>0</v>
      </c>
      <c r="BL326" s="15" t="s">
        <v>267</v>
      </c>
      <c r="BM326" s="198" t="s">
        <v>868</v>
      </c>
    </row>
    <row r="327" s="2" customFormat="1" ht="37.8" customHeight="1">
      <c r="A327" s="34"/>
      <c r="B327" s="185"/>
      <c r="C327" s="186" t="s">
        <v>869</v>
      </c>
      <c r="D327" s="186" t="s">
        <v>206</v>
      </c>
      <c r="E327" s="187" t="s">
        <v>870</v>
      </c>
      <c r="F327" s="188" t="s">
        <v>871</v>
      </c>
      <c r="G327" s="189" t="s">
        <v>244</v>
      </c>
      <c r="H327" s="190">
        <v>827.75999999999999</v>
      </c>
      <c r="I327" s="191"/>
      <c r="J327" s="192">
        <f>ROUND(I327*H327,2)</f>
        <v>0</v>
      </c>
      <c r="K327" s="193"/>
      <c r="L327" s="35"/>
      <c r="M327" s="194" t="s">
        <v>1</v>
      </c>
      <c r="N327" s="195" t="s">
        <v>41</v>
      </c>
      <c r="O327" s="78"/>
      <c r="P327" s="196">
        <f>O327*H327</f>
        <v>0</v>
      </c>
      <c r="Q327" s="196">
        <v>0.00046799999999999999</v>
      </c>
      <c r="R327" s="196">
        <f>Q327*H327</f>
        <v>0.38739168000000002</v>
      </c>
      <c r="S327" s="196">
        <v>0</v>
      </c>
      <c r="T327" s="197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8" t="s">
        <v>267</v>
      </c>
      <c r="AT327" s="198" t="s">
        <v>206</v>
      </c>
      <c r="AU327" s="198" t="s">
        <v>88</v>
      </c>
      <c r="AY327" s="15" t="s">
        <v>204</v>
      </c>
      <c r="BE327" s="199">
        <f>IF(N327="základná",J327,0)</f>
        <v>0</v>
      </c>
      <c r="BF327" s="199">
        <f>IF(N327="znížená",J327,0)</f>
        <v>0</v>
      </c>
      <c r="BG327" s="199">
        <f>IF(N327="zákl. prenesená",J327,0)</f>
        <v>0</v>
      </c>
      <c r="BH327" s="199">
        <f>IF(N327="zníž. prenesená",J327,0)</f>
        <v>0</v>
      </c>
      <c r="BI327" s="199">
        <f>IF(N327="nulová",J327,0)</f>
        <v>0</v>
      </c>
      <c r="BJ327" s="15" t="s">
        <v>88</v>
      </c>
      <c r="BK327" s="199">
        <f>ROUND(I327*H327,2)</f>
        <v>0</v>
      </c>
      <c r="BL327" s="15" t="s">
        <v>267</v>
      </c>
      <c r="BM327" s="198" t="s">
        <v>872</v>
      </c>
    </row>
    <row r="328" s="2" customFormat="1" ht="33" customHeight="1">
      <c r="A328" s="34"/>
      <c r="B328" s="185"/>
      <c r="C328" s="186" t="s">
        <v>873</v>
      </c>
      <c r="D328" s="186" t="s">
        <v>206</v>
      </c>
      <c r="E328" s="187" t="s">
        <v>874</v>
      </c>
      <c r="F328" s="188" t="s">
        <v>875</v>
      </c>
      <c r="G328" s="189" t="s">
        <v>495</v>
      </c>
      <c r="H328" s="190">
        <v>39.700000000000003</v>
      </c>
      <c r="I328" s="191"/>
      <c r="J328" s="192">
        <f>ROUND(I328*H328,2)</f>
        <v>0</v>
      </c>
      <c r="K328" s="193"/>
      <c r="L328" s="35"/>
      <c r="M328" s="194" t="s">
        <v>1</v>
      </c>
      <c r="N328" s="195" t="s">
        <v>41</v>
      </c>
      <c r="O328" s="78"/>
      <c r="P328" s="196">
        <f>O328*H328</f>
        <v>0</v>
      </c>
      <c r="Q328" s="196">
        <v>0.0041739000000000004</v>
      </c>
      <c r="R328" s="196">
        <f>Q328*H328</f>
        <v>0.16570383000000002</v>
      </c>
      <c r="S328" s="196">
        <v>0</v>
      </c>
      <c r="T328" s="197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8" t="s">
        <v>267</v>
      </c>
      <c r="AT328" s="198" t="s">
        <v>206</v>
      </c>
      <c r="AU328" s="198" t="s">
        <v>88</v>
      </c>
      <c r="AY328" s="15" t="s">
        <v>204</v>
      </c>
      <c r="BE328" s="199">
        <f>IF(N328="základná",J328,0)</f>
        <v>0</v>
      </c>
      <c r="BF328" s="199">
        <f>IF(N328="znížená",J328,0)</f>
        <v>0</v>
      </c>
      <c r="BG328" s="199">
        <f>IF(N328="zákl. prenesená",J328,0)</f>
        <v>0</v>
      </c>
      <c r="BH328" s="199">
        <f>IF(N328="zníž. prenesená",J328,0)</f>
        <v>0</v>
      </c>
      <c r="BI328" s="199">
        <f>IF(N328="nulová",J328,0)</f>
        <v>0</v>
      </c>
      <c r="BJ328" s="15" t="s">
        <v>88</v>
      </c>
      <c r="BK328" s="199">
        <f>ROUND(I328*H328,2)</f>
        <v>0</v>
      </c>
      <c r="BL328" s="15" t="s">
        <v>267</v>
      </c>
      <c r="BM328" s="198" t="s">
        <v>876</v>
      </c>
    </row>
    <row r="329" s="2" customFormat="1" ht="37.8" customHeight="1">
      <c r="A329" s="34"/>
      <c r="B329" s="185"/>
      <c r="C329" s="186" t="s">
        <v>877</v>
      </c>
      <c r="D329" s="186" t="s">
        <v>206</v>
      </c>
      <c r="E329" s="187" t="s">
        <v>878</v>
      </c>
      <c r="F329" s="188" t="s">
        <v>879</v>
      </c>
      <c r="G329" s="189" t="s">
        <v>495</v>
      </c>
      <c r="H329" s="190">
        <v>63.5</v>
      </c>
      <c r="I329" s="191"/>
      <c r="J329" s="192">
        <f>ROUND(I329*H329,2)</f>
        <v>0</v>
      </c>
      <c r="K329" s="193"/>
      <c r="L329" s="35"/>
      <c r="M329" s="194" t="s">
        <v>1</v>
      </c>
      <c r="N329" s="195" t="s">
        <v>41</v>
      </c>
      <c r="O329" s="78"/>
      <c r="P329" s="196">
        <f>O329*H329</f>
        <v>0</v>
      </c>
      <c r="Q329" s="196">
        <v>0.0041638999999999999</v>
      </c>
      <c r="R329" s="196">
        <f>Q329*H329</f>
        <v>0.26440764999999999</v>
      </c>
      <c r="S329" s="196">
        <v>0</v>
      </c>
      <c r="T329" s="197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267</v>
      </c>
      <c r="AT329" s="198" t="s">
        <v>206</v>
      </c>
      <c r="AU329" s="198" t="s">
        <v>88</v>
      </c>
      <c r="AY329" s="15" t="s">
        <v>204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88</v>
      </c>
      <c r="BK329" s="199">
        <f>ROUND(I329*H329,2)</f>
        <v>0</v>
      </c>
      <c r="BL329" s="15" t="s">
        <v>267</v>
      </c>
      <c r="BM329" s="198" t="s">
        <v>880</v>
      </c>
    </row>
    <row r="330" s="2" customFormat="1" ht="24.15" customHeight="1">
      <c r="A330" s="34"/>
      <c r="B330" s="185"/>
      <c r="C330" s="186" t="s">
        <v>881</v>
      </c>
      <c r="D330" s="186" t="s">
        <v>206</v>
      </c>
      <c r="E330" s="187" t="s">
        <v>882</v>
      </c>
      <c r="F330" s="188" t="s">
        <v>883</v>
      </c>
      <c r="G330" s="189" t="s">
        <v>495</v>
      </c>
      <c r="H330" s="190">
        <v>73.400000000000006</v>
      </c>
      <c r="I330" s="191"/>
      <c r="J330" s="192">
        <f>ROUND(I330*H330,2)</f>
        <v>0</v>
      </c>
      <c r="K330" s="193"/>
      <c r="L330" s="35"/>
      <c r="M330" s="194" t="s">
        <v>1</v>
      </c>
      <c r="N330" s="195" t="s">
        <v>41</v>
      </c>
      <c r="O330" s="78"/>
      <c r="P330" s="196">
        <f>O330*H330</f>
        <v>0</v>
      </c>
      <c r="Q330" s="196">
        <v>0.00166</v>
      </c>
      <c r="R330" s="196">
        <f>Q330*H330</f>
        <v>0.12184400000000001</v>
      </c>
      <c r="S330" s="196">
        <v>0</v>
      </c>
      <c r="T330" s="197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267</v>
      </c>
      <c r="AT330" s="198" t="s">
        <v>206</v>
      </c>
      <c r="AU330" s="198" t="s">
        <v>88</v>
      </c>
      <c r="AY330" s="15" t="s">
        <v>204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88</v>
      </c>
      <c r="BK330" s="199">
        <f>ROUND(I330*H330,2)</f>
        <v>0</v>
      </c>
      <c r="BL330" s="15" t="s">
        <v>267</v>
      </c>
      <c r="BM330" s="198" t="s">
        <v>884</v>
      </c>
    </row>
    <row r="331" s="2" customFormat="1" ht="24.15" customHeight="1">
      <c r="A331" s="34"/>
      <c r="B331" s="185"/>
      <c r="C331" s="186" t="s">
        <v>885</v>
      </c>
      <c r="D331" s="186" t="s">
        <v>206</v>
      </c>
      <c r="E331" s="187" t="s">
        <v>886</v>
      </c>
      <c r="F331" s="188" t="s">
        <v>887</v>
      </c>
      <c r="G331" s="189" t="s">
        <v>294</v>
      </c>
      <c r="H331" s="190">
        <v>9</v>
      </c>
      <c r="I331" s="191"/>
      <c r="J331" s="192">
        <f>ROUND(I331*H331,2)</f>
        <v>0</v>
      </c>
      <c r="K331" s="193"/>
      <c r="L331" s="35"/>
      <c r="M331" s="194" t="s">
        <v>1</v>
      </c>
      <c r="N331" s="195" t="s">
        <v>41</v>
      </c>
      <c r="O331" s="78"/>
      <c r="P331" s="196">
        <f>O331*H331</f>
        <v>0</v>
      </c>
      <c r="Q331" s="196">
        <v>0.0015716199999999999</v>
      </c>
      <c r="R331" s="196">
        <f>Q331*H331</f>
        <v>0.014144579999999999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267</v>
      </c>
      <c r="AT331" s="198" t="s">
        <v>206</v>
      </c>
      <c r="AU331" s="198" t="s">
        <v>88</v>
      </c>
      <c r="AY331" s="15" t="s">
        <v>204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88</v>
      </c>
      <c r="BK331" s="199">
        <f>ROUND(I331*H331,2)</f>
        <v>0</v>
      </c>
      <c r="BL331" s="15" t="s">
        <v>267</v>
      </c>
      <c r="BM331" s="198" t="s">
        <v>888</v>
      </c>
    </row>
    <row r="332" s="2" customFormat="1" ht="24.15" customHeight="1">
      <c r="A332" s="34"/>
      <c r="B332" s="185"/>
      <c r="C332" s="186" t="s">
        <v>889</v>
      </c>
      <c r="D332" s="186" t="s">
        <v>206</v>
      </c>
      <c r="E332" s="187" t="s">
        <v>890</v>
      </c>
      <c r="F332" s="188" t="s">
        <v>891</v>
      </c>
      <c r="G332" s="189" t="s">
        <v>495</v>
      </c>
      <c r="H332" s="190">
        <v>49.899999999999999</v>
      </c>
      <c r="I332" s="191"/>
      <c r="J332" s="192">
        <f>ROUND(I332*H332,2)</f>
        <v>0</v>
      </c>
      <c r="K332" s="193"/>
      <c r="L332" s="35"/>
      <c r="M332" s="194" t="s">
        <v>1</v>
      </c>
      <c r="N332" s="195" t="s">
        <v>41</v>
      </c>
      <c r="O332" s="78"/>
      <c r="P332" s="196">
        <f>O332*H332</f>
        <v>0</v>
      </c>
      <c r="Q332" s="196">
        <v>0.0042432099999999999</v>
      </c>
      <c r="R332" s="196">
        <f>Q332*H332</f>
        <v>0.211736179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267</v>
      </c>
      <c r="AT332" s="198" t="s">
        <v>206</v>
      </c>
      <c r="AU332" s="198" t="s">
        <v>88</v>
      </c>
      <c r="AY332" s="15" t="s">
        <v>204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88</v>
      </c>
      <c r="BK332" s="199">
        <f>ROUND(I332*H332,2)</f>
        <v>0</v>
      </c>
      <c r="BL332" s="15" t="s">
        <v>267</v>
      </c>
      <c r="BM332" s="198" t="s">
        <v>892</v>
      </c>
    </row>
    <row r="333" s="2" customFormat="1" ht="24.15" customHeight="1">
      <c r="A333" s="34"/>
      <c r="B333" s="185"/>
      <c r="C333" s="186" t="s">
        <v>893</v>
      </c>
      <c r="D333" s="186" t="s">
        <v>206</v>
      </c>
      <c r="E333" s="187" t="s">
        <v>894</v>
      </c>
      <c r="F333" s="188" t="s">
        <v>895</v>
      </c>
      <c r="G333" s="189" t="s">
        <v>495</v>
      </c>
      <c r="H333" s="190">
        <v>25</v>
      </c>
      <c r="I333" s="191"/>
      <c r="J333" s="192">
        <f>ROUND(I333*H333,2)</f>
        <v>0</v>
      </c>
      <c r="K333" s="193"/>
      <c r="L333" s="35"/>
      <c r="M333" s="194" t="s">
        <v>1</v>
      </c>
      <c r="N333" s="195" t="s">
        <v>41</v>
      </c>
      <c r="O333" s="78"/>
      <c r="P333" s="196">
        <f>O333*H333</f>
        <v>0</v>
      </c>
      <c r="Q333" s="196">
        <v>0.00077904000000000005</v>
      </c>
      <c r="R333" s="196">
        <f>Q333*H333</f>
        <v>0.019476</v>
      </c>
      <c r="S333" s="196">
        <v>0</v>
      </c>
      <c r="T333" s="197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267</v>
      </c>
      <c r="AT333" s="198" t="s">
        <v>206</v>
      </c>
      <c r="AU333" s="198" t="s">
        <v>88</v>
      </c>
      <c r="AY333" s="15" t="s">
        <v>204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88</v>
      </c>
      <c r="BK333" s="199">
        <f>ROUND(I333*H333,2)</f>
        <v>0</v>
      </c>
      <c r="BL333" s="15" t="s">
        <v>267</v>
      </c>
      <c r="BM333" s="198" t="s">
        <v>896</v>
      </c>
    </row>
    <row r="334" s="2" customFormat="1" ht="24.15" customHeight="1">
      <c r="A334" s="34"/>
      <c r="B334" s="185"/>
      <c r="C334" s="186" t="s">
        <v>897</v>
      </c>
      <c r="D334" s="186" t="s">
        <v>206</v>
      </c>
      <c r="E334" s="187" t="s">
        <v>898</v>
      </c>
      <c r="F334" s="188" t="s">
        <v>899</v>
      </c>
      <c r="G334" s="189" t="s">
        <v>495</v>
      </c>
      <c r="H334" s="190">
        <v>35.100000000000001</v>
      </c>
      <c r="I334" s="191"/>
      <c r="J334" s="192">
        <f>ROUND(I334*H334,2)</f>
        <v>0</v>
      </c>
      <c r="K334" s="193"/>
      <c r="L334" s="35"/>
      <c r="M334" s="194" t="s">
        <v>1</v>
      </c>
      <c r="N334" s="195" t="s">
        <v>41</v>
      </c>
      <c r="O334" s="78"/>
      <c r="P334" s="196">
        <f>O334*H334</f>
        <v>0</v>
      </c>
      <c r="Q334" s="196">
        <v>0.0020698000000000001</v>
      </c>
      <c r="R334" s="196">
        <f>Q334*H334</f>
        <v>0.072649980000000003</v>
      </c>
      <c r="S334" s="196">
        <v>0</v>
      </c>
      <c r="T334" s="197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8" t="s">
        <v>267</v>
      </c>
      <c r="AT334" s="198" t="s">
        <v>206</v>
      </c>
      <c r="AU334" s="198" t="s">
        <v>88</v>
      </c>
      <c r="AY334" s="15" t="s">
        <v>204</v>
      </c>
      <c r="BE334" s="199">
        <f>IF(N334="základná",J334,0)</f>
        <v>0</v>
      </c>
      <c r="BF334" s="199">
        <f>IF(N334="znížená",J334,0)</f>
        <v>0</v>
      </c>
      <c r="BG334" s="199">
        <f>IF(N334="zákl. prenesená",J334,0)</f>
        <v>0</v>
      </c>
      <c r="BH334" s="199">
        <f>IF(N334="zníž. prenesená",J334,0)</f>
        <v>0</v>
      </c>
      <c r="BI334" s="199">
        <f>IF(N334="nulová",J334,0)</f>
        <v>0</v>
      </c>
      <c r="BJ334" s="15" t="s">
        <v>88</v>
      </c>
      <c r="BK334" s="199">
        <f>ROUND(I334*H334,2)</f>
        <v>0</v>
      </c>
      <c r="BL334" s="15" t="s">
        <v>267</v>
      </c>
      <c r="BM334" s="198" t="s">
        <v>900</v>
      </c>
    </row>
    <row r="335" s="2" customFormat="1" ht="24.15" customHeight="1">
      <c r="A335" s="34"/>
      <c r="B335" s="185"/>
      <c r="C335" s="186" t="s">
        <v>901</v>
      </c>
      <c r="D335" s="186" t="s">
        <v>206</v>
      </c>
      <c r="E335" s="187" t="s">
        <v>902</v>
      </c>
      <c r="F335" s="188" t="s">
        <v>903</v>
      </c>
      <c r="G335" s="189" t="s">
        <v>641</v>
      </c>
      <c r="H335" s="211"/>
      <c r="I335" s="191"/>
      <c r="J335" s="192">
        <f>ROUND(I335*H335,2)</f>
        <v>0</v>
      </c>
      <c r="K335" s="193"/>
      <c r="L335" s="35"/>
      <c r="M335" s="194" t="s">
        <v>1</v>
      </c>
      <c r="N335" s="195" t="s">
        <v>41</v>
      </c>
      <c r="O335" s="78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267</v>
      </c>
      <c r="AT335" s="198" t="s">
        <v>206</v>
      </c>
      <c r="AU335" s="198" t="s">
        <v>88</v>
      </c>
      <c r="AY335" s="15" t="s">
        <v>204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88</v>
      </c>
      <c r="BK335" s="199">
        <f>ROUND(I335*H335,2)</f>
        <v>0</v>
      </c>
      <c r="BL335" s="15" t="s">
        <v>267</v>
      </c>
      <c r="BM335" s="198" t="s">
        <v>904</v>
      </c>
    </row>
    <row r="336" s="12" customFormat="1" ht="22.8" customHeight="1">
      <c r="A336" s="12"/>
      <c r="B336" s="172"/>
      <c r="C336" s="12"/>
      <c r="D336" s="173" t="s">
        <v>74</v>
      </c>
      <c r="E336" s="183" t="s">
        <v>905</v>
      </c>
      <c r="F336" s="183" t="s">
        <v>906</v>
      </c>
      <c r="G336" s="12"/>
      <c r="H336" s="12"/>
      <c r="I336" s="175"/>
      <c r="J336" s="184">
        <f>BK336</f>
        <v>0</v>
      </c>
      <c r="K336" s="12"/>
      <c r="L336" s="172"/>
      <c r="M336" s="177"/>
      <c r="N336" s="178"/>
      <c r="O336" s="178"/>
      <c r="P336" s="179">
        <f>SUM(P337:P339)</f>
        <v>0</v>
      </c>
      <c r="Q336" s="178"/>
      <c r="R336" s="179">
        <f>SUM(R337:R339)</f>
        <v>0.32502855199999997</v>
      </c>
      <c r="S336" s="178"/>
      <c r="T336" s="180">
        <f>SUM(T337:T339)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73" t="s">
        <v>88</v>
      </c>
      <c r="AT336" s="181" t="s">
        <v>74</v>
      </c>
      <c r="AU336" s="181" t="s">
        <v>82</v>
      </c>
      <c r="AY336" s="173" t="s">
        <v>204</v>
      </c>
      <c r="BK336" s="182">
        <f>SUM(BK337:BK339)</f>
        <v>0</v>
      </c>
    </row>
    <row r="337" s="2" customFormat="1" ht="24.15" customHeight="1">
      <c r="A337" s="34"/>
      <c r="B337" s="185"/>
      <c r="C337" s="186" t="s">
        <v>907</v>
      </c>
      <c r="D337" s="186" t="s">
        <v>206</v>
      </c>
      <c r="E337" s="187" t="s">
        <v>908</v>
      </c>
      <c r="F337" s="188" t="s">
        <v>909</v>
      </c>
      <c r="G337" s="189" t="s">
        <v>244</v>
      </c>
      <c r="H337" s="190">
        <v>47.600000000000001</v>
      </c>
      <c r="I337" s="191"/>
      <c r="J337" s="192">
        <f>ROUND(I337*H337,2)</f>
        <v>0</v>
      </c>
      <c r="K337" s="193"/>
      <c r="L337" s="35"/>
      <c r="M337" s="194" t="s">
        <v>1</v>
      </c>
      <c r="N337" s="195" t="s">
        <v>41</v>
      </c>
      <c r="O337" s="78"/>
      <c r="P337" s="196">
        <f>O337*H337</f>
        <v>0</v>
      </c>
      <c r="Q337" s="196">
        <v>0.0022599999999999999</v>
      </c>
      <c r="R337" s="196">
        <f>Q337*H337</f>
        <v>0.10757599999999999</v>
      </c>
      <c r="S337" s="196">
        <v>0</v>
      </c>
      <c r="T337" s="197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8" t="s">
        <v>267</v>
      </c>
      <c r="AT337" s="198" t="s">
        <v>206</v>
      </c>
      <c r="AU337" s="198" t="s">
        <v>88</v>
      </c>
      <c r="AY337" s="15" t="s">
        <v>204</v>
      </c>
      <c r="BE337" s="199">
        <f>IF(N337="základná",J337,0)</f>
        <v>0</v>
      </c>
      <c r="BF337" s="199">
        <f>IF(N337="znížená",J337,0)</f>
        <v>0</v>
      </c>
      <c r="BG337" s="199">
        <f>IF(N337="zákl. prenesená",J337,0)</f>
        <v>0</v>
      </c>
      <c r="BH337" s="199">
        <f>IF(N337="zníž. prenesená",J337,0)</f>
        <v>0</v>
      </c>
      <c r="BI337" s="199">
        <f>IF(N337="nulová",J337,0)</f>
        <v>0</v>
      </c>
      <c r="BJ337" s="15" t="s">
        <v>88</v>
      </c>
      <c r="BK337" s="199">
        <f>ROUND(I337*H337,2)</f>
        <v>0</v>
      </c>
      <c r="BL337" s="15" t="s">
        <v>267</v>
      </c>
      <c r="BM337" s="198" t="s">
        <v>910</v>
      </c>
    </row>
    <row r="338" s="2" customFormat="1" ht="24.15" customHeight="1">
      <c r="A338" s="34"/>
      <c r="B338" s="185"/>
      <c r="C338" s="186" t="s">
        <v>911</v>
      </c>
      <c r="D338" s="186" t="s">
        <v>206</v>
      </c>
      <c r="E338" s="187" t="s">
        <v>912</v>
      </c>
      <c r="F338" s="188" t="s">
        <v>913</v>
      </c>
      <c r="G338" s="189" t="s">
        <v>244</v>
      </c>
      <c r="H338" s="190">
        <v>827.75999999999999</v>
      </c>
      <c r="I338" s="191"/>
      <c r="J338" s="192">
        <f>ROUND(I338*H338,2)</f>
        <v>0</v>
      </c>
      <c r="K338" s="193"/>
      <c r="L338" s="35"/>
      <c r="M338" s="194" t="s">
        <v>1</v>
      </c>
      <c r="N338" s="195" t="s">
        <v>41</v>
      </c>
      <c r="O338" s="78"/>
      <c r="P338" s="196">
        <f>O338*H338</f>
        <v>0</v>
      </c>
      <c r="Q338" s="196">
        <v>0.00026269999999999999</v>
      </c>
      <c r="R338" s="196">
        <f>Q338*H338</f>
        <v>0.21745255199999999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267</v>
      </c>
      <c r="AT338" s="198" t="s">
        <v>206</v>
      </c>
      <c r="AU338" s="198" t="s">
        <v>88</v>
      </c>
      <c r="AY338" s="15" t="s">
        <v>204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88</v>
      </c>
      <c r="BK338" s="199">
        <f>ROUND(I338*H338,2)</f>
        <v>0</v>
      </c>
      <c r="BL338" s="15" t="s">
        <v>267</v>
      </c>
      <c r="BM338" s="198" t="s">
        <v>914</v>
      </c>
    </row>
    <row r="339" s="2" customFormat="1" ht="21.75" customHeight="1">
      <c r="A339" s="34"/>
      <c r="B339" s="185"/>
      <c r="C339" s="186" t="s">
        <v>915</v>
      </c>
      <c r="D339" s="186" t="s">
        <v>206</v>
      </c>
      <c r="E339" s="187" t="s">
        <v>916</v>
      </c>
      <c r="F339" s="188" t="s">
        <v>917</v>
      </c>
      <c r="G339" s="189" t="s">
        <v>641</v>
      </c>
      <c r="H339" s="211"/>
      <c r="I339" s="191"/>
      <c r="J339" s="192">
        <f>ROUND(I339*H339,2)</f>
        <v>0</v>
      </c>
      <c r="K339" s="193"/>
      <c r="L339" s="35"/>
      <c r="M339" s="194" t="s">
        <v>1</v>
      </c>
      <c r="N339" s="195" t="s">
        <v>41</v>
      </c>
      <c r="O339" s="78"/>
      <c r="P339" s="196">
        <f>O339*H339</f>
        <v>0</v>
      </c>
      <c r="Q339" s="196">
        <v>0</v>
      </c>
      <c r="R339" s="196">
        <f>Q339*H339</f>
        <v>0</v>
      </c>
      <c r="S339" s="196">
        <v>0</v>
      </c>
      <c r="T339" s="197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8" t="s">
        <v>267</v>
      </c>
      <c r="AT339" s="198" t="s">
        <v>206</v>
      </c>
      <c r="AU339" s="198" t="s">
        <v>88</v>
      </c>
      <c r="AY339" s="15" t="s">
        <v>204</v>
      </c>
      <c r="BE339" s="199">
        <f>IF(N339="základná",J339,0)</f>
        <v>0</v>
      </c>
      <c r="BF339" s="199">
        <f>IF(N339="znížená",J339,0)</f>
        <v>0</v>
      </c>
      <c r="BG339" s="199">
        <f>IF(N339="zákl. prenesená",J339,0)</f>
        <v>0</v>
      </c>
      <c r="BH339" s="199">
        <f>IF(N339="zníž. prenesená",J339,0)</f>
        <v>0</v>
      </c>
      <c r="BI339" s="199">
        <f>IF(N339="nulová",J339,0)</f>
        <v>0</v>
      </c>
      <c r="BJ339" s="15" t="s">
        <v>88</v>
      </c>
      <c r="BK339" s="199">
        <f>ROUND(I339*H339,2)</f>
        <v>0</v>
      </c>
      <c r="BL339" s="15" t="s">
        <v>267</v>
      </c>
      <c r="BM339" s="198" t="s">
        <v>918</v>
      </c>
    </row>
    <row r="340" s="12" customFormat="1" ht="22.8" customHeight="1">
      <c r="A340" s="12"/>
      <c r="B340" s="172"/>
      <c r="C340" s="12"/>
      <c r="D340" s="173" t="s">
        <v>74</v>
      </c>
      <c r="E340" s="183" t="s">
        <v>919</v>
      </c>
      <c r="F340" s="183" t="s">
        <v>920</v>
      </c>
      <c r="G340" s="12"/>
      <c r="H340" s="12"/>
      <c r="I340" s="175"/>
      <c r="J340" s="184">
        <f>BK340</f>
        <v>0</v>
      </c>
      <c r="K340" s="12"/>
      <c r="L340" s="172"/>
      <c r="M340" s="177"/>
      <c r="N340" s="178"/>
      <c r="O340" s="178"/>
      <c r="P340" s="179">
        <f>SUM(P341:P374)</f>
        <v>0</v>
      </c>
      <c r="Q340" s="178"/>
      <c r="R340" s="179">
        <f>SUM(R341:R374)</f>
        <v>1.0951884000000001</v>
      </c>
      <c r="S340" s="178"/>
      <c r="T340" s="180">
        <f>SUM(T341:T374)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173" t="s">
        <v>88</v>
      </c>
      <c r="AT340" s="181" t="s">
        <v>74</v>
      </c>
      <c r="AU340" s="181" t="s">
        <v>82</v>
      </c>
      <c r="AY340" s="173" t="s">
        <v>204</v>
      </c>
      <c r="BK340" s="182">
        <f>SUM(BK341:BK374)</f>
        <v>0</v>
      </c>
    </row>
    <row r="341" s="2" customFormat="1" ht="24.15" customHeight="1">
      <c r="A341" s="34"/>
      <c r="B341" s="185"/>
      <c r="C341" s="186" t="s">
        <v>921</v>
      </c>
      <c r="D341" s="186" t="s">
        <v>206</v>
      </c>
      <c r="E341" s="187" t="s">
        <v>922</v>
      </c>
      <c r="F341" s="188" t="s">
        <v>923</v>
      </c>
      <c r="G341" s="189" t="s">
        <v>294</v>
      </c>
      <c r="H341" s="190">
        <v>1</v>
      </c>
      <c r="I341" s="191"/>
      <c r="J341" s="192">
        <f>ROUND(I341*H341,2)</f>
        <v>0</v>
      </c>
      <c r="K341" s="193"/>
      <c r="L341" s="35"/>
      <c r="M341" s="194" t="s">
        <v>1</v>
      </c>
      <c r="N341" s="195" t="s">
        <v>41</v>
      </c>
      <c r="O341" s="78"/>
      <c r="P341" s="196">
        <f>O341*H341</f>
        <v>0</v>
      </c>
      <c r="Q341" s="196">
        <v>0.0003768</v>
      </c>
      <c r="R341" s="196">
        <f>Q341*H341</f>
        <v>0.0003768</v>
      </c>
      <c r="S341" s="196">
        <v>0</v>
      </c>
      <c r="T341" s="197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8" t="s">
        <v>267</v>
      </c>
      <c r="AT341" s="198" t="s">
        <v>206</v>
      </c>
      <c r="AU341" s="198" t="s">
        <v>88</v>
      </c>
      <c r="AY341" s="15" t="s">
        <v>204</v>
      </c>
      <c r="BE341" s="199">
        <f>IF(N341="základná",J341,0)</f>
        <v>0</v>
      </c>
      <c r="BF341" s="199">
        <f>IF(N341="znížená",J341,0)</f>
        <v>0</v>
      </c>
      <c r="BG341" s="199">
        <f>IF(N341="zákl. prenesená",J341,0)</f>
        <v>0</v>
      </c>
      <c r="BH341" s="199">
        <f>IF(N341="zníž. prenesená",J341,0)</f>
        <v>0</v>
      </c>
      <c r="BI341" s="199">
        <f>IF(N341="nulová",J341,0)</f>
        <v>0</v>
      </c>
      <c r="BJ341" s="15" t="s">
        <v>88</v>
      </c>
      <c r="BK341" s="199">
        <f>ROUND(I341*H341,2)</f>
        <v>0</v>
      </c>
      <c r="BL341" s="15" t="s">
        <v>267</v>
      </c>
      <c r="BM341" s="198" t="s">
        <v>924</v>
      </c>
    </row>
    <row r="342" s="2" customFormat="1" ht="24.15" customHeight="1">
      <c r="A342" s="34"/>
      <c r="B342" s="185"/>
      <c r="C342" s="200" t="s">
        <v>925</v>
      </c>
      <c r="D342" s="200" t="s">
        <v>301</v>
      </c>
      <c r="E342" s="201" t="s">
        <v>926</v>
      </c>
      <c r="F342" s="202" t="s">
        <v>927</v>
      </c>
      <c r="G342" s="203" t="s">
        <v>294</v>
      </c>
      <c r="H342" s="204">
        <v>1</v>
      </c>
      <c r="I342" s="205"/>
      <c r="J342" s="206">
        <f>ROUND(I342*H342,2)</f>
        <v>0</v>
      </c>
      <c r="K342" s="207"/>
      <c r="L342" s="208"/>
      <c r="M342" s="209" t="s">
        <v>1</v>
      </c>
      <c r="N342" s="210" t="s">
        <v>41</v>
      </c>
      <c r="O342" s="78"/>
      <c r="P342" s="196">
        <f>O342*H342</f>
        <v>0</v>
      </c>
      <c r="Q342" s="196">
        <v>0.035000000000000003</v>
      </c>
      <c r="R342" s="196">
        <f>Q342*H342</f>
        <v>0.035000000000000003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334</v>
      </c>
      <c r="AT342" s="198" t="s">
        <v>301</v>
      </c>
      <c r="AU342" s="198" t="s">
        <v>88</v>
      </c>
      <c r="AY342" s="15" t="s">
        <v>204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88</v>
      </c>
      <c r="BK342" s="199">
        <f>ROUND(I342*H342,2)</f>
        <v>0</v>
      </c>
      <c r="BL342" s="15" t="s">
        <v>267</v>
      </c>
      <c r="BM342" s="198" t="s">
        <v>928</v>
      </c>
    </row>
    <row r="343" s="2" customFormat="1" ht="33" customHeight="1">
      <c r="A343" s="34"/>
      <c r="B343" s="185"/>
      <c r="C343" s="186" t="s">
        <v>929</v>
      </c>
      <c r="D343" s="186" t="s">
        <v>206</v>
      </c>
      <c r="E343" s="187" t="s">
        <v>930</v>
      </c>
      <c r="F343" s="188" t="s">
        <v>931</v>
      </c>
      <c r="G343" s="189" t="s">
        <v>495</v>
      </c>
      <c r="H343" s="190">
        <v>24.800000000000001</v>
      </c>
      <c r="I343" s="191"/>
      <c r="J343" s="192">
        <f>ROUND(I343*H343,2)</f>
        <v>0</v>
      </c>
      <c r="K343" s="193"/>
      <c r="L343" s="35"/>
      <c r="M343" s="194" t="s">
        <v>1</v>
      </c>
      <c r="N343" s="195" t="s">
        <v>41</v>
      </c>
      <c r="O343" s="78"/>
      <c r="P343" s="196">
        <f>O343*H343</f>
        <v>0</v>
      </c>
      <c r="Q343" s="196">
        <v>0.00016000000000000001</v>
      </c>
      <c r="R343" s="196">
        <f>Q343*H343</f>
        <v>0.0039680000000000002</v>
      </c>
      <c r="S343" s="196">
        <v>0</v>
      </c>
      <c r="T343" s="197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8" t="s">
        <v>267</v>
      </c>
      <c r="AT343" s="198" t="s">
        <v>206</v>
      </c>
      <c r="AU343" s="198" t="s">
        <v>88</v>
      </c>
      <c r="AY343" s="15" t="s">
        <v>204</v>
      </c>
      <c r="BE343" s="199">
        <f>IF(N343="základná",J343,0)</f>
        <v>0</v>
      </c>
      <c r="BF343" s="199">
        <f>IF(N343="znížená",J343,0)</f>
        <v>0</v>
      </c>
      <c r="BG343" s="199">
        <f>IF(N343="zákl. prenesená",J343,0)</f>
        <v>0</v>
      </c>
      <c r="BH343" s="199">
        <f>IF(N343="zníž. prenesená",J343,0)</f>
        <v>0</v>
      </c>
      <c r="BI343" s="199">
        <f>IF(N343="nulová",J343,0)</f>
        <v>0</v>
      </c>
      <c r="BJ343" s="15" t="s">
        <v>88</v>
      </c>
      <c r="BK343" s="199">
        <f>ROUND(I343*H343,2)</f>
        <v>0</v>
      </c>
      <c r="BL343" s="15" t="s">
        <v>267</v>
      </c>
      <c r="BM343" s="198" t="s">
        <v>932</v>
      </c>
    </row>
    <row r="344" s="2" customFormat="1" ht="33" customHeight="1">
      <c r="A344" s="34"/>
      <c r="B344" s="185"/>
      <c r="C344" s="200" t="s">
        <v>933</v>
      </c>
      <c r="D344" s="200" t="s">
        <v>301</v>
      </c>
      <c r="E344" s="201" t="s">
        <v>934</v>
      </c>
      <c r="F344" s="202" t="s">
        <v>935</v>
      </c>
      <c r="G344" s="203" t="s">
        <v>495</v>
      </c>
      <c r="H344" s="204">
        <v>25.047999999999998</v>
      </c>
      <c r="I344" s="205"/>
      <c r="J344" s="206">
        <f>ROUND(I344*H344,2)</f>
        <v>0</v>
      </c>
      <c r="K344" s="207"/>
      <c r="L344" s="208"/>
      <c r="M344" s="209" t="s">
        <v>1</v>
      </c>
      <c r="N344" s="210" t="s">
        <v>41</v>
      </c>
      <c r="O344" s="78"/>
      <c r="P344" s="196">
        <f>O344*H344</f>
        <v>0</v>
      </c>
      <c r="Q344" s="196">
        <v>0.0045999999999999999</v>
      </c>
      <c r="R344" s="196">
        <f>Q344*H344</f>
        <v>0.11522079999999998</v>
      </c>
      <c r="S344" s="196">
        <v>0</v>
      </c>
      <c r="T344" s="197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334</v>
      </c>
      <c r="AT344" s="198" t="s">
        <v>301</v>
      </c>
      <c r="AU344" s="198" t="s">
        <v>88</v>
      </c>
      <c r="AY344" s="15" t="s">
        <v>204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88</v>
      </c>
      <c r="BK344" s="199">
        <f>ROUND(I344*H344,2)</f>
        <v>0</v>
      </c>
      <c r="BL344" s="15" t="s">
        <v>267</v>
      </c>
      <c r="BM344" s="198" t="s">
        <v>936</v>
      </c>
    </row>
    <row r="345" s="2" customFormat="1" ht="24.15" customHeight="1">
      <c r="A345" s="34"/>
      <c r="B345" s="185"/>
      <c r="C345" s="186" t="s">
        <v>937</v>
      </c>
      <c r="D345" s="186" t="s">
        <v>206</v>
      </c>
      <c r="E345" s="187" t="s">
        <v>938</v>
      </c>
      <c r="F345" s="188" t="s">
        <v>939</v>
      </c>
      <c r="G345" s="189" t="s">
        <v>495</v>
      </c>
      <c r="H345" s="190">
        <v>165.90000000000001</v>
      </c>
      <c r="I345" s="191"/>
      <c r="J345" s="192">
        <f>ROUND(I345*H345,2)</f>
        <v>0</v>
      </c>
      <c r="K345" s="193"/>
      <c r="L345" s="35"/>
      <c r="M345" s="194" t="s">
        <v>1</v>
      </c>
      <c r="N345" s="195" t="s">
        <v>41</v>
      </c>
      <c r="O345" s="78"/>
      <c r="P345" s="196">
        <f>O345*H345</f>
        <v>0</v>
      </c>
      <c r="Q345" s="196">
        <v>0.000215</v>
      </c>
      <c r="R345" s="196">
        <f>Q345*H345</f>
        <v>0.035668499999999999</v>
      </c>
      <c r="S345" s="196">
        <v>0</v>
      </c>
      <c r="T345" s="19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8" t="s">
        <v>267</v>
      </c>
      <c r="AT345" s="198" t="s">
        <v>206</v>
      </c>
      <c r="AU345" s="198" t="s">
        <v>88</v>
      </c>
      <c r="AY345" s="15" t="s">
        <v>204</v>
      </c>
      <c r="BE345" s="199">
        <f>IF(N345="základná",J345,0)</f>
        <v>0</v>
      </c>
      <c r="BF345" s="199">
        <f>IF(N345="znížená",J345,0)</f>
        <v>0</v>
      </c>
      <c r="BG345" s="199">
        <f>IF(N345="zákl. prenesená",J345,0)</f>
        <v>0</v>
      </c>
      <c r="BH345" s="199">
        <f>IF(N345="zníž. prenesená",J345,0)</f>
        <v>0</v>
      </c>
      <c r="BI345" s="199">
        <f>IF(N345="nulová",J345,0)</f>
        <v>0</v>
      </c>
      <c r="BJ345" s="15" t="s">
        <v>88</v>
      </c>
      <c r="BK345" s="199">
        <f>ROUND(I345*H345,2)</f>
        <v>0</v>
      </c>
      <c r="BL345" s="15" t="s">
        <v>267</v>
      </c>
      <c r="BM345" s="198" t="s">
        <v>940</v>
      </c>
    </row>
    <row r="346" s="2" customFormat="1" ht="37.8" customHeight="1">
      <c r="A346" s="34"/>
      <c r="B346" s="185"/>
      <c r="C346" s="200" t="s">
        <v>941</v>
      </c>
      <c r="D346" s="200" t="s">
        <v>301</v>
      </c>
      <c r="E346" s="201" t="s">
        <v>942</v>
      </c>
      <c r="F346" s="202" t="s">
        <v>943</v>
      </c>
      <c r="G346" s="203" t="s">
        <v>495</v>
      </c>
      <c r="H346" s="204">
        <v>174.19499999999999</v>
      </c>
      <c r="I346" s="205"/>
      <c r="J346" s="206">
        <f>ROUND(I346*H346,2)</f>
        <v>0</v>
      </c>
      <c r="K346" s="207"/>
      <c r="L346" s="208"/>
      <c r="M346" s="209" t="s">
        <v>1</v>
      </c>
      <c r="N346" s="210" t="s">
        <v>41</v>
      </c>
      <c r="O346" s="78"/>
      <c r="P346" s="196">
        <f>O346*H346</f>
        <v>0</v>
      </c>
      <c r="Q346" s="196">
        <v>0.00010000000000000001</v>
      </c>
      <c r="R346" s="196">
        <f>Q346*H346</f>
        <v>0.017419500000000001</v>
      </c>
      <c r="S346" s="196">
        <v>0</v>
      </c>
      <c r="T346" s="19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8" t="s">
        <v>334</v>
      </c>
      <c r="AT346" s="198" t="s">
        <v>301</v>
      </c>
      <c r="AU346" s="198" t="s">
        <v>88</v>
      </c>
      <c r="AY346" s="15" t="s">
        <v>204</v>
      </c>
      <c r="BE346" s="199">
        <f>IF(N346="základná",J346,0)</f>
        <v>0</v>
      </c>
      <c r="BF346" s="199">
        <f>IF(N346="znížená",J346,0)</f>
        <v>0</v>
      </c>
      <c r="BG346" s="199">
        <f>IF(N346="zákl. prenesená",J346,0)</f>
        <v>0</v>
      </c>
      <c r="BH346" s="199">
        <f>IF(N346="zníž. prenesená",J346,0)</f>
        <v>0</v>
      </c>
      <c r="BI346" s="199">
        <f>IF(N346="nulová",J346,0)</f>
        <v>0</v>
      </c>
      <c r="BJ346" s="15" t="s">
        <v>88</v>
      </c>
      <c r="BK346" s="199">
        <f>ROUND(I346*H346,2)</f>
        <v>0</v>
      </c>
      <c r="BL346" s="15" t="s">
        <v>267</v>
      </c>
      <c r="BM346" s="198" t="s">
        <v>944</v>
      </c>
    </row>
    <row r="347" s="2" customFormat="1" ht="37.8" customHeight="1">
      <c r="A347" s="34"/>
      <c r="B347" s="185"/>
      <c r="C347" s="200" t="s">
        <v>945</v>
      </c>
      <c r="D347" s="200" t="s">
        <v>301</v>
      </c>
      <c r="E347" s="201" t="s">
        <v>946</v>
      </c>
      <c r="F347" s="202" t="s">
        <v>947</v>
      </c>
      <c r="G347" s="203" t="s">
        <v>495</v>
      </c>
      <c r="H347" s="204">
        <v>174.19499999999999</v>
      </c>
      <c r="I347" s="205"/>
      <c r="J347" s="206">
        <f>ROUND(I347*H347,2)</f>
        <v>0</v>
      </c>
      <c r="K347" s="207"/>
      <c r="L347" s="208"/>
      <c r="M347" s="209" t="s">
        <v>1</v>
      </c>
      <c r="N347" s="210" t="s">
        <v>41</v>
      </c>
      <c r="O347" s="78"/>
      <c r="P347" s="196">
        <f>O347*H347</f>
        <v>0</v>
      </c>
      <c r="Q347" s="196">
        <v>0.00010000000000000001</v>
      </c>
      <c r="R347" s="196">
        <f>Q347*H347</f>
        <v>0.017419500000000001</v>
      </c>
      <c r="S347" s="196">
        <v>0</v>
      </c>
      <c r="T347" s="197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8" t="s">
        <v>334</v>
      </c>
      <c r="AT347" s="198" t="s">
        <v>301</v>
      </c>
      <c r="AU347" s="198" t="s">
        <v>88</v>
      </c>
      <c r="AY347" s="15" t="s">
        <v>204</v>
      </c>
      <c r="BE347" s="199">
        <f>IF(N347="základná",J347,0)</f>
        <v>0</v>
      </c>
      <c r="BF347" s="199">
        <f>IF(N347="znížená",J347,0)</f>
        <v>0</v>
      </c>
      <c r="BG347" s="199">
        <f>IF(N347="zákl. prenesená",J347,0)</f>
        <v>0</v>
      </c>
      <c r="BH347" s="199">
        <f>IF(N347="zníž. prenesená",J347,0)</f>
        <v>0</v>
      </c>
      <c r="BI347" s="199">
        <f>IF(N347="nulová",J347,0)</f>
        <v>0</v>
      </c>
      <c r="BJ347" s="15" t="s">
        <v>88</v>
      </c>
      <c r="BK347" s="199">
        <f>ROUND(I347*H347,2)</f>
        <v>0</v>
      </c>
      <c r="BL347" s="15" t="s">
        <v>267</v>
      </c>
      <c r="BM347" s="198" t="s">
        <v>948</v>
      </c>
    </row>
    <row r="348" s="2" customFormat="1" ht="16.5" customHeight="1">
      <c r="A348" s="34"/>
      <c r="B348" s="185"/>
      <c r="C348" s="200" t="s">
        <v>949</v>
      </c>
      <c r="D348" s="200" t="s">
        <v>301</v>
      </c>
      <c r="E348" s="201" t="s">
        <v>950</v>
      </c>
      <c r="F348" s="202" t="s">
        <v>951</v>
      </c>
      <c r="G348" s="203" t="s">
        <v>294</v>
      </c>
      <c r="H348" s="204">
        <v>1</v>
      </c>
      <c r="I348" s="205"/>
      <c r="J348" s="206">
        <f>ROUND(I348*H348,2)</f>
        <v>0</v>
      </c>
      <c r="K348" s="207"/>
      <c r="L348" s="208"/>
      <c r="M348" s="209" t="s">
        <v>1</v>
      </c>
      <c r="N348" s="210" t="s">
        <v>41</v>
      </c>
      <c r="O348" s="78"/>
      <c r="P348" s="196">
        <f>O348*H348</f>
        <v>0</v>
      </c>
      <c r="Q348" s="196">
        <v>0</v>
      </c>
      <c r="R348" s="196">
        <f>Q348*H348</f>
        <v>0</v>
      </c>
      <c r="S348" s="196">
        <v>0</v>
      </c>
      <c r="T348" s="197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8" t="s">
        <v>334</v>
      </c>
      <c r="AT348" s="198" t="s">
        <v>301</v>
      </c>
      <c r="AU348" s="198" t="s">
        <v>88</v>
      </c>
      <c r="AY348" s="15" t="s">
        <v>204</v>
      </c>
      <c r="BE348" s="199">
        <f>IF(N348="základná",J348,0)</f>
        <v>0</v>
      </c>
      <c r="BF348" s="199">
        <f>IF(N348="znížená",J348,0)</f>
        <v>0</v>
      </c>
      <c r="BG348" s="199">
        <f>IF(N348="zákl. prenesená",J348,0)</f>
        <v>0</v>
      </c>
      <c r="BH348" s="199">
        <f>IF(N348="zníž. prenesená",J348,0)</f>
        <v>0</v>
      </c>
      <c r="BI348" s="199">
        <f>IF(N348="nulová",J348,0)</f>
        <v>0</v>
      </c>
      <c r="BJ348" s="15" t="s">
        <v>88</v>
      </c>
      <c r="BK348" s="199">
        <f>ROUND(I348*H348,2)</f>
        <v>0</v>
      </c>
      <c r="BL348" s="15" t="s">
        <v>267</v>
      </c>
      <c r="BM348" s="198" t="s">
        <v>952</v>
      </c>
    </row>
    <row r="349" s="2" customFormat="1" ht="16.5" customHeight="1">
      <c r="A349" s="34"/>
      <c r="B349" s="185"/>
      <c r="C349" s="200" t="s">
        <v>953</v>
      </c>
      <c r="D349" s="200" t="s">
        <v>301</v>
      </c>
      <c r="E349" s="201" t="s">
        <v>954</v>
      </c>
      <c r="F349" s="202" t="s">
        <v>955</v>
      </c>
      <c r="G349" s="203" t="s">
        <v>294</v>
      </c>
      <c r="H349" s="204">
        <v>5</v>
      </c>
      <c r="I349" s="205"/>
      <c r="J349" s="206">
        <f>ROUND(I349*H349,2)</f>
        <v>0</v>
      </c>
      <c r="K349" s="207"/>
      <c r="L349" s="208"/>
      <c r="M349" s="209" t="s">
        <v>1</v>
      </c>
      <c r="N349" s="210" t="s">
        <v>41</v>
      </c>
      <c r="O349" s="78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334</v>
      </c>
      <c r="AT349" s="198" t="s">
        <v>301</v>
      </c>
      <c r="AU349" s="198" t="s">
        <v>88</v>
      </c>
      <c r="AY349" s="15" t="s">
        <v>204</v>
      </c>
      <c r="BE349" s="199">
        <f>IF(N349="základná",J349,0)</f>
        <v>0</v>
      </c>
      <c r="BF349" s="199">
        <f>IF(N349="znížená",J349,0)</f>
        <v>0</v>
      </c>
      <c r="BG349" s="199">
        <f>IF(N349="zákl. prenesená",J349,0)</f>
        <v>0</v>
      </c>
      <c r="BH349" s="199">
        <f>IF(N349="zníž. prenesená",J349,0)</f>
        <v>0</v>
      </c>
      <c r="BI349" s="199">
        <f>IF(N349="nulová",J349,0)</f>
        <v>0</v>
      </c>
      <c r="BJ349" s="15" t="s">
        <v>88</v>
      </c>
      <c r="BK349" s="199">
        <f>ROUND(I349*H349,2)</f>
        <v>0</v>
      </c>
      <c r="BL349" s="15" t="s">
        <v>267</v>
      </c>
      <c r="BM349" s="198" t="s">
        <v>956</v>
      </c>
    </row>
    <row r="350" s="2" customFormat="1" ht="16.5" customHeight="1">
      <c r="A350" s="34"/>
      <c r="B350" s="185"/>
      <c r="C350" s="200" t="s">
        <v>957</v>
      </c>
      <c r="D350" s="200" t="s">
        <v>301</v>
      </c>
      <c r="E350" s="201" t="s">
        <v>958</v>
      </c>
      <c r="F350" s="202" t="s">
        <v>959</v>
      </c>
      <c r="G350" s="203" t="s">
        <v>294</v>
      </c>
      <c r="H350" s="204">
        <v>8</v>
      </c>
      <c r="I350" s="205"/>
      <c r="J350" s="206">
        <f>ROUND(I350*H350,2)</f>
        <v>0</v>
      </c>
      <c r="K350" s="207"/>
      <c r="L350" s="208"/>
      <c r="M350" s="209" t="s">
        <v>1</v>
      </c>
      <c r="N350" s="210" t="s">
        <v>41</v>
      </c>
      <c r="O350" s="78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8" t="s">
        <v>334</v>
      </c>
      <c r="AT350" s="198" t="s">
        <v>301</v>
      </c>
      <c r="AU350" s="198" t="s">
        <v>88</v>
      </c>
      <c r="AY350" s="15" t="s">
        <v>204</v>
      </c>
      <c r="BE350" s="199">
        <f>IF(N350="základná",J350,0)</f>
        <v>0</v>
      </c>
      <c r="BF350" s="199">
        <f>IF(N350="znížená",J350,0)</f>
        <v>0</v>
      </c>
      <c r="BG350" s="199">
        <f>IF(N350="zákl. prenesená",J350,0)</f>
        <v>0</v>
      </c>
      <c r="BH350" s="199">
        <f>IF(N350="zníž. prenesená",J350,0)</f>
        <v>0</v>
      </c>
      <c r="BI350" s="199">
        <f>IF(N350="nulová",J350,0)</f>
        <v>0</v>
      </c>
      <c r="BJ350" s="15" t="s">
        <v>88</v>
      </c>
      <c r="BK350" s="199">
        <f>ROUND(I350*H350,2)</f>
        <v>0</v>
      </c>
      <c r="BL350" s="15" t="s">
        <v>267</v>
      </c>
      <c r="BM350" s="198" t="s">
        <v>960</v>
      </c>
    </row>
    <row r="351" s="2" customFormat="1" ht="16.5" customHeight="1">
      <c r="A351" s="34"/>
      <c r="B351" s="185"/>
      <c r="C351" s="200" t="s">
        <v>961</v>
      </c>
      <c r="D351" s="200" t="s">
        <v>301</v>
      </c>
      <c r="E351" s="201" t="s">
        <v>962</v>
      </c>
      <c r="F351" s="202" t="s">
        <v>963</v>
      </c>
      <c r="G351" s="203" t="s">
        <v>294</v>
      </c>
      <c r="H351" s="204">
        <v>1</v>
      </c>
      <c r="I351" s="205"/>
      <c r="J351" s="206">
        <f>ROUND(I351*H351,2)</f>
        <v>0</v>
      </c>
      <c r="K351" s="207"/>
      <c r="L351" s="208"/>
      <c r="M351" s="209" t="s">
        <v>1</v>
      </c>
      <c r="N351" s="210" t="s">
        <v>41</v>
      </c>
      <c r="O351" s="78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8" t="s">
        <v>334</v>
      </c>
      <c r="AT351" s="198" t="s">
        <v>301</v>
      </c>
      <c r="AU351" s="198" t="s">
        <v>88</v>
      </c>
      <c r="AY351" s="15" t="s">
        <v>204</v>
      </c>
      <c r="BE351" s="199">
        <f>IF(N351="základná",J351,0)</f>
        <v>0</v>
      </c>
      <c r="BF351" s="199">
        <f>IF(N351="znížená",J351,0)</f>
        <v>0</v>
      </c>
      <c r="BG351" s="199">
        <f>IF(N351="zákl. prenesená",J351,0)</f>
        <v>0</v>
      </c>
      <c r="BH351" s="199">
        <f>IF(N351="zníž. prenesená",J351,0)</f>
        <v>0</v>
      </c>
      <c r="BI351" s="199">
        <f>IF(N351="nulová",J351,0)</f>
        <v>0</v>
      </c>
      <c r="BJ351" s="15" t="s">
        <v>88</v>
      </c>
      <c r="BK351" s="199">
        <f>ROUND(I351*H351,2)</f>
        <v>0</v>
      </c>
      <c r="BL351" s="15" t="s">
        <v>267</v>
      </c>
      <c r="BM351" s="198" t="s">
        <v>964</v>
      </c>
    </row>
    <row r="352" s="2" customFormat="1" ht="16.5" customHeight="1">
      <c r="A352" s="34"/>
      <c r="B352" s="185"/>
      <c r="C352" s="200" t="s">
        <v>965</v>
      </c>
      <c r="D352" s="200" t="s">
        <v>301</v>
      </c>
      <c r="E352" s="201" t="s">
        <v>966</v>
      </c>
      <c r="F352" s="202" t="s">
        <v>967</v>
      </c>
      <c r="G352" s="203" t="s">
        <v>294</v>
      </c>
      <c r="H352" s="204">
        <v>1</v>
      </c>
      <c r="I352" s="205"/>
      <c r="J352" s="206">
        <f>ROUND(I352*H352,2)</f>
        <v>0</v>
      </c>
      <c r="K352" s="207"/>
      <c r="L352" s="208"/>
      <c r="M352" s="209" t="s">
        <v>1</v>
      </c>
      <c r="N352" s="210" t="s">
        <v>41</v>
      </c>
      <c r="O352" s="78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8" t="s">
        <v>334</v>
      </c>
      <c r="AT352" s="198" t="s">
        <v>301</v>
      </c>
      <c r="AU352" s="198" t="s">
        <v>88</v>
      </c>
      <c r="AY352" s="15" t="s">
        <v>204</v>
      </c>
      <c r="BE352" s="199">
        <f>IF(N352="základná",J352,0)</f>
        <v>0</v>
      </c>
      <c r="BF352" s="199">
        <f>IF(N352="znížená",J352,0)</f>
        <v>0</v>
      </c>
      <c r="BG352" s="199">
        <f>IF(N352="zákl. prenesená",J352,0)</f>
        <v>0</v>
      </c>
      <c r="BH352" s="199">
        <f>IF(N352="zníž. prenesená",J352,0)</f>
        <v>0</v>
      </c>
      <c r="BI352" s="199">
        <f>IF(N352="nulová",J352,0)</f>
        <v>0</v>
      </c>
      <c r="BJ352" s="15" t="s">
        <v>88</v>
      </c>
      <c r="BK352" s="199">
        <f>ROUND(I352*H352,2)</f>
        <v>0</v>
      </c>
      <c r="BL352" s="15" t="s">
        <v>267</v>
      </c>
      <c r="BM352" s="198" t="s">
        <v>968</v>
      </c>
    </row>
    <row r="353" s="2" customFormat="1" ht="16.5" customHeight="1">
      <c r="A353" s="34"/>
      <c r="B353" s="185"/>
      <c r="C353" s="200" t="s">
        <v>969</v>
      </c>
      <c r="D353" s="200" t="s">
        <v>301</v>
      </c>
      <c r="E353" s="201" t="s">
        <v>970</v>
      </c>
      <c r="F353" s="202" t="s">
        <v>971</v>
      </c>
      <c r="G353" s="203" t="s">
        <v>294</v>
      </c>
      <c r="H353" s="204">
        <v>2</v>
      </c>
      <c r="I353" s="205"/>
      <c r="J353" s="206">
        <f>ROUND(I353*H353,2)</f>
        <v>0</v>
      </c>
      <c r="K353" s="207"/>
      <c r="L353" s="208"/>
      <c r="M353" s="209" t="s">
        <v>1</v>
      </c>
      <c r="N353" s="210" t="s">
        <v>41</v>
      </c>
      <c r="O353" s="78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8" t="s">
        <v>334</v>
      </c>
      <c r="AT353" s="198" t="s">
        <v>301</v>
      </c>
      <c r="AU353" s="198" t="s">
        <v>88</v>
      </c>
      <c r="AY353" s="15" t="s">
        <v>204</v>
      </c>
      <c r="BE353" s="199">
        <f>IF(N353="základná",J353,0)</f>
        <v>0</v>
      </c>
      <c r="BF353" s="199">
        <f>IF(N353="znížená",J353,0)</f>
        <v>0</v>
      </c>
      <c r="BG353" s="199">
        <f>IF(N353="zákl. prenesená",J353,0)</f>
        <v>0</v>
      </c>
      <c r="BH353" s="199">
        <f>IF(N353="zníž. prenesená",J353,0)</f>
        <v>0</v>
      </c>
      <c r="BI353" s="199">
        <f>IF(N353="nulová",J353,0)</f>
        <v>0</v>
      </c>
      <c r="BJ353" s="15" t="s">
        <v>88</v>
      </c>
      <c r="BK353" s="199">
        <f>ROUND(I353*H353,2)</f>
        <v>0</v>
      </c>
      <c r="BL353" s="15" t="s">
        <v>267</v>
      </c>
      <c r="BM353" s="198" t="s">
        <v>972</v>
      </c>
    </row>
    <row r="354" s="2" customFormat="1" ht="16.5" customHeight="1">
      <c r="A354" s="34"/>
      <c r="B354" s="185"/>
      <c r="C354" s="200" t="s">
        <v>973</v>
      </c>
      <c r="D354" s="200" t="s">
        <v>301</v>
      </c>
      <c r="E354" s="201" t="s">
        <v>974</v>
      </c>
      <c r="F354" s="202" t="s">
        <v>975</v>
      </c>
      <c r="G354" s="203" t="s">
        <v>294</v>
      </c>
      <c r="H354" s="204">
        <v>2</v>
      </c>
      <c r="I354" s="205"/>
      <c r="J354" s="206">
        <f>ROUND(I354*H354,2)</f>
        <v>0</v>
      </c>
      <c r="K354" s="207"/>
      <c r="L354" s="208"/>
      <c r="M354" s="209" t="s">
        <v>1</v>
      </c>
      <c r="N354" s="210" t="s">
        <v>41</v>
      </c>
      <c r="O354" s="78"/>
      <c r="P354" s="196">
        <f>O354*H354</f>
        <v>0</v>
      </c>
      <c r="Q354" s="196">
        <v>0</v>
      </c>
      <c r="R354" s="196">
        <f>Q354*H354</f>
        <v>0</v>
      </c>
      <c r="S354" s="196">
        <v>0</v>
      </c>
      <c r="T354" s="197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8" t="s">
        <v>334</v>
      </c>
      <c r="AT354" s="198" t="s">
        <v>301</v>
      </c>
      <c r="AU354" s="198" t="s">
        <v>88</v>
      </c>
      <c r="AY354" s="15" t="s">
        <v>204</v>
      </c>
      <c r="BE354" s="199">
        <f>IF(N354="základná",J354,0)</f>
        <v>0</v>
      </c>
      <c r="BF354" s="199">
        <f>IF(N354="znížená",J354,0)</f>
        <v>0</v>
      </c>
      <c r="BG354" s="199">
        <f>IF(N354="zákl. prenesená",J354,0)</f>
        <v>0</v>
      </c>
      <c r="BH354" s="199">
        <f>IF(N354="zníž. prenesená",J354,0)</f>
        <v>0</v>
      </c>
      <c r="BI354" s="199">
        <f>IF(N354="nulová",J354,0)</f>
        <v>0</v>
      </c>
      <c r="BJ354" s="15" t="s">
        <v>88</v>
      </c>
      <c r="BK354" s="199">
        <f>ROUND(I354*H354,2)</f>
        <v>0</v>
      </c>
      <c r="BL354" s="15" t="s">
        <v>267</v>
      </c>
      <c r="BM354" s="198" t="s">
        <v>976</v>
      </c>
    </row>
    <row r="355" s="2" customFormat="1" ht="16.5" customHeight="1">
      <c r="A355" s="34"/>
      <c r="B355" s="185"/>
      <c r="C355" s="200" t="s">
        <v>977</v>
      </c>
      <c r="D355" s="200" t="s">
        <v>301</v>
      </c>
      <c r="E355" s="201" t="s">
        <v>978</v>
      </c>
      <c r="F355" s="202" t="s">
        <v>979</v>
      </c>
      <c r="G355" s="203" t="s">
        <v>294</v>
      </c>
      <c r="H355" s="204">
        <v>1</v>
      </c>
      <c r="I355" s="205"/>
      <c r="J355" s="206">
        <f>ROUND(I355*H355,2)</f>
        <v>0</v>
      </c>
      <c r="K355" s="207"/>
      <c r="L355" s="208"/>
      <c r="M355" s="209" t="s">
        <v>1</v>
      </c>
      <c r="N355" s="210" t="s">
        <v>41</v>
      </c>
      <c r="O355" s="78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8" t="s">
        <v>334</v>
      </c>
      <c r="AT355" s="198" t="s">
        <v>301</v>
      </c>
      <c r="AU355" s="198" t="s">
        <v>88</v>
      </c>
      <c r="AY355" s="15" t="s">
        <v>204</v>
      </c>
      <c r="BE355" s="199">
        <f>IF(N355="základná",J355,0)</f>
        <v>0</v>
      </c>
      <c r="BF355" s="199">
        <f>IF(N355="znížená",J355,0)</f>
        <v>0</v>
      </c>
      <c r="BG355" s="199">
        <f>IF(N355="zákl. prenesená",J355,0)</f>
        <v>0</v>
      </c>
      <c r="BH355" s="199">
        <f>IF(N355="zníž. prenesená",J355,0)</f>
        <v>0</v>
      </c>
      <c r="BI355" s="199">
        <f>IF(N355="nulová",J355,0)</f>
        <v>0</v>
      </c>
      <c r="BJ355" s="15" t="s">
        <v>88</v>
      </c>
      <c r="BK355" s="199">
        <f>ROUND(I355*H355,2)</f>
        <v>0</v>
      </c>
      <c r="BL355" s="15" t="s">
        <v>267</v>
      </c>
      <c r="BM355" s="198" t="s">
        <v>980</v>
      </c>
    </row>
    <row r="356" s="2" customFormat="1" ht="16.5" customHeight="1">
      <c r="A356" s="34"/>
      <c r="B356" s="185"/>
      <c r="C356" s="200" t="s">
        <v>981</v>
      </c>
      <c r="D356" s="200" t="s">
        <v>301</v>
      </c>
      <c r="E356" s="201" t="s">
        <v>982</v>
      </c>
      <c r="F356" s="202" t="s">
        <v>983</v>
      </c>
      <c r="G356" s="203" t="s">
        <v>294</v>
      </c>
      <c r="H356" s="204">
        <v>1</v>
      </c>
      <c r="I356" s="205"/>
      <c r="J356" s="206">
        <f>ROUND(I356*H356,2)</f>
        <v>0</v>
      </c>
      <c r="K356" s="207"/>
      <c r="L356" s="208"/>
      <c r="M356" s="209" t="s">
        <v>1</v>
      </c>
      <c r="N356" s="210" t="s">
        <v>41</v>
      </c>
      <c r="O356" s="78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8" t="s">
        <v>334</v>
      </c>
      <c r="AT356" s="198" t="s">
        <v>301</v>
      </c>
      <c r="AU356" s="198" t="s">
        <v>88</v>
      </c>
      <c r="AY356" s="15" t="s">
        <v>204</v>
      </c>
      <c r="BE356" s="199">
        <f>IF(N356="základná",J356,0)</f>
        <v>0</v>
      </c>
      <c r="BF356" s="199">
        <f>IF(N356="znížená",J356,0)</f>
        <v>0</v>
      </c>
      <c r="BG356" s="199">
        <f>IF(N356="zákl. prenesená",J356,0)</f>
        <v>0</v>
      </c>
      <c r="BH356" s="199">
        <f>IF(N356="zníž. prenesená",J356,0)</f>
        <v>0</v>
      </c>
      <c r="BI356" s="199">
        <f>IF(N356="nulová",J356,0)</f>
        <v>0</v>
      </c>
      <c r="BJ356" s="15" t="s">
        <v>88</v>
      </c>
      <c r="BK356" s="199">
        <f>ROUND(I356*H356,2)</f>
        <v>0</v>
      </c>
      <c r="BL356" s="15" t="s">
        <v>267</v>
      </c>
      <c r="BM356" s="198" t="s">
        <v>984</v>
      </c>
    </row>
    <row r="357" s="2" customFormat="1" ht="16.5" customHeight="1">
      <c r="A357" s="34"/>
      <c r="B357" s="185"/>
      <c r="C357" s="200" t="s">
        <v>985</v>
      </c>
      <c r="D357" s="200" t="s">
        <v>301</v>
      </c>
      <c r="E357" s="201" t="s">
        <v>986</v>
      </c>
      <c r="F357" s="202" t="s">
        <v>987</v>
      </c>
      <c r="G357" s="203" t="s">
        <v>294</v>
      </c>
      <c r="H357" s="204">
        <v>1</v>
      </c>
      <c r="I357" s="205"/>
      <c r="J357" s="206">
        <f>ROUND(I357*H357,2)</f>
        <v>0</v>
      </c>
      <c r="K357" s="207"/>
      <c r="L357" s="208"/>
      <c r="M357" s="209" t="s">
        <v>1</v>
      </c>
      <c r="N357" s="210" t="s">
        <v>41</v>
      </c>
      <c r="O357" s="78"/>
      <c r="P357" s="196">
        <f>O357*H357</f>
        <v>0</v>
      </c>
      <c r="Q357" s="196">
        <v>0</v>
      </c>
      <c r="R357" s="196">
        <f>Q357*H357</f>
        <v>0</v>
      </c>
      <c r="S357" s="196">
        <v>0</v>
      </c>
      <c r="T357" s="197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8" t="s">
        <v>334</v>
      </c>
      <c r="AT357" s="198" t="s">
        <v>301</v>
      </c>
      <c r="AU357" s="198" t="s">
        <v>88</v>
      </c>
      <c r="AY357" s="15" t="s">
        <v>204</v>
      </c>
      <c r="BE357" s="199">
        <f>IF(N357="základná",J357,0)</f>
        <v>0</v>
      </c>
      <c r="BF357" s="199">
        <f>IF(N357="znížená",J357,0)</f>
        <v>0</v>
      </c>
      <c r="BG357" s="199">
        <f>IF(N357="zákl. prenesená",J357,0)</f>
        <v>0</v>
      </c>
      <c r="BH357" s="199">
        <f>IF(N357="zníž. prenesená",J357,0)</f>
        <v>0</v>
      </c>
      <c r="BI357" s="199">
        <f>IF(N357="nulová",J357,0)</f>
        <v>0</v>
      </c>
      <c r="BJ357" s="15" t="s">
        <v>88</v>
      </c>
      <c r="BK357" s="199">
        <f>ROUND(I357*H357,2)</f>
        <v>0</v>
      </c>
      <c r="BL357" s="15" t="s">
        <v>267</v>
      </c>
      <c r="BM357" s="198" t="s">
        <v>988</v>
      </c>
    </row>
    <row r="358" s="2" customFormat="1" ht="16.5" customHeight="1">
      <c r="A358" s="34"/>
      <c r="B358" s="185"/>
      <c r="C358" s="200" t="s">
        <v>989</v>
      </c>
      <c r="D358" s="200" t="s">
        <v>301</v>
      </c>
      <c r="E358" s="201" t="s">
        <v>990</v>
      </c>
      <c r="F358" s="202" t="s">
        <v>991</v>
      </c>
      <c r="G358" s="203" t="s">
        <v>294</v>
      </c>
      <c r="H358" s="204">
        <v>1</v>
      </c>
      <c r="I358" s="205"/>
      <c r="J358" s="206">
        <f>ROUND(I358*H358,2)</f>
        <v>0</v>
      </c>
      <c r="K358" s="207"/>
      <c r="L358" s="208"/>
      <c r="M358" s="209" t="s">
        <v>1</v>
      </c>
      <c r="N358" s="210" t="s">
        <v>41</v>
      </c>
      <c r="O358" s="78"/>
      <c r="P358" s="196">
        <f>O358*H358</f>
        <v>0</v>
      </c>
      <c r="Q358" s="196">
        <v>0</v>
      </c>
      <c r="R358" s="196">
        <f>Q358*H358</f>
        <v>0</v>
      </c>
      <c r="S358" s="196">
        <v>0</v>
      </c>
      <c r="T358" s="197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8" t="s">
        <v>334</v>
      </c>
      <c r="AT358" s="198" t="s">
        <v>301</v>
      </c>
      <c r="AU358" s="198" t="s">
        <v>88</v>
      </c>
      <c r="AY358" s="15" t="s">
        <v>204</v>
      </c>
      <c r="BE358" s="199">
        <f>IF(N358="základná",J358,0)</f>
        <v>0</v>
      </c>
      <c r="BF358" s="199">
        <f>IF(N358="znížená",J358,0)</f>
        <v>0</v>
      </c>
      <c r="BG358" s="199">
        <f>IF(N358="zákl. prenesená",J358,0)</f>
        <v>0</v>
      </c>
      <c r="BH358" s="199">
        <f>IF(N358="zníž. prenesená",J358,0)</f>
        <v>0</v>
      </c>
      <c r="BI358" s="199">
        <f>IF(N358="nulová",J358,0)</f>
        <v>0</v>
      </c>
      <c r="BJ358" s="15" t="s">
        <v>88</v>
      </c>
      <c r="BK358" s="199">
        <f>ROUND(I358*H358,2)</f>
        <v>0</v>
      </c>
      <c r="BL358" s="15" t="s">
        <v>267</v>
      </c>
      <c r="BM358" s="198" t="s">
        <v>992</v>
      </c>
    </row>
    <row r="359" s="2" customFormat="1" ht="21.75" customHeight="1">
      <c r="A359" s="34"/>
      <c r="B359" s="185"/>
      <c r="C359" s="186" t="s">
        <v>993</v>
      </c>
      <c r="D359" s="186" t="s">
        <v>206</v>
      </c>
      <c r="E359" s="187" t="s">
        <v>994</v>
      </c>
      <c r="F359" s="188" t="s">
        <v>995</v>
      </c>
      <c r="G359" s="189" t="s">
        <v>495</v>
      </c>
      <c r="H359" s="190">
        <v>68.120000000000005</v>
      </c>
      <c r="I359" s="191"/>
      <c r="J359" s="192">
        <f>ROUND(I359*H359,2)</f>
        <v>0</v>
      </c>
      <c r="K359" s="193"/>
      <c r="L359" s="35"/>
      <c r="M359" s="194" t="s">
        <v>1</v>
      </c>
      <c r="N359" s="195" t="s">
        <v>41</v>
      </c>
      <c r="O359" s="78"/>
      <c r="P359" s="196">
        <f>O359*H359</f>
        <v>0</v>
      </c>
      <c r="Q359" s="196">
        <v>0.00019000000000000001</v>
      </c>
      <c r="R359" s="196">
        <f>Q359*H359</f>
        <v>0.012942800000000001</v>
      </c>
      <c r="S359" s="196">
        <v>0</v>
      </c>
      <c r="T359" s="197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8" t="s">
        <v>267</v>
      </c>
      <c r="AT359" s="198" t="s">
        <v>206</v>
      </c>
      <c r="AU359" s="198" t="s">
        <v>88</v>
      </c>
      <c r="AY359" s="15" t="s">
        <v>204</v>
      </c>
      <c r="BE359" s="199">
        <f>IF(N359="základná",J359,0)</f>
        <v>0</v>
      </c>
      <c r="BF359" s="199">
        <f>IF(N359="znížená",J359,0)</f>
        <v>0</v>
      </c>
      <c r="BG359" s="199">
        <f>IF(N359="zákl. prenesená",J359,0)</f>
        <v>0</v>
      </c>
      <c r="BH359" s="199">
        <f>IF(N359="zníž. prenesená",J359,0)</f>
        <v>0</v>
      </c>
      <c r="BI359" s="199">
        <f>IF(N359="nulová",J359,0)</f>
        <v>0</v>
      </c>
      <c r="BJ359" s="15" t="s">
        <v>88</v>
      </c>
      <c r="BK359" s="199">
        <f>ROUND(I359*H359,2)</f>
        <v>0</v>
      </c>
      <c r="BL359" s="15" t="s">
        <v>267</v>
      </c>
      <c r="BM359" s="198" t="s">
        <v>996</v>
      </c>
    </row>
    <row r="360" s="2" customFormat="1" ht="16.5" customHeight="1">
      <c r="A360" s="34"/>
      <c r="B360" s="185"/>
      <c r="C360" s="200" t="s">
        <v>997</v>
      </c>
      <c r="D360" s="200" t="s">
        <v>301</v>
      </c>
      <c r="E360" s="201" t="s">
        <v>998</v>
      </c>
      <c r="F360" s="202" t="s">
        <v>999</v>
      </c>
      <c r="G360" s="203" t="s">
        <v>294</v>
      </c>
      <c r="H360" s="204">
        <v>5</v>
      </c>
      <c r="I360" s="205"/>
      <c r="J360" s="206">
        <f>ROUND(I360*H360,2)</f>
        <v>0</v>
      </c>
      <c r="K360" s="207"/>
      <c r="L360" s="208"/>
      <c r="M360" s="209" t="s">
        <v>1</v>
      </c>
      <c r="N360" s="210" t="s">
        <v>41</v>
      </c>
      <c r="O360" s="78"/>
      <c r="P360" s="196">
        <f>O360*H360</f>
        <v>0</v>
      </c>
      <c r="Q360" s="196">
        <v>0.0141</v>
      </c>
      <c r="R360" s="196">
        <f>Q360*H360</f>
        <v>0.070499999999999993</v>
      </c>
      <c r="S360" s="196">
        <v>0</v>
      </c>
      <c r="T360" s="197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8" t="s">
        <v>334</v>
      </c>
      <c r="AT360" s="198" t="s">
        <v>301</v>
      </c>
      <c r="AU360" s="198" t="s">
        <v>88</v>
      </c>
      <c r="AY360" s="15" t="s">
        <v>204</v>
      </c>
      <c r="BE360" s="199">
        <f>IF(N360="základná",J360,0)</f>
        <v>0</v>
      </c>
      <c r="BF360" s="199">
        <f>IF(N360="znížená",J360,0)</f>
        <v>0</v>
      </c>
      <c r="BG360" s="199">
        <f>IF(N360="zákl. prenesená",J360,0)</f>
        <v>0</v>
      </c>
      <c r="BH360" s="199">
        <f>IF(N360="zníž. prenesená",J360,0)</f>
        <v>0</v>
      </c>
      <c r="BI360" s="199">
        <f>IF(N360="nulová",J360,0)</f>
        <v>0</v>
      </c>
      <c r="BJ360" s="15" t="s">
        <v>88</v>
      </c>
      <c r="BK360" s="199">
        <f>ROUND(I360*H360,2)</f>
        <v>0</v>
      </c>
      <c r="BL360" s="15" t="s">
        <v>267</v>
      </c>
      <c r="BM360" s="198" t="s">
        <v>1000</v>
      </c>
    </row>
    <row r="361" s="2" customFormat="1" ht="16.5" customHeight="1">
      <c r="A361" s="34"/>
      <c r="B361" s="185"/>
      <c r="C361" s="200" t="s">
        <v>1001</v>
      </c>
      <c r="D361" s="200" t="s">
        <v>301</v>
      </c>
      <c r="E361" s="201" t="s">
        <v>1002</v>
      </c>
      <c r="F361" s="202" t="s">
        <v>1003</v>
      </c>
      <c r="G361" s="203" t="s">
        <v>294</v>
      </c>
      <c r="H361" s="204">
        <v>3</v>
      </c>
      <c r="I361" s="205"/>
      <c r="J361" s="206">
        <f>ROUND(I361*H361,2)</f>
        <v>0</v>
      </c>
      <c r="K361" s="207"/>
      <c r="L361" s="208"/>
      <c r="M361" s="209" t="s">
        <v>1</v>
      </c>
      <c r="N361" s="210" t="s">
        <v>41</v>
      </c>
      <c r="O361" s="78"/>
      <c r="P361" s="196">
        <f>O361*H361</f>
        <v>0</v>
      </c>
      <c r="Q361" s="196">
        <v>0.0141</v>
      </c>
      <c r="R361" s="196">
        <f>Q361*H361</f>
        <v>0.042299999999999997</v>
      </c>
      <c r="S361" s="196">
        <v>0</v>
      </c>
      <c r="T361" s="197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8" t="s">
        <v>334</v>
      </c>
      <c r="AT361" s="198" t="s">
        <v>301</v>
      </c>
      <c r="AU361" s="198" t="s">
        <v>88</v>
      </c>
      <c r="AY361" s="15" t="s">
        <v>204</v>
      </c>
      <c r="BE361" s="199">
        <f>IF(N361="základná",J361,0)</f>
        <v>0</v>
      </c>
      <c r="BF361" s="199">
        <f>IF(N361="znížená",J361,0)</f>
        <v>0</v>
      </c>
      <c r="BG361" s="199">
        <f>IF(N361="zákl. prenesená",J361,0)</f>
        <v>0</v>
      </c>
      <c r="BH361" s="199">
        <f>IF(N361="zníž. prenesená",J361,0)</f>
        <v>0</v>
      </c>
      <c r="BI361" s="199">
        <f>IF(N361="nulová",J361,0)</f>
        <v>0</v>
      </c>
      <c r="BJ361" s="15" t="s">
        <v>88</v>
      </c>
      <c r="BK361" s="199">
        <f>ROUND(I361*H361,2)</f>
        <v>0</v>
      </c>
      <c r="BL361" s="15" t="s">
        <v>267</v>
      </c>
      <c r="BM361" s="198" t="s">
        <v>1004</v>
      </c>
    </row>
    <row r="362" s="2" customFormat="1" ht="21.75" customHeight="1">
      <c r="A362" s="34"/>
      <c r="B362" s="185"/>
      <c r="C362" s="186" t="s">
        <v>1005</v>
      </c>
      <c r="D362" s="186" t="s">
        <v>206</v>
      </c>
      <c r="E362" s="187" t="s">
        <v>1006</v>
      </c>
      <c r="F362" s="188" t="s">
        <v>1007</v>
      </c>
      <c r="G362" s="189" t="s">
        <v>495</v>
      </c>
      <c r="H362" s="190">
        <v>20.100000000000001</v>
      </c>
      <c r="I362" s="191"/>
      <c r="J362" s="192">
        <f>ROUND(I362*H362,2)</f>
        <v>0</v>
      </c>
      <c r="K362" s="193"/>
      <c r="L362" s="35"/>
      <c r="M362" s="194" t="s">
        <v>1</v>
      </c>
      <c r="N362" s="195" t="s">
        <v>41</v>
      </c>
      <c r="O362" s="78"/>
      <c r="P362" s="196">
        <f>O362*H362</f>
        <v>0</v>
      </c>
      <c r="Q362" s="196">
        <v>0.00042499999999999998</v>
      </c>
      <c r="R362" s="196">
        <f>Q362*H362</f>
        <v>0.0085424999999999997</v>
      </c>
      <c r="S362" s="196">
        <v>0</v>
      </c>
      <c r="T362" s="197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8" t="s">
        <v>267</v>
      </c>
      <c r="AT362" s="198" t="s">
        <v>206</v>
      </c>
      <c r="AU362" s="198" t="s">
        <v>88</v>
      </c>
      <c r="AY362" s="15" t="s">
        <v>204</v>
      </c>
      <c r="BE362" s="199">
        <f>IF(N362="základná",J362,0)</f>
        <v>0</v>
      </c>
      <c r="BF362" s="199">
        <f>IF(N362="znížená",J362,0)</f>
        <v>0</v>
      </c>
      <c r="BG362" s="199">
        <f>IF(N362="zákl. prenesená",J362,0)</f>
        <v>0</v>
      </c>
      <c r="BH362" s="199">
        <f>IF(N362="zníž. prenesená",J362,0)</f>
        <v>0</v>
      </c>
      <c r="BI362" s="199">
        <f>IF(N362="nulová",J362,0)</f>
        <v>0</v>
      </c>
      <c r="BJ362" s="15" t="s">
        <v>88</v>
      </c>
      <c r="BK362" s="199">
        <f>ROUND(I362*H362,2)</f>
        <v>0</v>
      </c>
      <c r="BL362" s="15" t="s">
        <v>267</v>
      </c>
      <c r="BM362" s="198" t="s">
        <v>1008</v>
      </c>
    </row>
    <row r="363" s="2" customFormat="1" ht="21.75" customHeight="1">
      <c r="A363" s="34"/>
      <c r="B363" s="185"/>
      <c r="C363" s="200" t="s">
        <v>1009</v>
      </c>
      <c r="D363" s="200" t="s">
        <v>301</v>
      </c>
      <c r="E363" s="201" t="s">
        <v>1010</v>
      </c>
      <c r="F363" s="202" t="s">
        <v>1011</v>
      </c>
      <c r="G363" s="203" t="s">
        <v>294</v>
      </c>
      <c r="H363" s="204">
        <v>3</v>
      </c>
      <c r="I363" s="205"/>
      <c r="J363" s="206">
        <f>ROUND(I363*H363,2)</f>
        <v>0</v>
      </c>
      <c r="K363" s="207"/>
      <c r="L363" s="208"/>
      <c r="M363" s="209" t="s">
        <v>1</v>
      </c>
      <c r="N363" s="210" t="s">
        <v>41</v>
      </c>
      <c r="O363" s="78"/>
      <c r="P363" s="196">
        <f>O363*H363</f>
        <v>0</v>
      </c>
      <c r="Q363" s="196">
        <v>0</v>
      </c>
      <c r="R363" s="196">
        <f>Q363*H363</f>
        <v>0</v>
      </c>
      <c r="S363" s="196">
        <v>0</v>
      </c>
      <c r="T363" s="197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8" t="s">
        <v>334</v>
      </c>
      <c r="AT363" s="198" t="s">
        <v>301</v>
      </c>
      <c r="AU363" s="198" t="s">
        <v>88</v>
      </c>
      <c r="AY363" s="15" t="s">
        <v>204</v>
      </c>
      <c r="BE363" s="199">
        <f>IF(N363="základná",J363,0)</f>
        <v>0</v>
      </c>
      <c r="BF363" s="199">
        <f>IF(N363="znížená",J363,0)</f>
        <v>0</v>
      </c>
      <c r="BG363" s="199">
        <f>IF(N363="zákl. prenesená",J363,0)</f>
        <v>0</v>
      </c>
      <c r="BH363" s="199">
        <f>IF(N363="zníž. prenesená",J363,0)</f>
        <v>0</v>
      </c>
      <c r="BI363" s="199">
        <f>IF(N363="nulová",J363,0)</f>
        <v>0</v>
      </c>
      <c r="BJ363" s="15" t="s">
        <v>88</v>
      </c>
      <c r="BK363" s="199">
        <f>ROUND(I363*H363,2)</f>
        <v>0</v>
      </c>
      <c r="BL363" s="15" t="s">
        <v>267</v>
      </c>
      <c r="BM363" s="198" t="s">
        <v>1012</v>
      </c>
    </row>
    <row r="364" s="2" customFormat="1" ht="37.8" customHeight="1">
      <c r="A364" s="34"/>
      <c r="B364" s="185"/>
      <c r="C364" s="186" t="s">
        <v>1013</v>
      </c>
      <c r="D364" s="186" t="s">
        <v>206</v>
      </c>
      <c r="E364" s="187" t="s">
        <v>1014</v>
      </c>
      <c r="F364" s="188" t="s">
        <v>1015</v>
      </c>
      <c r="G364" s="189" t="s">
        <v>294</v>
      </c>
      <c r="H364" s="190">
        <v>1</v>
      </c>
      <c r="I364" s="191"/>
      <c r="J364" s="192">
        <f>ROUND(I364*H364,2)</f>
        <v>0</v>
      </c>
      <c r="K364" s="193"/>
      <c r="L364" s="35"/>
      <c r="M364" s="194" t="s">
        <v>1</v>
      </c>
      <c r="N364" s="195" t="s">
        <v>41</v>
      </c>
      <c r="O364" s="78"/>
      <c r="P364" s="196">
        <f>O364*H364</f>
        <v>0</v>
      </c>
      <c r="Q364" s="196">
        <v>0.0010499999999999999</v>
      </c>
      <c r="R364" s="196">
        <f>Q364*H364</f>
        <v>0.0010499999999999999</v>
      </c>
      <c r="S364" s="196">
        <v>0</v>
      </c>
      <c r="T364" s="197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98" t="s">
        <v>267</v>
      </c>
      <c r="AT364" s="198" t="s">
        <v>206</v>
      </c>
      <c r="AU364" s="198" t="s">
        <v>88</v>
      </c>
      <c r="AY364" s="15" t="s">
        <v>204</v>
      </c>
      <c r="BE364" s="199">
        <f>IF(N364="základná",J364,0)</f>
        <v>0</v>
      </c>
      <c r="BF364" s="199">
        <f>IF(N364="znížená",J364,0)</f>
        <v>0</v>
      </c>
      <c r="BG364" s="199">
        <f>IF(N364="zákl. prenesená",J364,0)</f>
        <v>0</v>
      </c>
      <c r="BH364" s="199">
        <f>IF(N364="zníž. prenesená",J364,0)</f>
        <v>0</v>
      </c>
      <c r="BI364" s="199">
        <f>IF(N364="nulová",J364,0)</f>
        <v>0</v>
      </c>
      <c r="BJ364" s="15" t="s">
        <v>88</v>
      </c>
      <c r="BK364" s="199">
        <f>ROUND(I364*H364,2)</f>
        <v>0</v>
      </c>
      <c r="BL364" s="15" t="s">
        <v>267</v>
      </c>
      <c r="BM364" s="198" t="s">
        <v>1016</v>
      </c>
    </row>
    <row r="365" s="2" customFormat="1" ht="33" customHeight="1">
      <c r="A365" s="34"/>
      <c r="B365" s="185"/>
      <c r="C365" s="200" t="s">
        <v>1017</v>
      </c>
      <c r="D365" s="200" t="s">
        <v>301</v>
      </c>
      <c r="E365" s="201" t="s">
        <v>1018</v>
      </c>
      <c r="F365" s="202" t="s">
        <v>1019</v>
      </c>
      <c r="G365" s="203" t="s">
        <v>294</v>
      </c>
      <c r="H365" s="204">
        <v>1</v>
      </c>
      <c r="I365" s="205"/>
      <c r="J365" s="206">
        <f>ROUND(I365*H365,2)</f>
        <v>0</v>
      </c>
      <c r="K365" s="207"/>
      <c r="L365" s="208"/>
      <c r="M365" s="209" t="s">
        <v>1</v>
      </c>
      <c r="N365" s="210" t="s">
        <v>41</v>
      </c>
      <c r="O365" s="78"/>
      <c r="P365" s="196">
        <f>O365*H365</f>
        <v>0</v>
      </c>
      <c r="Q365" s="196">
        <v>0.0047299999999999998</v>
      </c>
      <c r="R365" s="196">
        <f>Q365*H365</f>
        <v>0.0047299999999999998</v>
      </c>
      <c r="S365" s="196">
        <v>0</v>
      </c>
      <c r="T365" s="197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8" t="s">
        <v>334</v>
      </c>
      <c r="AT365" s="198" t="s">
        <v>301</v>
      </c>
      <c r="AU365" s="198" t="s">
        <v>88</v>
      </c>
      <c r="AY365" s="15" t="s">
        <v>204</v>
      </c>
      <c r="BE365" s="199">
        <f>IF(N365="základná",J365,0)</f>
        <v>0</v>
      </c>
      <c r="BF365" s="199">
        <f>IF(N365="znížená",J365,0)</f>
        <v>0</v>
      </c>
      <c r="BG365" s="199">
        <f>IF(N365="zákl. prenesená",J365,0)</f>
        <v>0</v>
      </c>
      <c r="BH365" s="199">
        <f>IF(N365="zníž. prenesená",J365,0)</f>
        <v>0</v>
      </c>
      <c r="BI365" s="199">
        <f>IF(N365="nulová",J365,0)</f>
        <v>0</v>
      </c>
      <c r="BJ365" s="15" t="s">
        <v>88</v>
      </c>
      <c r="BK365" s="199">
        <f>ROUND(I365*H365,2)</f>
        <v>0</v>
      </c>
      <c r="BL365" s="15" t="s">
        <v>267</v>
      </c>
      <c r="BM365" s="198" t="s">
        <v>1020</v>
      </c>
    </row>
    <row r="366" s="2" customFormat="1" ht="16.5" customHeight="1">
      <c r="A366" s="34"/>
      <c r="B366" s="185"/>
      <c r="C366" s="200" t="s">
        <v>1021</v>
      </c>
      <c r="D366" s="200" t="s">
        <v>301</v>
      </c>
      <c r="E366" s="201" t="s">
        <v>1022</v>
      </c>
      <c r="F366" s="202" t="s">
        <v>1023</v>
      </c>
      <c r="G366" s="203" t="s">
        <v>1024</v>
      </c>
      <c r="H366" s="204">
        <v>1</v>
      </c>
      <c r="I366" s="205"/>
      <c r="J366" s="206">
        <f>ROUND(I366*H366,2)</f>
        <v>0</v>
      </c>
      <c r="K366" s="207"/>
      <c r="L366" s="208"/>
      <c r="M366" s="209" t="s">
        <v>1</v>
      </c>
      <c r="N366" s="210" t="s">
        <v>41</v>
      </c>
      <c r="O366" s="78"/>
      <c r="P366" s="196">
        <f>O366*H366</f>
        <v>0</v>
      </c>
      <c r="Q366" s="196">
        <v>0.0022000000000000001</v>
      </c>
      <c r="R366" s="196">
        <f>Q366*H366</f>
        <v>0.0022000000000000001</v>
      </c>
      <c r="S366" s="196">
        <v>0</v>
      </c>
      <c r="T366" s="197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8" t="s">
        <v>334</v>
      </c>
      <c r="AT366" s="198" t="s">
        <v>301</v>
      </c>
      <c r="AU366" s="198" t="s">
        <v>88</v>
      </c>
      <c r="AY366" s="15" t="s">
        <v>204</v>
      </c>
      <c r="BE366" s="199">
        <f>IF(N366="základná",J366,0)</f>
        <v>0</v>
      </c>
      <c r="BF366" s="199">
        <f>IF(N366="znížená",J366,0)</f>
        <v>0</v>
      </c>
      <c r="BG366" s="199">
        <f>IF(N366="zákl. prenesená",J366,0)</f>
        <v>0</v>
      </c>
      <c r="BH366" s="199">
        <f>IF(N366="zníž. prenesená",J366,0)</f>
        <v>0</v>
      </c>
      <c r="BI366" s="199">
        <f>IF(N366="nulová",J366,0)</f>
        <v>0</v>
      </c>
      <c r="BJ366" s="15" t="s">
        <v>88</v>
      </c>
      <c r="BK366" s="199">
        <f>ROUND(I366*H366,2)</f>
        <v>0</v>
      </c>
      <c r="BL366" s="15" t="s">
        <v>267</v>
      </c>
      <c r="BM366" s="198" t="s">
        <v>1025</v>
      </c>
    </row>
    <row r="367" s="2" customFormat="1" ht="21.75" customHeight="1">
      <c r="A367" s="34"/>
      <c r="B367" s="185"/>
      <c r="C367" s="200" t="s">
        <v>1026</v>
      </c>
      <c r="D367" s="200" t="s">
        <v>301</v>
      </c>
      <c r="E367" s="201" t="s">
        <v>1027</v>
      </c>
      <c r="F367" s="202" t="s">
        <v>1028</v>
      </c>
      <c r="G367" s="203" t="s">
        <v>495</v>
      </c>
      <c r="H367" s="204">
        <v>1</v>
      </c>
      <c r="I367" s="205"/>
      <c r="J367" s="206">
        <f>ROUND(I367*H367,2)</f>
        <v>0</v>
      </c>
      <c r="K367" s="207"/>
      <c r="L367" s="208"/>
      <c r="M367" s="209" t="s">
        <v>1</v>
      </c>
      <c r="N367" s="210" t="s">
        <v>41</v>
      </c>
      <c r="O367" s="78"/>
      <c r="P367" s="196">
        <f>O367*H367</f>
        <v>0</v>
      </c>
      <c r="Q367" s="196">
        <v>0.00084999999999999995</v>
      </c>
      <c r="R367" s="196">
        <f>Q367*H367</f>
        <v>0.00084999999999999995</v>
      </c>
      <c r="S367" s="196">
        <v>0</v>
      </c>
      <c r="T367" s="197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8" t="s">
        <v>334</v>
      </c>
      <c r="AT367" s="198" t="s">
        <v>301</v>
      </c>
      <c r="AU367" s="198" t="s">
        <v>88</v>
      </c>
      <c r="AY367" s="15" t="s">
        <v>204</v>
      </c>
      <c r="BE367" s="199">
        <f>IF(N367="základná",J367,0)</f>
        <v>0</v>
      </c>
      <c r="BF367" s="199">
        <f>IF(N367="znížená",J367,0)</f>
        <v>0</v>
      </c>
      <c r="BG367" s="199">
        <f>IF(N367="zákl. prenesená",J367,0)</f>
        <v>0</v>
      </c>
      <c r="BH367" s="199">
        <f>IF(N367="zníž. prenesená",J367,0)</f>
        <v>0</v>
      </c>
      <c r="BI367" s="199">
        <f>IF(N367="nulová",J367,0)</f>
        <v>0</v>
      </c>
      <c r="BJ367" s="15" t="s">
        <v>88</v>
      </c>
      <c r="BK367" s="199">
        <f>ROUND(I367*H367,2)</f>
        <v>0</v>
      </c>
      <c r="BL367" s="15" t="s">
        <v>267</v>
      </c>
      <c r="BM367" s="198" t="s">
        <v>1029</v>
      </c>
    </row>
    <row r="368" s="2" customFormat="1" ht="33" customHeight="1">
      <c r="A368" s="34"/>
      <c r="B368" s="185"/>
      <c r="C368" s="186" t="s">
        <v>1030</v>
      </c>
      <c r="D368" s="186" t="s">
        <v>206</v>
      </c>
      <c r="E368" s="187" t="s">
        <v>1031</v>
      </c>
      <c r="F368" s="188" t="s">
        <v>1032</v>
      </c>
      <c r="G368" s="189" t="s">
        <v>294</v>
      </c>
      <c r="H368" s="190">
        <v>27</v>
      </c>
      <c r="I368" s="191"/>
      <c r="J368" s="192">
        <f>ROUND(I368*H368,2)</f>
        <v>0</v>
      </c>
      <c r="K368" s="193"/>
      <c r="L368" s="35"/>
      <c r="M368" s="194" t="s">
        <v>1</v>
      </c>
      <c r="N368" s="195" t="s">
        <v>41</v>
      </c>
      <c r="O368" s="78"/>
      <c r="P368" s="196">
        <f>O368*H368</f>
        <v>0</v>
      </c>
      <c r="Q368" s="196">
        <v>0</v>
      </c>
      <c r="R368" s="196">
        <f>Q368*H368</f>
        <v>0</v>
      </c>
      <c r="S368" s="196">
        <v>0</v>
      </c>
      <c r="T368" s="197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98" t="s">
        <v>267</v>
      </c>
      <c r="AT368" s="198" t="s">
        <v>206</v>
      </c>
      <c r="AU368" s="198" t="s">
        <v>88</v>
      </c>
      <c r="AY368" s="15" t="s">
        <v>204</v>
      </c>
      <c r="BE368" s="199">
        <f>IF(N368="základná",J368,0)</f>
        <v>0</v>
      </c>
      <c r="BF368" s="199">
        <f>IF(N368="znížená",J368,0)</f>
        <v>0</v>
      </c>
      <c r="BG368" s="199">
        <f>IF(N368="zákl. prenesená",J368,0)</f>
        <v>0</v>
      </c>
      <c r="BH368" s="199">
        <f>IF(N368="zníž. prenesená",J368,0)</f>
        <v>0</v>
      </c>
      <c r="BI368" s="199">
        <f>IF(N368="nulová",J368,0)</f>
        <v>0</v>
      </c>
      <c r="BJ368" s="15" t="s">
        <v>88</v>
      </c>
      <c r="BK368" s="199">
        <f>ROUND(I368*H368,2)</f>
        <v>0</v>
      </c>
      <c r="BL368" s="15" t="s">
        <v>267</v>
      </c>
      <c r="BM368" s="198" t="s">
        <v>1033</v>
      </c>
    </row>
    <row r="369" s="2" customFormat="1" ht="24.15" customHeight="1">
      <c r="A369" s="34"/>
      <c r="B369" s="185"/>
      <c r="C369" s="200" t="s">
        <v>1034</v>
      </c>
      <c r="D369" s="200" t="s">
        <v>301</v>
      </c>
      <c r="E369" s="201" t="s">
        <v>1035</v>
      </c>
      <c r="F369" s="202" t="s">
        <v>1036</v>
      </c>
      <c r="G369" s="203" t="s">
        <v>294</v>
      </c>
      <c r="H369" s="204">
        <v>27</v>
      </c>
      <c r="I369" s="205"/>
      <c r="J369" s="206">
        <f>ROUND(I369*H369,2)</f>
        <v>0</v>
      </c>
      <c r="K369" s="207"/>
      <c r="L369" s="208"/>
      <c r="M369" s="209" t="s">
        <v>1</v>
      </c>
      <c r="N369" s="210" t="s">
        <v>41</v>
      </c>
      <c r="O369" s="78"/>
      <c r="P369" s="196">
        <f>O369*H369</f>
        <v>0</v>
      </c>
      <c r="Q369" s="196">
        <v>0.001</v>
      </c>
      <c r="R369" s="196">
        <f>Q369*H369</f>
        <v>0.027</v>
      </c>
      <c r="S369" s="196">
        <v>0</v>
      </c>
      <c r="T369" s="197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8" t="s">
        <v>334</v>
      </c>
      <c r="AT369" s="198" t="s">
        <v>301</v>
      </c>
      <c r="AU369" s="198" t="s">
        <v>88</v>
      </c>
      <c r="AY369" s="15" t="s">
        <v>204</v>
      </c>
      <c r="BE369" s="199">
        <f>IF(N369="základná",J369,0)</f>
        <v>0</v>
      </c>
      <c r="BF369" s="199">
        <f>IF(N369="znížená",J369,0)</f>
        <v>0</v>
      </c>
      <c r="BG369" s="199">
        <f>IF(N369="zákl. prenesená",J369,0)</f>
        <v>0</v>
      </c>
      <c r="BH369" s="199">
        <f>IF(N369="zníž. prenesená",J369,0)</f>
        <v>0</v>
      </c>
      <c r="BI369" s="199">
        <f>IF(N369="nulová",J369,0)</f>
        <v>0</v>
      </c>
      <c r="BJ369" s="15" t="s">
        <v>88</v>
      </c>
      <c r="BK369" s="199">
        <f>ROUND(I369*H369,2)</f>
        <v>0</v>
      </c>
      <c r="BL369" s="15" t="s">
        <v>267</v>
      </c>
      <c r="BM369" s="198" t="s">
        <v>1037</v>
      </c>
    </row>
    <row r="370" s="2" customFormat="1" ht="24.15" customHeight="1">
      <c r="A370" s="34"/>
      <c r="B370" s="185"/>
      <c r="C370" s="200" t="s">
        <v>1038</v>
      </c>
      <c r="D370" s="200" t="s">
        <v>301</v>
      </c>
      <c r="E370" s="201" t="s">
        <v>1039</v>
      </c>
      <c r="F370" s="202" t="s">
        <v>1040</v>
      </c>
      <c r="G370" s="203" t="s">
        <v>294</v>
      </c>
      <c r="H370" s="204">
        <v>27</v>
      </c>
      <c r="I370" s="205"/>
      <c r="J370" s="206">
        <f>ROUND(I370*H370,2)</f>
        <v>0</v>
      </c>
      <c r="K370" s="207"/>
      <c r="L370" s="208"/>
      <c r="M370" s="209" t="s">
        <v>1</v>
      </c>
      <c r="N370" s="210" t="s">
        <v>41</v>
      </c>
      <c r="O370" s="78"/>
      <c r="P370" s="196">
        <f>O370*H370</f>
        <v>0</v>
      </c>
      <c r="Q370" s="196">
        <v>0.025000000000000001</v>
      </c>
      <c r="R370" s="196">
        <f>Q370*H370</f>
        <v>0.67500000000000004</v>
      </c>
      <c r="S370" s="196">
        <v>0</v>
      </c>
      <c r="T370" s="197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8" t="s">
        <v>334</v>
      </c>
      <c r="AT370" s="198" t="s">
        <v>301</v>
      </c>
      <c r="AU370" s="198" t="s">
        <v>88</v>
      </c>
      <c r="AY370" s="15" t="s">
        <v>204</v>
      </c>
      <c r="BE370" s="199">
        <f>IF(N370="základná",J370,0)</f>
        <v>0</v>
      </c>
      <c r="BF370" s="199">
        <f>IF(N370="znížená",J370,0)</f>
        <v>0</v>
      </c>
      <c r="BG370" s="199">
        <f>IF(N370="zákl. prenesená",J370,0)</f>
        <v>0</v>
      </c>
      <c r="BH370" s="199">
        <f>IF(N370="zníž. prenesená",J370,0)</f>
        <v>0</v>
      </c>
      <c r="BI370" s="199">
        <f>IF(N370="nulová",J370,0)</f>
        <v>0</v>
      </c>
      <c r="BJ370" s="15" t="s">
        <v>88</v>
      </c>
      <c r="BK370" s="199">
        <f>ROUND(I370*H370,2)</f>
        <v>0</v>
      </c>
      <c r="BL370" s="15" t="s">
        <v>267</v>
      </c>
      <c r="BM370" s="198" t="s">
        <v>1041</v>
      </c>
    </row>
    <row r="371" s="2" customFormat="1" ht="24.15" customHeight="1">
      <c r="A371" s="34"/>
      <c r="B371" s="185"/>
      <c r="C371" s="186" t="s">
        <v>1042</v>
      </c>
      <c r="D371" s="186" t="s">
        <v>206</v>
      </c>
      <c r="E371" s="187" t="s">
        <v>1043</v>
      </c>
      <c r="F371" s="188" t="s">
        <v>1044</v>
      </c>
      <c r="G371" s="189" t="s">
        <v>294</v>
      </c>
      <c r="H371" s="190">
        <v>1</v>
      </c>
      <c r="I371" s="191"/>
      <c r="J371" s="192">
        <f>ROUND(I371*H371,2)</f>
        <v>0</v>
      </c>
      <c r="K371" s="193"/>
      <c r="L371" s="35"/>
      <c r="M371" s="194" t="s">
        <v>1</v>
      </c>
      <c r="N371" s="195" t="s">
        <v>41</v>
      </c>
      <c r="O371" s="78"/>
      <c r="P371" s="196">
        <f>O371*H371</f>
        <v>0</v>
      </c>
      <c r="Q371" s="196">
        <v>0</v>
      </c>
      <c r="R371" s="196">
        <f>Q371*H371</f>
        <v>0</v>
      </c>
      <c r="S371" s="196">
        <v>0</v>
      </c>
      <c r="T371" s="197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8" t="s">
        <v>267</v>
      </c>
      <c r="AT371" s="198" t="s">
        <v>206</v>
      </c>
      <c r="AU371" s="198" t="s">
        <v>88</v>
      </c>
      <c r="AY371" s="15" t="s">
        <v>204</v>
      </c>
      <c r="BE371" s="199">
        <f>IF(N371="základná",J371,0)</f>
        <v>0</v>
      </c>
      <c r="BF371" s="199">
        <f>IF(N371="znížená",J371,0)</f>
        <v>0</v>
      </c>
      <c r="BG371" s="199">
        <f>IF(N371="zákl. prenesená",J371,0)</f>
        <v>0</v>
      </c>
      <c r="BH371" s="199">
        <f>IF(N371="zníž. prenesená",J371,0)</f>
        <v>0</v>
      </c>
      <c r="BI371" s="199">
        <f>IF(N371="nulová",J371,0)</f>
        <v>0</v>
      </c>
      <c r="BJ371" s="15" t="s">
        <v>88</v>
      </c>
      <c r="BK371" s="199">
        <f>ROUND(I371*H371,2)</f>
        <v>0</v>
      </c>
      <c r="BL371" s="15" t="s">
        <v>267</v>
      </c>
      <c r="BM371" s="198" t="s">
        <v>1045</v>
      </c>
    </row>
    <row r="372" s="2" customFormat="1" ht="21.75" customHeight="1">
      <c r="A372" s="34"/>
      <c r="B372" s="185"/>
      <c r="C372" s="200" t="s">
        <v>1046</v>
      </c>
      <c r="D372" s="200" t="s">
        <v>301</v>
      </c>
      <c r="E372" s="201" t="s">
        <v>1047</v>
      </c>
      <c r="F372" s="202" t="s">
        <v>1048</v>
      </c>
      <c r="G372" s="203" t="s">
        <v>294</v>
      </c>
      <c r="H372" s="204">
        <v>1</v>
      </c>
      <c r="I372" s="205"/>
      <c r="J372" s="206">
        <f>ROUND(I372*H372,2)</f>
        <v>0</v>
      </c>
      <c r="K372" s="207"/>
      <c r="L372" s="208"/>
      <c r="M372" s="209" t="s">
        <v>1</v>
      </c>
      <c r="N372" s="210" t="s">
        <v>41</v>
      </c>
      <c r="O372" s="78"/>
      <c r="P372" s="196">
        <f>O372*H372</f>
        <v>0</v>
      </c>
      <c r="Q372" s="196">
        <v>0.025000000000000001</v>
      </c>
      <c r="R372" s="196">
        <f>Q372*H372</f>
        <v>0.025000000000000001</v>
      </c>
      <c r="S372" s="196">
        <v>0</v>
      </c>
      <c r="T372" s="197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8" t="s">
        <v>334</v>
      </c>
      <c r="AT372" s="198" t="s">
        <v>301</v>
      </c>
      <c r="AU372" s="198" t="s">
        <v>88</v>
      </c>
      <c r="AY372" s="15" t="s">
        <v>204</v>
      </c>
      <c r="BE372" s="199">
        <f>IF(N372="základná",J372,0)</f>
        <v>0</v>
      </c>
      <c r="BF372" s="199">
        <f>IF(N372="znížená",J372,0)</f>
        <v>0</v>
      </c>
      <c r="BG372" s="199">
        <f>IF(N372="zákl. prenesená",J372,0)</f>
        <v>0</v>
      </c>
      <c r="BH372" s="199">
        <f>IF(N372="zníž. prenesená",J372,0)</f>
        <v>0</v>
      </c>
      <c r="BI372" s="199">
        <f>IF(N372="nulová",J372,0)</f>
        <v>0</v>
      </c>
      <c r="BJ372" s="15" t="s">
        <v>88</v>
      </c>
      <c r="BK372" s="199">
        <f>ROUND(I372*H372,2)</f>
        <v>0</v>
      </c>
      <c r="BL372" s="15" t="s">
        <v>267</v>
      </c>
      <c r="BM372" s="198" t="s">
        <v>1049</v>
      </c>
    </row>
    <row r="373" s="2" customFormat="1" ht="16.5" customHeight="1">
      <c r="A373" s="34"/>
      <c r="B373" s="185"/>
      <c r="C373" s="200" t="s">
        <v>1050</v>
      </c>
      <c r="D373" s="200" t="s">
        <v>301</v>
      </c>
      <c r="E373" s="201" t="s">
        <v>1051</v>
      </c>
      <c r="F373" s="202" t="s">
        <v>1052</v>
      </c>
      <c r="G373" s="203" t="s">
        <v>1053</v>
      </c>
      <c r="H373" s="204">
        <v>1</v>
      </c>
      <c r="I373" s="205"/>
      <c r="J373" s="206">
        <f>ROUND(I373*H373,2)</f>
        <v>0</v>
      </c>
      <c r="K373" s="207"/>
      <c r="L373" s="208"/>
      <c r="M373" s="209" t="s">
        <v>1</v>
      </c>
      <c r="N373" s="210" t="s">
        <v>41</v>
      </c>
      <c r="O373" s="78"/>
      <c r="P373" s="196">
        <f>O373*H373</f>
        <v>0</v>
      </c>
      <c r="Q373" s="196">
        <v>0</v>
      </c>
      <c r="R373" s="196">
        <f>Q373*H373</f>
        <v>0</v>
      </c>
      <c r="S373" s="196">
        <v>0</v>
      </c>
      <c r="T373" s="197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8" t="s">
        <v>334</v>
      </c>
      <c r="AT373" s="198" t="s">
        <v>301</v>
      </c>
      <c r="AU373" s="198" t="s">
        <v>88</v>
      </c>
      <c r="AY373" s="15" t="s">
        <v>204</v>
      </c>
      <c r="BE373" s="199">
        <f>IF(N373="základná",J373,0)</f>
        <v>0</v>
      </c>
      <c r="BF373" s="199">
        <f>IF(N373="znížená",J373,0)</f>
        <v>0</v>
      </c>
      <c r="BG373" s="199">
        <f>IF(N373="zákl. prenesená",J373,0)</f>
        <v>0</v>
      </c>
      <c r="BH373" s="199">
        <f>IF(N373="zníž. prenesená",J373,0)</f>
        <v>0</v>
      </c>
      <c r="BI373" s="199">
        <f>IF(N373="nulová",J373,0)</f>
        <v>0</v>
      </c>
      <c r="BJ373" s="15" t="s">
        <v>88</v>
      </c>
      <c r="BK373" s="199">
        <f>ROUND(I373*H373,2)</f>
        <v>0</v>
      </c>
      <c r="BL373" s="15" t="s">
        <v>267</v>
      </c>
      <c r="BM373" s="198" t="s">
        <v>1054</v>
      </c>
    </row>
    <row r="374" s="2" customFormat="1" ht="24.15" customHeight="1">
      <c r="A374" s="34"/>
      <c r="B374" s="185"/>
      <c r="C374" s="186" t="s">
        <v>1055</v>
      </c>
      <c r="D374" s="186" t="s">
        <v>206</v>
      </c>
      <c r="E374" s="187" t="s">
        <v>1056</v>
      </c>
      <c r="F374" s="188" t="s">
        <v>1057</v>
      </c>
      <c r="G374" s="189" t="s">
        <v>641</v>
      </c>
      <c r="H374" s="211"/>
      <c r="I374" s="191"/>
      <c r="J374" s="192">
        <f>ROUND(I374*H374,2)</f>
        <v>0</v>
      </c>
      <c r="K374" s="193"/>
      <c r="L374" s="35"/>
      <c r="M374" s="194" t="s">
        <v>1</v>
      </c>
      <c r="N374" s="195" t="s">
        <v>41</v>
      </c>
      <c r="O374" s="78"/>
      <c r="P374" s="196">
        <f>O374*H374</f>
        <v>0</v>
      </c>
      <c r="Q374" s="196">
        <v>0</v>
      </c>
      <c r="R374" s="196">
        <f>Q374*H374</f>
        <v>0</v>
      </c>
      <c r="S374" s="196">
        <v>0</v>
      </c>
      <c r="T374" s="197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8" t="s">
        <v>267</v>
      </c>
      <c r="AT374" s="198" t="s">
        <v>206</v>
      </c>
      <c r="AU374" s="198" t="s">
        <v>88</v>
      </c>
      <c r="AY374" s="15" t="s">
        <v>204</v>
      </c>
      <c r="BE374" s="199">
        <f>IF(N374="základná",J374,0)</f>
        <v>0</v>
      </c>
      <c r="BF374" s="199">
        <f>IF(N374="znížená",J374,0)</f>
        <v>0</v>
      </c>
      <c r="BG374" s="199">
        <f>IF(N374="zákl. prenesená",J374,0)</f>
        <v>0</v>
      </c>
      <c r="BH374" s="199">
        <f>IF(N374="zníž. prenesená",J374,0)</f>
        <v>0</v>
      </c>
      <c r="BI374" s="199">
        <f>IF(N374="nulová",J374,0)</f>
        <v>0</v>
      </c>
      <c r="BJ374" s="15" t="s">
        <v>88</v>
      </c>
      <c r="BK374" s="199">
        <f>ROUND(I374*H374,2)</f>
        <v>0</v>
      </c>
      <c r="BL374" s="15" t="s">
        <v>267</v>
      </c>
      <c r="BM374" s="198" t="s">
        <v>1058</v>
      </c>
    </row>
    <row r="375" s="12" customFormat="1" ht="22.8" customHeight="1">
      <c r="A375" s="12"/>
      <c r="B375" s="172"/>
      <c r="C375" s="12"/>
      <c r="D375" s="173" t="s">
        <v>74</v>
      </c>
      <c r="E375" s="183" t="s">
        <v>1059</v>
      </c>
      <c r="F375" s="183" t="s">
        <v>1060</v>
      </c>
      <c r="G375" s="12"/>
      <c r="H375" s="12"/>
      <c r="I375" s="175"/>
      <c r="J375" s="184">
        <f>BK375</f>
        <v>0</v>
      </c>
      <c r="K375" s="12"/>
      <c r="L375" s="172"/>
      <c r="M375" s="177"/>
      <c r="N375" s="178"/>
      <c r="O375" s="178"/>
      <c r="P375" s="179">
        <f>SUM(P376:P394)</f>
        <v>0</v>
      </c>
      <c r="Q375" s="178"/>
      <c r="R375" s="179">
        <f>SUM(R376:R394)</f>
        <v>0.81430090000000011</v>
      </c>
      <c r="S375" s="178"/>
      <c r="T375" s="180">
        <f>SUM(T376:T394)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173" t="s">
        <v>88</v>
      </c>
      <c r="AT375" s="181" t="s">
        <v>74</v>
      </c>
      <c r="AU375" s="181" t="s">
        <v>82</v>
      </c>
      <c r="AY375" s="173" t="s">
        <v>204</v>
      </c>
      <c r="BK375" s="182">
        <f>SUM(BK376:BK394)</f>
        <v>0</v>
      </c>
    </row>
    <row r="376" s="2" customFormat="1" ht="16.5" customHeight="1">
      <c r="A376" s="34"/>
      <c r="B376" s="185"/>
      <c r="C376" s="186" t="s">
        <v>1061</v>
      </c>
      <c r="D376" s="186" t="s">
        <v>206</v>
      </c>
      <c r="E376" s="187" t="s">
        <v>1062</v>
      </c>
      <c r="F376" s="188" t="s">
        <v>1063</v>
      </c>
      <c r="G376" s="189" t="s">
        <v>495</v>
      </c>
      <c r="H376" s="190">
        <v>76.299999999999997</v>
      </c>
      <c r="I376" s="191"/>
      <c r="J376" s="192">
        <f>ROUND(I376*H376,2)</f>
        <v>0</v>
      </c>
      <c r="K376" s="193"/>
      <c r="L376" s="35"/>
      <c r="M376" s="194" t="s">
        <v>1</v>
      </c>
      <c r="N376" s="195" t="s">
        <v>41</v>
      </c>
      <c r="O376" s="78"/>
      <c r="P376" s="196">
        <f>O376*H376</f>
        <v>0</v>
      </c>
      <c r="Q376" s="196">
        <v>0.0017240000000000001</v>
      </c>
      <c r="R376" s="196">
        <f>Q376*H376</f>
        <v>0.1315412</v>
      </c>
      <c r="S376" s="196">
        <v>0</v>
      </c>
      <c r="T376" s="197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8" t="s">
        <v>267</v>
      </c>
      <c r="AT376" s="198" t="s">
        <v>206</v>
      </c>
      <c r="AU376" s="198" t="s">
        <v>88</v>
      </c>
      <c r="AY376" s="15" t="s">
        <v>204</v>
      </c>
      <c r="BE376" s="199">
        <f>IF(N376="základná",J376,0)</f>
        <v>0</v>
      </c>
      <c r="BF376" s="199">
        <f>IF(N376="znížená",J376,0)</f>
        <v>0</v>
      </c>
      <c r="BG376" s="199">
        <f>IF(N376="zákl. prenesená",J376,0)</f>
        <v>0</v>
      </c>
      <c r="BH376" s="199">
        <f>IF(N376="zníž. prenesená",J376,0)</f>
        <v>0</v>
      </c>
      <c r="BI376" s="199">
        <f>IF(N376="nulová",J376,0)</f>
        <v>0</v>
      </c>
      <c r="BJ376" s="15" t="s">
        <v>88</v>
      </c>
      <c r="BK376" s="199">
        <f>ROUND(I376*H376,2)</f>
        <v>0</v>
      </c>
      <c r="BL376" s="15" t="s">
        <v>267</v>
      </c>
      <c r="BM376" s="198" t="s">
        <v>1064</v>
      </c>
    </row>
    <row r="377" s="2" customFormat="1" ht="16.5" customHeight="1">
      <c r="A377" s="34"/>
      <c r="B377" s="185"/>
      <c r="C377" s="200" t="s">
        <v>1065</v>
      </c>
      <c r="D377" s="200" t="s">
        <v>301</v>
      </c>
      <c r="E377" s="201" t="s">
        <v>1066</v>
      </c>
      <c r="F377" s="202" t="s">
        <v>1067</v>
      </c>
      <c r="G377" s="203" t="s">
        <v>495</v>
      </c>
      <c r="H377" s="204">
        <v>76.299999999999997</v>
      </c>
      <c r="I377" s="205"/>
      <c r="J377" s="206">
        <f>ROUND(I377*H377,2)</f>
        <v>0</v>
      </c>
      <c r="K377" s="207"/>
      <c r="L377" s="208"/>
      <c r="M377" s="209" t="s">
        <v>1</v>
      </c>
      <c r="N377" s="210" t="s">
        <v>41</v>
      </c>
      <c r="O377" s="78"/>
      <c r="P377" s="196">
        <f>O377*H377</f>
        <v>0</v>
      </c>
      <c r="Q377" s="196">
        <v>0.0011999999999999999</v>
      </c>
      <c r="R377" s="196">
        <f>Q377*H377</f>
        <v>0.091559999999999989</v>
      </c>
      <c r="S377" s="196">
        <v>0</v>
      </c>
      <c r="T377" s="197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8" t="s">
        <v>334</v>
      </c>
      <c r="AT377" s="198" t="s">
        <v>301</v>
      </c>
      <c r="AU377" s="198" t="s">
        <v>88</v>
      </c>
      <c r="AY377" s="15" t="s">
        <v>204</v>
      </c>
      <c r="BE377" s="199">
        <f>IF(N377="základná",J377,0)</f>
        <v>0</v>
      </c>
      <c r="BF377" s="199">
        <f>IF(N377="znížená",J377,0)</f>
        <v>0</v>
      </c>
      <c r="BG377" s="199">
        <f>IF(N377="zákl. prenesená",J377,0)</f>
        <v>0</v>
      </c>
      <c r="BH377" s="199">
        <f>IF(N377="zníž. prenesená",J377,0)</f>
        <v>0</v>
      </c>
      <c r="BI377" s="199">
        <f>IF(N377="nulová",J377,0)</f>
        <v>0</v>
      </c>
      <c r="BJ377" s="15" t="s">
        <v>88</v>
      </c>
      <c r="BK377" s="199">
        <f>ROUND(I377*H377,2)</f>
        <v>0</v>
      </c>
      <c r="BL377" s="15" t="s">
        <v>267</v>
      </c>
      <c r="BM377" s="198" t="s">
        <v>1068</v>
      </c>
    </row>
    <row r="378" s="2" customFormat="1" ht="21.75" customHeight="1">
      <c r="A378" s="34"/>
      <c r="B378" s="185"/>
      <c r="C378" s="186" t="s">
        <v>1069</v>
      </c>
      <c r="D378" s="186" t="s">
        <v>206</v>
      </c>
      <c r="E378" s="187" t="s">
        <v>1070</v>
      </c>
      <c r="F378" s="188" t="s">
        <v>1071</v>
      </c>
      <c r="G378" s="189" t="s">
        <v>244</v>
      </c>
      <c r="H378" s="190">
        <v>7</v>
      </c>
      <c r="I378" s="191"/>
      <c r="J378" s="192">
        <f>ROUND(I378*H378,2)</f>
        <v>0</v>
      </c>
      <c r="K378" s="193"/>
      <c r="L378" s="35"/>
      <c r="M378" s="194" t="s">
        <v>1</v>
      </c>
      <c r="N378" s="195" t="s">
        <v>41</v>
      </c>
      <c r="O378" s="78"/>
      <c r="P378" s="196">
        <f>O378*H378</f>
        <v>0</v>
      </c>
      <c r="Q378" s="196">
        <v>0</v>
      </c>
      <c r="R378" s="196">
        <f>Q378*H378</f>
        <v>0</v>
      </c>
      <c r="S378" s="196">
        <v>0</v>
      </c>
      <c r="T378" s="197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8" t="s">
        <v>267</v>
      </c>
      <c r="AT378" s="198" t="s">
        <v>206</v>
      </c>
      <c r="AU378" s="198" t="s">
        <v>88</v>
      </c>
      <c r="AY378" s="15" t="s">
        <v>204</v>
      </c>
      <c r="BE378" s="199">
        <f>IF(N378="základná",J378,0)</f>
        <v>0</v>
      </c>
      <c r="BF378" s="199">
        <f>IF(N378="znížená",J378,0)</f>
        <v>0</v>
      </c>
      <c r="BG378" s="199">
        <f>IF(N378="zákl. prenesená",J378,0)</f>
        <v>0</v>
      </c>
      <c r="BH378" s="199">
        <f>IF(N378="zníž. prenesená",J378,0)</f>
        <v>0</v>
      </c>
      <c r="BI378" s="199">
        <f>IF(N378="nulová",J378,0)</f>
        <v>0</v>
      </c>
      <c r="BJ378" s="15" t="s">
        <v>88</v>
      </c>
      <c r="BK378" s="199">
        <f>ROUND(I378*H378,2)</f>
        <v>0</v>
      </c>
      <c r="BL378" s="15" t="s">
        <v>267</v>
      </c>
      <c r="BM378" s="198" t="s">
        <v>1072</v>
      </c>
    </row>
    <row r="379" s="2" customFormat="1" ht="16.5" customHeight="1">
      <c r="A379" s="34"/>
      <c r="B379" s="185"/>
      <c r="C379" s="200" t="s">
        <v>1073</v>
      </c>
      <c r="D379" s="200" t="s">
        <v>301</v>
      </c>
      <c r="E379" s="201" t="s">
        <v>1074</v>
      </c>
      <c r="F379" s="202" t="s">
        <v>1075</v>
      </c>
      <c r="G379" s="203" t="s">
        <v>244</v>
      </c>
      <c r="H379" s="204">
        <v>3.5</v>
      </c>
      <c r="I379" s="205"/>
      <c r="J379" s="206">
        <f>ROUND(I379*H379,2)</f>
        <v>0</v>
      </c>
      <c r="K379" s="207"/>
      <c r="L379" s="208"/>
      <c r="M379" s="209" t="s">
        <v>1</v>
      </c>
      <c r="N379" s="210" t="s">
        <v>41</v>
      </c>
      <c r="O379" s="78"/>
      <c r="P379" s="196">
        <f>O379*H379</f>
        <v>0</v>
      </c>
      <c r="Q379" s="196">
        <v>0.017999999999999999</v>
      </c>
      <c r="R379" s="196">
        <f>Q379*H379</f>
        <v>0.063</v>
      </c>
      <c r="S379" s="196">
        <v>0</v>
      </c>
      <c r="T379" s="197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8" t="s">
        <v>334</v>
      </c>
      <c r="AT379" s="198" t="s">
        <v>301</v>
      </c>
      <c r="AU379" s="198" t="s">
        <v>88</v>
      </c>
      <c r="AY379" s="15" t="s">
        <v>204</v>
      </c>
      <c r="BE379" s="199">
        <f>IF(N379="základná",J379,0)</f>
        <v>0</v>
      </c>
      <c r="BF379" s="199">
        <f>IF(N379="znížená",J379,0)</f>
        <v>0</v>
      </c>
      <c r="BG379" s="199">
        <f>IF(N379="zákl. prenesená",J379,0)</f>
        <v>0</v>
      </c>
      <c r="BH379" s="199">
        <f>IF(N379="zníž. prenesená",J379,0)</f>
        <v>0</v>
      </c>
      <c r="BI379" s="199">
        <f>IF(N379="nulová",J379,0)</f>
        <v>0</v>
      </c>
      <c r="BJ379" s="15" t="s">
        <v>88</v>
      </c>
      <c r="BK379" s="199">
        <f>ROUND(I379*H379,2)</f>
        <v>0</v>
      </c>
      <c r="BL379" s="15" t="s">
        <v>267</v>
      </c>
      <c r="BM379" s="198" t="s">
        <v>1076</v>
      </c>
    </row>
    <row r="380" s="2" customFormat="1" ht="16.5" customHeight="1">
      <c r="A380" s="34"/>
      <c r="B380" s="185"/>
      <c r="C380" s="200" t="s">
        <v>1077</v>
      </c>
      <c r="D380" s="200" t="s">
        <v>301</v>
      </c>
      <c r="E380" s="201" t="s">
        <v>1078</v>
      </c>
      <c r="F380" s="202" t="s">
        <v>1079</v>
      </c>
      <c r="G380" s="203" t="s">
        <v>244</v>
      </c>
      <c r="H380" s="204">
        <v>3.5</v>
      </c>
      <c r="I380" s="205"/>
      <c r="J380" s="206">
        <f>ROUND(I380*H380,2)</f>
        <v>0</v>
      </c>
      <c r="K380" s="207"/>
      <c r="L380" s="208"/>
      <c r="M380" s="209" t="s">
        <v>1</v>
      </c>
      <c r="N380" s="210" t="s">
        <v>41</v>
      </c>
      <c r="O380" s="78"/>
      <c r="P380" s="196">
        <f>O380*H380</f>
        <v>0</v>
      </c>
      <c r="Q380" s="196">
        <v>0.014</v>
      </c>
      <c r="R380" s="196">
        <f>Q380*H380</f>
        <v>0.049000000000000002</v>
      </c>
      <c r="S380" s="196">
        <v>0</v>
      </c>
      <c r="T380" s="197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8" t="s">
        <v>334</v>
      </c>
      <c r="AT380" s="198" t="s">
        <v>301</v>
      </c>
      <c r="AU380" s="198" t="s">
        <v>88</v>
      </c>
      <c r="AY380" s="15" t="s">
        <v>204</v>
      </c>
      <c r="BE380" s="199">
        <f>IF(N380="základná",J380,0)</f>
        <v>0</v>
      </c>
      <c r="BF380" s="199">
        <f>IF(N380="znížená",J380,0)</f>
        <v>0</v>
      </c>
      <c r="BG380" s="199">
        <f>IF(N380="zákl. prenesená",J380,0)</f>
        <v>0</v>
      </c>
      <c r="BH380" s="199">
        <f>IF(N380="zníž. prenesená",J380,0)</f>
        <v>0</v>
      </c>
      <c r="BI380" s="199">
        <f>IF(N380="nulová",J380,0)</f>
        <v>0</v>
      </c>
      <c r="BJ380" s="15" t="s">
        <v>88</v>
      </c>
      <c r="BK380" s="199">
        <f>ROUND(I380*H380,2)</f>
        <v>0</v>
      </c>
      <c r="BL380" s="15" t="s">
        <v>267</v>
      </c>
      <c r="BM380" s="198" t="s">
        <v>1080</v>
      </c>
    </row>
    <row r="381" s="2" customFormat="1" ht="16.5" customHeight="1">
      <c r="A381" s="34"/>
      <c r="B381" s="185"/>
      <c r="C381" s="186" t="s">
        <v>1081</v>
      </c>
      <c r="D381" s="186" t="s">
        <v>206</v>
      </c>
      <c r="E381" s="187" t="s">
        <v>1082</v>
      </c>
      <c r="F381" s="188" t="s">
        <v>1083</v>
      </c>
      <c r="G381" s="189" t="s">
        <v>495</v>
      </c>
      <c r="H381" s="190">
        <v>15</v>
      </c>
      <c r="I381" s="191"/>
      <c r="J381" s="192">
        <f>ROUND(I381*H381,2)</f>
        <v>0</v>
      </c>
      <c r="K381" s="193"/>
      <c r="L381" s="35"/>
      <c r="M381" s="194" t="s">
        <v>1</v>
      </c>
      <c r="N381" s="195" t="s">
        <v>41</v>
      </c>
      <c r="O381" s="78"/>
      <c r="P381" s="196">
        <f>O381*H381</f>
        <v>0</v>
      </c>
      <c r="Q381" s="196">
        <v>0.00033</v>
      </c>
      <c r="R381" s="196">
        <f>Q381*H381</f>
        <v>0.0049499999999999995</v>
      </c>
      <c r="S381" s="196">
        <v>0</v>
      </c>
      <c r="T381" s="197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8" t="s">
        <v>267</v>
      </c>
      <c r="AT381" s="198" t="s">
        <v>206</v>
      </c>
      <c r="AU381" s="198" t="s">
        <v>88</v>
      </c>
      <c r="AY381" s="15" t="s">
        <v>204</v>
      </c>
      <c r="BE381" s="199">
        <f>IF(N381="základná",J381,0)</f>
        <v>0</v>
      </c>
      <c r="BF381" s="199">
        <f>IF(N381="znížená",J381,0)</f>
        <v>0</v>
      </c>
      <c r="BG381" s="199">
        <f>IF(N381="zákl. prenesená",J381,0)</f>
        <v>0</v>
      </c>
      <c r="BH381" s="199">
        <f>IF(N381="zníž. prenesená",J381,0)</f>
        <v>0</v>
      </c>
      <c r="BI381" s="199">
        <f>IF(N381="nulová",J381,0)</f>
        <v>0</v>
      </c>
      <c r="BJ381" s="15" t="s">
        <v>88</v>
      </c>
      <c r="BK381" s="199">
        <f>ROUND(I381*H381,2)</f>
        <v>0</v>
      </c>
      <c r="BL381" s="15" t="s">
        <v>267</v>
      </c>
      <c r="BM381" s="198" t="s">
        <v>1084</v>
      </c>
    </row>
    <row r="382" s="2" customFormat="1" ht="24.15" customHeight="1">
      <c r="A382" s="34"/>
      <c r="B382" s="185"/>
      <c r="C382" s="200" t="s">
        <v>1085</v>
      </c>
      <c r="D382" s="200" t="s">
        <v>301</v>
      </c>
      <c r="E382" s="201" t="s">
        <v>1086</v>
      </c>
      <c r="F382" s="202" t="s">
        <v>1087</v>
      </c>
      <c r="G382" s="203" t="s">
        <v>495</v>
      </c>
      <c r="H382" s="204">
        <v>15</v>
      </c>
      <c r="I382" s="205"/>
      <c r="J382" s="206">
        <f>ROUND(I382*H382,2)</f>
        <v>0</v>
      </c>
      <c r="K382" s="207"/>
      <c r="L382" s="208"/>
      <c r="M382" s="209" t="s">
        <v>1</v>
      </c>
      <c r="N382" s="210" t="s">
        <v>41</v>
      </c>
      <c r="O382" s="78"/>
      <c r="P382" s="196">
        <f>O382*H382</f>
        <v>0</v>
      </c>
      <c r="Q382" s="196">
        <v>0.0013500000000000001</v>
      </c>
      <c r="R382" s="196">
        <f>Q382*H382</f>
        <v>0.020250000000000001</v>
      </c>
      <c r="S382" s="196">
        <v>0</v>
      </c>
      <c r="T382" s="197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8" t="s">
        <v>334</v>
      </c>
      <c r="AT382" s="198" t="s">
        <v>301</v>
      </c>
      <c r="AU382" s="198" t="s">
        <v>88</v>
      </c>
      <c r="AY382" s="15" t="s">
        <v>204</v>
      </c>
      <c r="BE382" s="199">
        <f>IF(N382="základná",J382,0)</f>
        <v>0</v>
      </c>
      <c r="BF382" s="199">
        <f>IF(N382="znížená",J382,0)</f>
        <v>0</v>
      </c>
      <c r="BG382" s="199">
        <f>IF(N382="zákl. prenesená",J382,0)</f>
        <v>0</v>
      </c>
      <c r="BH382" s="199">
        <f>IF(N382="zníž. prenesená",J382,0)</f>
        <v>0</v>
      </c>
      <c r="BI382" s="199">
        <f>IF(N382="nulová",J382,0)</f>
        <v>0</v>
      </c>
      <c r="BJ382" s="15" t="s">
        <v>88</v>
      </c>
      <c r="BK382" s="199">
        <f>ROUND(I382*H382,2)</f>
        <v>0</v>
      </c>
      <c r="BL382" s="15" t="s">
        <v>267</v>
      </c>
      <c r="BM382" s="198" t="s">
        <v>1088</v>
      </c>
    </row>
    <row r="383" s="2" customFormat="1" ht="24.15" customHeight="1">
      <c r="A383" s="34"/>
      <c r="B383" s="185"/>
      <c r="C383" s="186" t="s">
        <v>1089</v>
      </c>
      <c r="D383" s="186" t="s">
        <v>206</v>
      </c>
      <c r="E383" s="187" t="s">
        <v>1090</v>
      </c>
      <c r="F383" s="188" t="s">
        <v>1091</v>
      </c>
      <c r="G383" s="189" t="s">
        <v>508</v>
      </c>
      <c r="H383" s="190">
        <v>548.58000000000004</v>
      </c>
      <c r="I383" s="191"/>
      <c r="J383" s="192">
        <f>ROUND(I383*H383,2)</f>
        <v>0</v>
      </c>
      <c r="K383" s="193"/>
      <c r="L383" s="35"/>
      <c r="M383" s="194" t="s">
        <v>1</v>
      </c>
      <c r="N383" s="195" t="s">
        <v>41</v>
      </c>
      <c r="O383" s="78"/>
      <c r="P383" s="196">
        <f>O383*H383</f>
        <v>0</v>
      </c>
      <c r="Q383" s="196">
        <v>6.9999999999999994E-05</v>
      </c>
      <c r="R383" s="196">
        <f>Q383*H383</f>
        <v>0.0384006</v>
      </c>
      <c r="S383" s="196">
        <v>0</v>
      </c>
      <c r="T383" s="197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98" t="s">
        <v>267</v>
      </c>
      <c r="AT383" s="198" t="s">
        <v>206</v>
      </c>
      <c r="AU383" s="198" t="s">
        <v>88</v>
      </c>
      <c r="AY383" s="15" t="s">
        <v>204</v>
      </c>
      <c r="BE383" s="199">
        <f>IF(N383="základná",J383,0)</f>
        <v>0</v>
      </c>
      <c r="BF383" s="199">
        <f>IF(N383="znížená",J383,0)</f>
        <v>0</v>
      </c>
      <c r="BG383" s="199">
        <f>IF(N383="zákl. prenesená",J383,0)</f>
        <v>0</v>
      </c>
      <c r="BH383" s="199">
        <f>IF(N383="zníž. prenesená",J383,0)</f>
        <v>0</v>
      </c>
      <c r="BI383" s="199">
        <f>IF(N383="nulová",J383,0)</f>
        <v>0</v>
      </c>
      <c r="BJ383" s="15" t="s">
        <v>88</v>
      </c>
      <c r="BK383" s="199">
        <f>ROUND(I383*H383,2)</f>
        <v>0</v>
      </c>
      <c r="BL383" s="15" t="s">
        <v>267</v>
      </c>
      <c r="BM383" s="198" t="s">
        <v>1092</v>
      </c>
    </row>
    <row r="384" s="2" customFormat="1" ht="21.75" customHeight="1">
      <c r="A384" s="34"/>
      <c r="B384" s="185"/>
      <c r="C384" s="186" t="s">
        <v>1093</v>
      </c>
      <c r="D384" s="186" t="s">
        <v>206</v>
      </c>
      <c r="E384" s="187" t="s">
        <v>1094</v>
      </c>
      <c r="F384" s="188" t="s">
        <v>1095</v>
      </c>
      <c r="G384" s="189" t="s">
        <v>244</v>
      </c>
      <c r="H384" s="190">
        <v>45.850000000000001</v>
      </c>
      <c r="I384" s="191"/>
      <c r="J384" s="192">
        <f>ROUND(I384*H384,2)</f>
        <v>0</v>
      </c>
      <c r="K384" s="193"/>
      <c r="L384" s="35"/>
      <c r="M384" s="194" t="s">
        <v>1</v>
      </c>
      <c r="N384" s="195" t="s">
        <v>41</v>
      </c>
      <c r="O384" s="78"/>
      <c r="P384" s="196">
        <f>O384*H384</f>
        <v>0</v>
      </c>
      <c r="Q384" s="196">
        <v>0</v>
      </c>
      <c r="R384" s="196">
        <f>Q384*H384</f>
        <v>0</v>
      </c>
      <c r="S384" s="196">
        <v>0</v>
      </c>
      <c r="T384" s="197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98" t="s">
        <v>267</v>
      </c>
      <c r="AT384" s="198" t="s">
        <v>206</v>
      </c>
      <c r="AU384" s="198" t="s">
        <v>88</v>
      </c>
      <c r="AY384" s="15" t="s">
        <v>204</v>
      </c>
      <c r="BE384" s="199">
        <f>IF(N384="základná",J384,0)</f>
        <v>0</v>
      </c>
      <c r="BF384" s="199">
        <f>IF(N384="znížená",J384,0)</f>
        <v>0</v>
      </c>
      <c r="BG384" s="199">
        <f>IF(N384="zákl. prenesená",J384,0)</f>
        <v>0</v>
      </c>
      <c r="BH384" s="199">
        <f>IF(N384="zníž. prenesená",J384,0)</f>
        <v>0</v>
      </c>
      <c r="BI384" s="199">
        <f>IF(N384="nulová",J384,0)</f>
        <v>0</v>
      </c>
      <c r="BJ384" s="15" t="s">
        <v>88</v>
      </c>
      <c r="BK384" s="199">
        <f>ROUND(I384*H384,2)</f>
        <v>0</v>
      </c>
      <c r="BL384" s="15" t="s">
        <v>267</v>
      </c>
      <c r="BM384" s="198" t="s">
        <v>1096</v>
      </c>
    </row>
    <row r="385" s="2" customFormat="1" ht="24.15" customHeight="1">
      <c r="A385" s="34"/>
      <c r="B385" s="185"/>
      <c r="C385" s="186" t="s">
        <v>1097</v>
      </c>
      <c r="D385" s="186" t="s">
        <v>206</v>
      </c>
      <c r="E385" s="187" t="s">
        <v>1098</v>
      </c>
      <c r="F385" s="188" t="s">
        <v>1099</v>
      </c>
      <c r="G385" s="189" t="s">
        <v>294</v>
      </c>
      <c r="H385" s="190">
        <v>1</v>
      </c>
      <c r="I385" s="191"/>
      <c r="J385" s="192">
        <f>ROUND(I385*H385,2)</f>
        <v>0</v>
      </c>
      <c r="K385" s="193"/>
      <c r="L385" s="35"/>
      <c r="M385" s="194" t="s">
        <v>1</v>
      </c>
      <c r="N385" s="195" t="s">
        <v>41</v>
      </c>
      <c r="O385" s="78"/>
      <c r="P385" s="196">
        <f>O385*H385</f>
        <v>0</v>
      </c>
      <c r="Q385" s="196">
        <v>4.6600000000000001E-05</v>
      </c>
      <c r="R385" s="196">
        <f>Q385*H385</f>
        <v>4.6600000000000001E-05</v>
      </c>
      <c r="S385" s="196">
        <v>0</v>
      </c>
      <c r="T385" s="197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8" t="s">
        <v>267</v>
      </c>
      <c r="AT385" s="198" t="s">
        <v>206</v>
      </c>
      <c r="AU385" s="198" t="s">
        <v>88</v>
      </c>
      <c r="AY385" s="15" t="s">
        <v>204</v>
      </c>
      <c r="BE385" s="199">
        <f>IF(N385="základná",J385,0)</f>
        <v>0</v>
      </c>
      <c r="BF385" s="199">
        <f>IF(N385="znížená",J385,0)</f>
        <v>0</v>
      </c>
      <c r="BG385" s="199">
        <f>IF(N385="zákl. prenesená",J385,0)</f>
        <v>0</v>
      </c>
      <c r="BH385" s="199">
        <f>IF(N385="zníž. prenesená",J385,0)</f>
        <v>0</v>
      </c>
      <c r="BI385" s="199">
        <f>IF(N385="nulová",J385,0)</f>
        <v>0</v>
      </c>
      <c r="BJ385" s="15" t="s">
        <v>88</v>
      </c>
      <c r="BK385" s="199">
        <f>ROUND(I385*H385,2)</f>
        <v>0</v>
      </c>
      <c r="BL385" s="15" t="s">
        <v>267</v>
      </c>
      <c r="BM385" s="198" t="s">
        <v>1100</v>
      </c>
    </row>
    <row r="386" s="2" customFormat="1" ht="24.15" customHeight="1">
      <c r="A386" s="34"/>
      <c r="B386" s="185"/>
      <c r="C386" s="200" t="s">
        <v>1101</v>
      </c>
      <c r="D386" s="200" t="s">
        <v>301</v>
      </c>
      <c r="E386" s="201" t="s">
        <v>1102</v>
      </c>
      <c r="F386" s="202" t="s">
        <v>1103</v>
      </c>
      <c r="G386" s="203" t="s">
        <v>294</v>
      </c>
      <c r="H386" s="204">
        <v>1</v>
      </c>
      <c r="I386" s="205"/>
      <c r="J386" s="206">
        <f>ROUND(I386*H386,2)</f>
        <v>0</v>
      </c>
      <c r="K386" s="207"/>
      <c r="L386" s="208"/>
      <c r="M386" s="209" t="s">
        <v>1</v>
      </c>
      <c r="N386" s="210" t="s">
        <v>41</v>
      </c>
      <c r="O386" s="78"/>
      <c r="P386" s="196">
        <f>O386*H386</f>
        <v>0</v>
      </c>
      <c r="Q386" s="196">
        <v>0.01559</v>
      </c>
      <c r="R386" s="196">
        <f>Q386*H386</f>
        <v>0.01559</v>
      </c>
      <c r="S386" s="196">
        <v>0</v>
      </c>
      <c r="T386" s="197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8" t="s">
        <v>334</v>
      </c>
      <c r="AT386" s="198" t="s">
        <v>301</v>
      </c>
      <c r="AU386" s="198" t="s">
        <v>88</v>
      </c>
      <c r="AY386" s="15" t="s">
        <v>204</v>
      </c>
      <c r="BE386" s="199">
        <f>IF(N386="základná",J386,0)</f>
        <v>0</v>
      </c>
      <c r="BF386" s="199">
        <f>IF(N386="znížená",J386,0)</f>
        <v>0</v>
      </c>
      <c r="BG386" s="199">
        <f>IF(N386="zákl. prenesená",J386,0)</f>
        <v>0</v>
      </c>
      <c r="BH386" s="199">
        <f>IF(N386="zníž. prenesená",J386,0)</f>
        <v>0</v>
      </c>
      <c r="BI386" s="199">
        <f>IF(N386="nulová",J386,0)</f>
        <v>0</v>
      </c>
      <c r="BJ386" s="15" t="s">
        <v>88</v>
      </c>
      <c r="BK386" s="199">
        <f>ROUND(I386*H386,2)</f>
        <v>0</v>
      </c>
      <c r="BL386" s="15" t="s">
        <v>267</v>
      </c>
      <c r="BM386" s="198" t="s">
        <v>1104</v>
      </c>
    </row>
    <row r="387" s="2" customFormat="1" ht="24.15" customHeight="1">
      <c r="A387" s="34"/>
      <c r="B387" s="185"/>
      <c r="C387" s="186" t="s">
        <v>1105</v>
      </c>
      <c r="D387" s="186" t="s">
        <v>206</v>
      </c>
      <c r="E387" s="187" t="s">
        <v>1106</v>
      </c>
      <c r="F387" s="188" t="s">
        <v>1107</v>
      </c>
      <c r="G387" s="189" t="s">
        <v>1024</v>
      </c>
      <c r="H387" s="190">
        <v>11</v>
      </c>
      <c r="I387" s="191"/>
      <c r="J387" s="192">
        <f>ROUND(I387*H387,2)</f>
        <v>0</v>
      </c>
      <c r="K387" s="193"/>
      <c r="L387" s="35"/>
      <c r="M387" s="194" t="s">
        <v>1</v>
      </c>
      <c r="N387" s="195" t="s">
        <v>41</v>
      </c>
      <c r="O387" s="78"/>
      <c r="P387" s="196">
        <f>O387*H387</f>
        <v>0</v>
      </c>
      <c r="Q387" s="196">
        <v>0</v>
      </c>
      <c r="R387" s="196">
        <f>Q387*H387</f>
        <v>0</v>
      </c>
      <c r="S387" s="196">
        <v>0</v>
      </c>
      <c r="T387" s="197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98" t="s">
        <v>267</v>
      </c>
      <c r="AT387" s="198" t="s">
        <v>206</v>
      </c>
      <c r="AU387" s="198" t="s">
        <v>88</v>
      </c>
      <c r="AY387" s="15" t="s">
        <v>204</v>
      </c>
      <c r="BE387" s="199">
        <f>IF(N387="základná",J387,0)</f>
        <v>0</v>
      </c>
      <c r="BF387" s="199">
        <f>IF(N387="znížená",J387,0)</f>
        <v>0</v>
      </c>
      <c r="BG387" s="199">
        <f>IF(N387="zákl. prenesená",J387,0)</f>
        <v>0</v>
      </c>
      <c r="BH387" s="199">
        <f>IF(N387="zníž. prenesená",J387,0)</f>
        <v>0</v>
      </c>
      <c r="BI387" s="199">
        <f>IF(N387="nulová",J387,0)</f>
        <v>0</v>
      </c>
      <c r="BJ387" s="15" t="s">
        <v>88</v>
      </c>
      <c r="BK387" s="199">
        <f>ROUND(I387*H387,2)</f>
        <v>0</v>
      </c>
      <c r="BL387" s="15" t="s">
        <v>267</v>
      </c>
      <c r="BM387" s="198" t="s">
        <v>1108</v>
      </c>
    </row>
    <row r="388" s="2" customFormat="1" ht="44.25" customHeight="1">
      <c r="A388" s="34"/>
      <c r="B388" s="185"/>
      <c r="C388" s="200" t="s">
        <v>1109</v>
      </c>
      <c r="D388" s="200" t="s">
        <v>301</v>
      </c>
      <c r="E388" s="201" t="s">
        <v>1110</v>
      </c>
      <c r="F388" s="202" t="s">
        <v>1111</v>
      </c>
      <c r="G388" s="203" t="s">
        <v>294</v>
      </c>
      <c r="H388" s="204">
        <v>6</v>
      </c>
      <c r="I388" s="205"/>
      <c r="J388" s="206">
        <f>ROUND(I388*H388,2)</f>
        <v>0</v>
      </c>
      <c r="K388" s="207"/>
      <c r="L388" s="208"/>
      <c r="M388" s="209" t="s">
        <v>1</v>
      </c>
      <c r="N388" s="210" t="s">
        <v>41</v>
      </c>
      <c r="O388" s="78"/>
      <c r="P388" s="196">
        <f>O388*H388</f>
        <v>0</v>
      </c>
      <c r="Q388" s="196">
        <v>0.0015</v>
      </c>
      <c r="R388" s="196">
        <f>Q388*H388</f>
        <v>0.0090000000000000011</v>
      </c>
      <c r="S388" s="196">
        <v>0</v>
      </c>
      <c r="T388" s="197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8" t="s">
        <v>334</v>
      </c>
      <c r="AT388" s="198" t="s">
        <v>301</v>
      </c>
      <c r="AU388" s="198" t="s">
        <v>88</v>
      </c>
      <c r="AY388" s="15" t="s">
        <v>204</v>
      </c>
      <c r="BE388" s="199">
        <f>IF(N388="základná",J388,0)</f>
        <v>0</v>
      </c>
      <c r="BF388" s="199">
        <f>IF(N388="znížená",J388,0)</f>
        <v>0</v>
      </c>
      <c r="BG388" s="199">
        <f>IF(N388="zákl. prenesená",J388,0)</f>
        <v>0</v>
      </c>
      <c r="BH388" s="199">
        <f>IF(N388="zníž. prenesená",J388,0)</f>
        <v>0</v>
      </c>
      <c r="BI388" s="199">
        <f>IF(N388="nulová",J388,0)</f>
        <v>0</v>
      </c>
      <c r="BJ388" s="15" t="s">
        <v>88</v>
      </c>
      <c r="BK388" s="199">
        <f>ROUND(I388*H388,2)</f>
        <v>0</v>
      </c>
      <c r="BL388" s="15" t="s">
        <v>267</v>
      </c>
      <c r="BM388" s="198" t="s">
        <v>1112</v>
      </c>
    </row>
    <row r="389" s="2" customFormat="1" ht="44.25" customHeight="1">
      <c r="A389" s="34"/>
      <c r="B389" s="185"/>
      <c r="C389" s="200" t="s">
        <v>1113</v>
      </c>
      <c r="D389" s="200" t="s">
        <v>301</v>
      </c>
      <c r="E389" s="201" t="s">
        <v>1114</v>
      </c>
      <c r="F389" s="202" t="s">
        <v>1115</v>
      </c>
      <c r="G389" s="203" t="s">
        <v>294</v>
      </c>
      <c r="H389" s="204">
        <v>5</v>
      </c>
      <c r="I389" s="205"/>
      <c r="J389" s="206">
        <f>ROUND(I389*H389,2)</f>
        <v>0</v>
      </c>
      <c r="K389" s="207"/>
      <c r="L389" s="208"/>
      <c r="M389" s="209" t="s">
        <v>1</v>
      </c>
      <c r="N389" s="210" t="s">
        <v>41</v>
      </c>
      <c r="O389" s="78"/>
      <c r="P389" s="196">
        <f>O389*H389</f>
        <v>0</v>
      </c>
      <c r="Q389" s="196">
        <v>0.0015</v>
      </c>
      <c r="R389" s="196">
        <f>Q389*H389</f>
        <v>0.0074999999999999997</v>
      </c>
      <c r="S389" s="196">
        <v>0</v>
      </c>
      <c r="T389" s="197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8" t="s">
        <v>334</v>
      </c>
      <c r="AT389" s="198" t="s">
        <v>301</v>
      </c>
      <c r="AU389" s="198" t="s">
        <v>88</v>
      </c>
      <c r="AY389" s="15" t="s">
        <v>204</v>
      </c>
      <c r="BE389" s="199">
        <f>IF(N389="základná",J389,0)</f>
        <v>0</v>
      </c>
      <c r="BF389" s="199">
        <f>IF(N389="znížená",J389,0)</f>
        <v>0</v>
      </c>
      <c r="BG389" s="199">
        <f>IF(N389="zákl. prenesená",J389,0)</f>
        <v>0</v>
      </c>
      <c r="BH389" s="199">
        <f>IF(N389="zníž. prenesená",J389,0)</f>
        <v>0</v>
      </c>
      <c r="BI389" s="199">
        <f>IF(N389="nulová",J389,0)</f>
        <v>0</v>
      </c>
      <c r="BJ389" s="15" t="s">
        <v>88</v>
      </c>
      <c r="BK389" s="199">
        <f>ROUND(I389*H389,2)</f>
        <v>0</v>
      </c>
      <c r="BL389" s="15" t="s">
        <v>267</v>
      </c>
      <c r="BM389" s="198" t="s">
        <v>1116</v>
      </c>
    </row>
    <row r="390" s="2" customFormat="1" ht="33" customHeight="1">
      <c r="A390" s="34"/>
      <c r="B390" s="185"/>
      <c r="C390" s="186" t="s">
        <v>1117</v>
      </c>
      <c r="D390" s="186" t="s">
        <v>206</v>
      </c>
      <c r="E390" s="187" t="s">
        <v>1118</v>
      </c>
      <c r="F390" s="188" t="s">
        <v>1119</v>
      </c>
      <c r="G390" s="189" t="s">
        <v>495</v>
      </c>
      <c r="H390" s="190">
        <v>20</v>
      </c>
      <c r="I390" s="191"/>
      <c r="J390" s="192">
        <f>ROUND(I390*H390,2)</f>
        <v>0</v>
      </c>
      <c r="K390" s="193"/>
      <c r="L390" s="35"/>
      <c r="M390" s="194" t="s">
        <v>1</v>
      </c>
      <c r="N390" s="195" t="s">
        <v>41</v>
      </c>
      <c r="O390" s="78"/>
      <c r="P390" s="196">
        <f>O390*H390</f>
        <v>0</v>
      </c>
      <c r="Q390" s="196">
        <v>0.000215</v>
      </c>
      <c r="R390" s="196">
        <f>Q390*H390</f>
        <v>0.0043</v>
      </c>
      <c r="S390" s="196">
        <v>0</v>
      </c>
      <c r="T390" s="197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98" t="s">
        <v>267</v>
      </c>
      <c r="AT390" s="198" t="s">
        <v>206</v>
      </c>
      <c r="AU390" s="198" t="s">
        <v>88</v>
      </c>
      <c r="AY390" s="15" t="s">
        <v>204</v>
      </c>
      <c r="BE390" s="199">
        <f>IF(N390="základná",J390,0)</f>
        <v>0</v>
      </c>
      <c r="BF390" s="199">
        <f>IF(N390="znížená",J390,0)</f>
        <v>0</v>
      </c>
      <c r="BG390" s="199">
        <f>IF(N390="zákl. prenesená",J390,0)</f>
        <v>0</v>
      </c>
      <c r="BH390" s="199">
        <f>IF(N390="zníž. prenesená",J390,0)</f>
        <v>0</v>
      </c>
      <c r="BI390" s="199">
        <f>IF(N390="nulová",J390,0)</f>
        <v>0</v>
      </c>
      <c r="BJ390" s="15" t="s">
        <v>88</v>
      </c>
      <c r="BK390" s="199">
        <f>ROUND(I390*H390,2)</f>
        <v>0</v>
      </c>
      <c r="BL390" s="15" t="s">
        <v>267</v>
      </c>
      <c r="BM390" s="198" t="s">
        <v>1120</v>
      </c>
    </row>
    <row r="391" s="2" customFormat="1" ht="37.8" customHeight="1">
      <c r="A391" s="34"/>
      <c r="B391" s="185"/>
      <c r="C391" s="200" t="s">
        <v>1121</v>
      </c>
      <c r="D391" s="200" t="s">
        <v>301</v>
      </c>
      <c r="E391" s="201" t="s">
        <v>942</v>
      </c>
      <c r="F391" s="202" t="s">
        <v>943</v>
      </c>
      <c r="G391" s="203" t="s">
        <v>495</v>
      </c>
      <c r="H391" s="204">
        <v>21</v>
      </c>
      <c r="I391" s="205"/>
      <c r="J391" s="206">
        <f>ROUND(I391*H391,2)</f>
        <v>0</v>
      </c>
      <c r="K391" s="207"/>
      <c r="L391" s="208"/>
      <c r="M391" s="209" t="s">
        <v>1</v>
      </c>
      <c r="N391" s="210" t="s">
        <v>41</v>
      </c>
      <c r="O391" s="78"/>
      <c r="P391" s="196">
        <f>O391*H391</f>
        <v>0</v>
      </c>
      <c r="Q391" s="196">
        <v>0.00010000000000000001</v>
      </c>
      <c r="R391" s="196">
        <f>Q391*H391</f>
        <v>0.0021000000000000003</v>
      </c>
      <c r="S391" s="196">
        <v>0</v>
      </c>
      <c r="T391" s="197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8" t="s">
        <v>334</v>
      </c>
      <c r="AT391" s="198" t="s">
        <v>301</v>
      </c>
      <c r="AU391" s="198" t="s">
        <v>88</v>
      </c>
      <c r="AY391" s="15" t="s">
        <v>204</v>
      </c>
      <c r="BE391" s="199">
        <f>IF(N391="základná",J391,0)</f>
        <v>0</v>
      </c>
      <c r="BF391" s="199">
        <f>IF(N391="znížená",J391,0)</f>
        <v>0</v>
      </c>
      <c r="BG391" s="199">
        <f>IF(N391="zákl. prenesená",J391,0)</f>
        <v>0</v>
      </c>
      <c r="BH391" s="199">
        <f>IF(N391="zníž. prenesená",J391,0)</f>
        <v>0</v>
      </c>
      <c r="BI391" s="199">
        <f>IF(N391="nulová",J391,0)</f>
        <v>0</v>
      </c>
      <c r="BJ391" s="15" t="s">
        <v>88</v>
      </c>
      <c r="BK391" s="199">
        <f>ROUND(I391*H391,2)</f>
        <v>0</v>
      </c>
      <c r="BL391" s="15" t="s">
        <v>267</v>
      </c>
      <c r="BM391" s="198" t="s">
        <v>1122</v>
      </c>
    </row>
    <row r="392" s="2" customFormat="1" ht="37.8" customHeight="1">
      <c r="A392" s="34"/>
      <c r="B392" s="185"/>
      <c r="C392" s="200" t="s">
        <v>1123</v>
      </c>
      <c r="D392" s="200" t="s">
        <v>301</v>
      </c>
      <c r="E392" s="201" t="s">
        <v>946</v>
      </c>
      <c r="F392" s="202" t="s">
        <v>947</v>
      </c>
      <c r="G392" s="203" t="s">
        <v>495</v>
      </c>
      <c r="H392" s="204">
        <v>21</v>
      </c>
      <c r="I392" s="205"/>
      <c r="J392" s="206">
        <f>ROUND(I392*H392,2)</f>
        <v>0</v>
      </c>
      <c r="K392" s="207"/>
      <c r="L392" s="208"/>
      <c r="M392" s="209" t="s">
        <v>1</v>
      </c>
      <c r="N392" s="210" t="s">
        <v>41</v>
      </c>
      <c r="O392" s="78"/>
      <c r="P392" s="196">
        <f>O392*H392</f>
        <v>0</v>
      </c>
      <c r="Q392" s="196">
        <v>0.00010000000000000001</v>
      </c>
      <c r="R392" s="196">
        <f>Q392*H392</f>
        <v>0.0021000000000000003</v>
      </c>
      <c r="S392" s="196">
        <v>0</v>
      </c>
      <c r="T392" s="197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8" t="s">
        <v>334</v>
      </c>
      <c r="AT392" s="198" t="s">
        <v>301</v>
      </c>
      <c r="AU392" s="198" t="s">
        <v>88</v>
      </c>
      <c r="AY392" s="15" t="s">
        <v>204</v>
      </c>
      <c r="BE392" s="199">
        <f>IF(N392="základná",J392,0)</f>
        <v>0</v>
      </c>
      <c r="BF392" s="199">
        <f>IF(N392="znížená",J392,0)</f>
        <v>0</v>
      </c>
      <c r="BG392" s="199">
        <f>IF(N392="zákl. prenesená",J392,0)</f>
        <v>0</v>
      </c>
      <c r="BH392" s="199">
        <f>IF(N392="zníž. prenesená",J392,0)</f>
        <v>0</v>
      </c>
      <c r="BI392" s="199">
        <f>IF(N392="nulová",J392,0)</f>
        <v>0</v>
      </c>
      <c r="BJ392" s="15" t="s">
        <v>88</v>
      </c>
      <c r="BK392" s="199">
        <f>ROUND(I392*H392,2)</f>
        <v>0</v>
      </c>
      <c r="BL392" s="15" t="s">
        <v>267</v>
      </c>
      <c r="BM392" s="198" t="s">
        <v>1124</v>
      </c>
    </row>
    <row r="393" s="2" customFormat="1" ht="24.15" customHeight="1">
      <c r="A393" s="34"/>
      <c r="B393" s="185"/>
      <c r="C393" s="200" t="s">
        <v>1125</v>
      </c>
      <c r="D393" s="200" t="s">
        <v>301</v>
      </c>
      <c r="E393" s="201" t="s">
        <v>1126</v>
      </c>
      <c r="F393" s="202" t="s">
        <v>1127</v>
      </c>
      <c r="G393" s="203" t="s">
        <v>244</v>
      </c>
      <c r="H393" s="204">
        <v>12.375</v>
      </c>
      <c r="I393" s="205"/>
      <c r="J393" s="206">
        <f>ROUND(I393*H393,2)</f>
        <v>0</v>
      </c>
      <c r="K393" s="207"/>
      <c r="L393" s="208"/>
      <c r="M393" s="209" t="s">
        <v>1</v>
      </c>
      <c r="N393" s="210" t="s">
        <v>41</v>
      </c>
      <c r="O393" s="78"/>
      <c r="P393" s="196">
        <f>O393*H393</f>
        <v>0</v>
      </c>
      <c r="Q393" s="196">
        <v>0.030300000000000001</v>
      </c>
      <c r="R393" s="196">
        <f>Q393*H393</f>
        <v>0.37496250000000003</v>
      </c>
      <c r="S393" s="196">
        <v>0</v>
      </c>
      <c r="T393" s="197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98" t="s">
        <v>334</v>
      </c>
      <c r="AT393" s="198" t="s">
        <v>301</v>
      </c>
      <c r="AU393" s="198" t="s">
        <v>88</v>
      </c>
      <c r="AY393" s="15" t="s">
        <v>204</v>
      </c>
      <c r="BE393" s="199">
        <f>IF(N393="základná",J393,0)</f>
        <v>0</v>
      </c>
      <c r="BF393" s="199">
        <f>IF(N393="znížená",J393,0)</f>
        <v>0</v>
      </c>
      <c r="BG393" s="199">
        <f>IF(N393="zákl. prenesená",J393,0)</f>
        <v>0</v>
      </c>
      <c r="BH393" s="199">
        <f>IF(N393="zníž. prenesená",J393,0)</f>
        <v>0</v>
      </c>
      <c r="BI393" s="199">
        <f>IF(N393="nulová",J393,0)</f>
        <v>0</v>
      </c>
      <c r="BJ393" s="15" t="s">
        <v>88</v>
      </c>
      <c r="BK393" s="199">
        <f>ROUND(I393*H393,2)</f>
        <v>0</v>
      </c>
      <c r="BL393" s="15" t="s">
        <v>267</v>
      </c>
      <c r="BM393" s="198" t="s">
        <v>1128</v>
      </c>
    </row>
    <row r="394" s="2" customFormat="1" ht="24.15" customHeight="1">
      <c r="A394" s="34"/>
      <c r="B394" s="185"/>
      <c r="C394" s="186" t="s">
        <v>1129</v>
      </c>
      <c r="D394" s="186" t="s">
        <v>206</v>
      </c>
      <c r="E394" s="187" t="s">
        <v>1130</v>
      </c>
      <c r="F394" s="188" t="s">
        <v>1131</v>
      </c>
      <c r="G394" s="189" t="s">
        <v>641</v>
      </c>
      <c r="H394" s="211"/>
      <c r="I394" s="191"/>
      <c r="J394" s="192">
        <f>ROUND(I394*H394,2)</f>
        <v>0</v>
      </c>
      <c r="K394" s="193"/>
      <c r="L394" s="35"/>
      <c r="M394" s="194" t="s">
        <v>1</v>
      </c>
      <c r="N394" s="195" t="s">
        <v>41</v>
      </c>
      <c r="O394" s="78"/>
      <c r="P394" s="196">
        <f>O394*H394</f>
        <v>0</v>
      </c>
      <c r="Q394" s="196">
        <v>0</v>
      </c>
      <c r="R394" s="196">
        <f>Q394*H394</f>
        <v>0</v>
      </c>
      <c r="S394" s="196">
        <v>0</v>
      </c>
      <c r="T394" s="197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98" t="s">
        <v>267</v>
      </c>
      <c r="AT394" s="198" t="s">
        <v>206</v>
      </c>
      <c r="AU394" s="198" t="s">
        <v>88</v>
      </c>
      <c r="AY394" s="15" t="s">
        <v>204</v>
      </c>
      <c r="BE394" s="199">
        <f>IF(N394="základná",J394,0)</f>
        <v>0</v>
      </c>
      <c r="BF394" s="199">
        <f>IF(N394="znížená",J394,0)</f>
        <v>0</v>
      </c>
      <c r="BG394" s="199">
        <f>IF(N394="zákl. prenesená",J394,0)</f>
        <v>0</v>
      </c>
      <c r="BH394" s="199">
        <f>IF(N394="zníž. prenesená",J394,0)</f>
        <v>0</v>
      </c>
      <c r="BI394" s="199">
        <f>IF(N394="nulová",J394,0)</f>
        <v>0</v>
      </c>
      <c r="BJ394" s="15" t="s">
        <v>88</v>
      </c>
      <c r="BK394" s="199">
        <f>ROUND(I394*H394,2)</f>
        <v>0</v>
      </c>
      <c r="BL394" s="15" t="s">
        <v>267</v>
      </c>
      <c r="BM394" s="198" t="s">
        <v>1132</v>
      </c>
    </row>
    <row r="395" s="12" customFormat="1" ht="22.8" customHeight="1">
      <c r="A395" s="12"/>
      <c r="B395" s="172"/>
      <c r="C395" s="12"/>
      <c r="D395" s="173" t="s">
        <v>74</v>
      </c>
      <c r="E395" s="183" t="s">
        <v>1133</v>
      </c>
      <c r="F395" s="183" t="s">
        <v>1134</v>
      </c>
      <c r="G395" s="12"/>
      <c r="H395" s="12"/>
      <c r="I395" s="175"/>
      <c r="J395" s="184">
        <f>BK395</f>
        <v>0</v>
      </c>
      <c r="K395" s="12"/>
      <c r="L395" s="172"/>
      <c r="M395" s="177"/>
      <c r="N395" s="178"/>
      <c r="O395" s="178"/>
      <c r="P395" s="179">
        <f>SUM(P396:P400)</f>
        <v>0</v>
      </c>
      <c r="Q395" s="178"/>
      <c r="R395" s="179">
        <f>SUM(R396:R400)</f>
        <v>7.1467505000000004</v>
      </c>
      <c r="S395" s="178"/>
      <c r="T395" s="180">
        <f>SUM(T396:T400)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173" t="s">
        <v>88</v>
      </c>
      <c r="AT395" s="181" t="s">
        <v>74</v>
      </c>
      <c r="AU395" s="181" t="s">
        <v>82</v>
      </c>
      <c r="AY395" s="173" t="s">
        <v>204</v>
      </c>
      <c r="BK395" s="182">
        <f>SUM(BK396:BK400)</f>
        <v>0</v>
      </c>
    </row>
    <row r="396" s="2" customFormat="1" ht="24.15" customHeight="1">
      <c r="A396" s="34"/>
      <c r="B396" s="185"/>
      <c r="C396" s="186" t="s">
        <v>1135</v>
      </c>
      <c r="D396" s="186" t="s">
        <v>206</v>
      </c>
      <c r="E396" s="187" t="s">
        <v>1136</v>
      </c>
      <c r="F396" s="188" t="s">
        <v>1137</v>
      </c>
      <c r="G396" s="189" t="s">
        <v>244</v>
      </c>
      <c r="H396" s="190">
        <v>211.13</v>
      </c>
      <c r="I396" s="191"/>
      <c r="J396" s="192">
        <f>ROUND(I396*H396,2)</f>
        <v>0</v>
      </c>
      <c r="K396" s="193"/>
      <c r="L396" s="35"/>
      <c r="M396" s="194" t="s">
        <v>1</v>
      </c>
      <c r="N396" s="195" t="s">
        <v>41</v>
      </c>
      <c r="O396" s="78"/>
      <c r="P396" s="196">
        <f>O396*H396</f>
        <v>0</v>
      </c>
      <c r="Q396" s="196">
        <v>0.0038500000000000001</v>
      </c>
      <c r="R396" s="196">
        <f>Q396*H396</f>
        <v>0.81285050000000003</v>
      </c>
      <c r="S396" s="196">
        <v>0</v>
      </c>
      <c r="T396" s="197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98" t="s">
        <v>267</v>
      </c>
      <c r="AT396" s="198" t="s">
        <v>206</v>
      </c>
      <c r="AU396" s="198" t="s">
        <v>88</v>
      </c>
      <c r="AY396" s="15" t="s">
        <v>204</v>
      </c>
      <c r="BE396" s="199">
        <f>IF(N396="základná",J396,0)</f>
        <v>0</v>
      </c>
      <c r="BF396" s="199">
        <f>IF(N396="znížená",J396,0)</f>
        <v>0</v>
      </c>
      <c r="BG396" s="199">
        <f>IF(N396="zákl. prenesená",J396,0)</f>
        <v>0</v>
      </c>
      <c r="BH396" s="199">
        <f>IF(N396="zníž. prenesená",J396,0)</f>
        <v>0</v>
      </c>
      <c r="BI396" s="199">
        <f>IF(N396="nulová",J396,0)</f>
        <v>0</v>
      </c>
      <c r="BJ396" s="15" t="s">
        <v>88</v>
      </c>
      <c r="BK396" s="199">
        <f>ROUND(I396*H396,2)</f>
        <v>0</v>
      </c>
      <c r="BL396" s="15" t="s">
        <v>267</v>
      </c>
      <c r="BM396" s="198" t="s">
        <v>1138</v>
      </c>
    </row>
    <row r="397" s="2" customFormat="1" ht="24.15" customHeight="1">
      <c r="A397" s="34"/>
      <c r="B397" s="185"/>
      <c r="C397" s="200" t="s">
        <v>1139</v>
      </c>
      <c r="D397" s="200" t="s">
        <v>301</v>
      </c>
      <c r="E397" s="201" t="s">
        <v>1140</v>
      </c>
      <c r="F397" s="202" t="s">
        <v>1141</v>
      </c>
      <c r="G397" s="203" t="s">
        <v>244</v>
      </c>
      <c r="H397" s="204">
        <v>232.243</v>
      </c>
      <c r="I397" s="205"/>
      <c r="J397" s="206">
        <f>ROUND(I397*H397,2)</f>
        <v>0</v>
      </c>
      <c r="K397" s="207"/>
      <c r="L397" s="208"/>
      <c r="M397" s="209" t="s">
        <v>1</v>
      </c>
      <c r="N397" s="210" t="s">
        <v>41</v>
      </c>
      <c r="O397" s="78"/>
      <c r="P397" s="196">
        <f>O397*H397</f>
        <v>0</v>
      </c>
      <c r="Q397" s="196">
        <v>0.024</v>
      </c>
      <c r="R397" s="196">
        <f>Q397*H397</f>
        <v>5.5738320000000003</v>
      </c>
      <c r="S397" s="196">
        <v>0</v>
      </c>
      <c r="T397" s="197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98" t="s">
        <v>334</v>
      </c>
      <c r="AT397" s="198" t="s">
        <v>301</v>
      </c>
      <c r="AU397" s="198" t="s">
        <v>88</v>
      </c>
      <c r="AY397" s="15" t="s">
        <v>204</v>
      </c>
      <c r="BE397" s="199">
        <f>IF(N397="základná",J397,0)</f>
        <v>0</v>
      </c>
      <c r="BF397" s="199">
        <f>IF(N397="znížená",J397,0)</f>
        <v>0</v>
      </c>
      <c r="BG397" s="199">
        <f>IF(N397="zákl. prenesená",J397,0)</f>
        <v>0</v>
      </c>
      <c r="BH397" s="199">
        <f>IF(N397="zníž. prenesená",J397,0)</f>
        <v>0</v>
      </c>
      <c r="BI397" s="199">
        <f>IF(N397="nulová",J397,0)</f>
        <v>0</v>
      </c>
      <c r="BJ397" s="15" t="s">
        <v>88</v>
      </c>
      <c r="BK397" s="199">
        <f>ROUND(I397*H397,2)</f>
        <v>0</v>
      </c>
      <c r="BL397" s="15" t="s">
        <v>267</v>
      </c>
      <c r="BM397" s="198" t="s">
        <v>1142</v>
      </c>
    </row>
    <row r="398" s="2" customFormat="1" ht="16.5" customHeight="1">
      <c r="A398" s="34"/>
      <c r="B398" s="185"/>
      <c r="C398" s="200" t="s">
        <v>1143</v>
      </c>
      <c r="D398" s="200" t="s">
        <v>301</v>
      </c>
      <c r="E398" s="201" t="s">
        <v>1144</v>
      </c>
      <c r="F398" s="202" t="s">
        <v>1145</v>
      </c>
      <c r="G398" s="203" t="s">
        <v>508</v>
      </c>
      <c r="H398" s="204">
        <v>105.565</v>
      </c>
      <c r="I398" s="205"/>
      <c r="J398" s="206">
        <f>ROUND(I398*H398,2)</f>
        <v>0</v>
      </c>
      <c r="K398" s="207"/>
      <c r="L398" s="208"/>
      <c r="M398" s="209" t="s">
        <v>1</v>
      </c>
      <c r="N398" s="210" t="s">
        <v>41</v>
      </c>
      <c r="O398" s="78"/>
      <c r="P398" s="196">
        <f>O398*H398</f>
        <v>0</v>
      </c>
      <c r="Q398" s="196">
        <v>0.001</v>
      </c>
      <c r="R398" s="196">
        <f>Q398*H398</f>
        <v>0.10556500000000001</v>
      </c>
      <c r="S398" s="196">
        <v>0</v>
      </c>
      <c r="T398" s="197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98" t="s">
        <v>334</v>
      </c>
      <c r="AT398" s="198" t="s">
        <v>301</v>
      </c>
      <c r="AU398" s="198" t="s">
        <v>88</v>
      </c>
      <c r="AY398" s="15" t="s">
        <v>204</v>
      </c>
      <c r="BE398" s="199">
        <f>IF(N398="základná",J398,0)</f>
        <v>0</v>
      </c>
      <c r="BF398" s="199">
        <f>IF(N398="znížená",J398,0)</f>
        <v>0</v>
      </c>
      <c r="BG398" s="199">
        <f>IF(N398="zákl. prenesená",J398,0)</f>
        <v>0</v>
      </c>
      <c r="BH398" s="199">
        <f>IF(N398="zníž. prenesená",J398,0)</f>
        <v>0</v>
      </c>
      <c r="BI398" s="199">
        <f>IF(N398="nulová",J398,0)</f>
        <v>0</v>
      </c>
      <c r="BJ398" s="15" t="s">
        <v>88</v>
      </c>
      <c r="BK398" s="199">
        <f>ROUND(I398*H398,2)</f>
        <v>0</v>
      </c>
      <c r="BL398" s="15" t="s">
        <v>267</v>
      </c>
      <c r="BM398" s="198" t="s">
        <v>1146</v>
      </c>
    </row>
    <row r="399" s="2" customFormat="1" ht="16.5" customHeight="1">
      <c r="A399" s="34"/>
      <c r="B399" s="185"/>
      <c r="C399" s="200" t="s">
        <v>1147</v>
      </c>
      <c r="D399" s="200" t="s">
        <v>301</v>
      </c>
      <c r="E399" s="201" t="s">
        <v>1148</v>
      </c>
      <c r="F399" s="202" t="s">
        <v>1149</v>
      </c>
      <c r="G399" s="203" t="s">
        <v>508</v>
      </c>
      <c r="H399" s="204">
        <v>654.50300000000004</v>
      </c>
      <c r="I399" s="205"/>
      <c r="J399" s="206">
        <f>ROUND(I399*H399,2)</f>
        <v>0</v>
      </c>
      <c r="K399" s="207"/>
      <c r="L399" s="208"/>
      <c r="M399" s="209" t="s">
        <v>1</v>
      </c>
      <c r="N399" s="210" t="s">
        <v>41</v>
      </c>
      <c r="O399" s="78"/>
      <c r="P399" s="196">
        <f>O399*H399</f>
        <v>0</v>
      </c>
      <c r="Q399" s="196">
        <v>0.001</v>
      </c>
      <c r="R399" s="196">
        <f>Q399*H399</f>
        <v>0.65450300000000006</v>
      </c>
      <c r="S399" s="196">
        <v>0</v>
      </c>
      <c r="T399" s="197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98" t="s">
        <v>334</v>
      </c>
      <c r="AT399" s="198" t="s">
        <v>301</v>
      </c>
      <c r="AU399" s="198" t="s">
        <v>88</v>
      </c>
      <c r="AY399" s="15" t="s">
        <v>204</v>
      </c>
      <c r="BE399" s="199">
        <f>IF(N399="základná",J399,0)</f>
        <v>0</v>
      </c>
      <c r="BF399" s="199">
        <f>IF(N399="znížená",J399,0)</f>
        <v>0</v>
      </c>
      <c r="BG399" s="199">
        <f>IF(N399="zákl. prenesená",J399,0)</f>
        <v>0</v>
      </c>
      <c r="BH399" s="199">
        <f>IF(N399="zníž. prenesená",J399,0)</f>
        <v>0</v>
      </c>
      <c r="BI399" s="199">
        <f>IF(N399="nulová",J399,0)</f>
        <v>0</v>
      </c>
      <c r="BJ399" s="15" t="s">
        <v>88</v>
      </c>
      <c r="BK399" s="199">
        <f>ROUND(I399*H399,2)</f>
        <v>0</v>
      </c>
      <c r="BL399" s="15" t="s">
        <v>267</v>
      </c>
      <c r="BM399" s="198" t="s">
        <v>1150</v>
      </c>
    </row>
    <row r="400" s="2" customFormat="1" ht="24.15" customHeight="1">
      <c r="A400" s="34"/>
      <c r="B400" s="185"/>
      <c r="C400" s="186" t="s">
        <v>1151</v>
      </c>
      <c r="D400" s="186" t="s">
        <v>206</v>
      </c>
      <c r="E400" s="187" t="s">
        <v>1152</v>
      </c>
      <c r="F400" s="188" t="s">
        <v>1153</v>
      </c>
      <c r="G400" s="189" t="s">
        <v>641</v>
      </c>
      <c r="H400" s="211"/>
      <c r="I400" s="191"/>
      <c r="J400" s="192">
        <f>ROUND(I400*H400,2)</f>
        <v>0</v>
      </c>
      <c r="K400" s="193"/>
      <c r="L400" s="35"/>
      <c r="M400" s="194" t="s">
        <v>1</v>
      </c>
      <c r="N400" s="195" t="s">
        <v>41</v>
      </c>
      <c r="O400" s="78"/>
      <c r="P400" s="196">
        <f>O400*H400</f>
        <v>0</v>
      </c>
      <c r="Q400" s="196">
        <v>0</v>
      </c>
      <c r="R400" s="196">
        <f>Q400*H400</f>
        <v>0</v>
      </c>
      <c r="S400" s="196">
        <v>0</v>
      </c>
      <c r="T400" s="197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198" t="s">
        <v>267</v>
      </c>
      <c r="AT400" s="198" t="s">
        <v>206</v>
      </c>
      <c r="AU400" s="198" t="s">
        <v>88</v>
      </c>
      <c r="AY400" s="15" t="s">
        <v>204</v>
      </c>
      <c r="BE400" s="199">
        <f>IF(N400="základná",J400,0)</f>
        <v>0</v>
      </c>
      <c r="BF400" s="199">
        <f>IF(N400="znížená",J400,0)</f>
        <v>0</v>
      </c>
      <c r="BG400" s="199">
        <f>IF(N400="zákl. prenesená",J400,0)</f>
        <v>0</v>
      </c>
      <c r="BH400" s="199">
        <f>IF(N400="zníž. prenesená",J400,0)</f>
        <v>0</v>
      </c>
      <c r="BI400" s="199">
        <f>IF(N400="nulová",J400,0)</f>
        <v>0</v>
      </c>
      <c r="BJ400" s="15" t="s">
        <v>88</v>
      </c>
      <c r="BK400" s="199">
        <f>ROUND(I400*H400,2)</f>
        <v>0</v>
      </c>
      <c r="BL400" s="15" t="s">
        <v>267</v>
      </c>
      <c r="BM400" s="198" t="s">
        <v>1154</v>
      </c>
    </row>
    <row r="401" s="12" customFormat="1" ht="22.8" customHeight="1">
      <c r="A401" s="12"/>
      <c r="B401" s="172"/>
      <c r="C401" s="12"/>
      <c r="D401" s="173" t="s">
        <v>74</v>
      </c>
      <c r="E401" s="183" t="s">
        <v>1155</v>
      </c>
      <c r="F401" s="183" t="s">
        <v>1156</v>
      </c>
      <c r="G401" s="12"/>
      <c r="H401" s="12"/>
      <c r="I401" s="175"/>
      <c r="J401" s="184">
        <f>BK401</f>
        <v>0</v>
      </c>
      <c r="K401" s="12"/>
      <c r="L401" s="172"/>
      <c r="M401" s="177"/>
      <c r="N401" s="178"/>
      <c r="O401" s="178"/>
      <c r="P401" s="179">
        <f>SUM(P402:P407)</f>
        <v>0</v>
      </c>
      <c r="Q401" s="178"/>
      <c r="R401" s="179">
        <f>SUM(R402:R407)</f>
        <v>2.0059075500000003</v>
      </c>
      <c r="S401" s="178"/>
      <c r="T401" s="180">
        <f>SUM(T402:T407)</f>
        <v>0</v>
      </c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R401" s="173" t="s">
        <v>88</v>
      </c>
      <c r="AT401" s="181" t="s">
        <v>74</v>
      </c>
      <c r="AU401" s="181" t="s">
        <v>82</v>
      </c>
      <c r="AY401" s="173" t="s">
        <v>204</v>
      </c>
      <c r="BK401" s="182">
        <f>SUM(BK402:BK407)</f>
        <v>0</v>
      </c>
    </row>
    <row r="402" s="2" customFormat="1" ht="16.5" customHeight="1">
      <c r="A402" s="34"/>
      <c r="B402" s="185"/>
      <c r="C402" s="186" t="s">
        <v>1157</v>
      </c>
      <c r="D402" s="186" t="s">
        <v>206</v>
      </c>
      <c r="E402" s="187" t="s">
        <v>1158</v>
      </c>
      <c r="F402" s="188" t="s">
        <v>1159</v>
      </c>
      <c r="G402" s="189" t="s">
        <v>495</v>
      </c>
      <c r="H402" s="190">
        <v>380.75999999999999</v>
      </c>
      <c r="I402" s="191"/>
      <c r="J402" s="192">
        <f>ROUND(I402*H402,2)</f>
        <v>0</v>
      </c>
      <c r="K402" s="193"/>
      <c r="L402" s="35"/>
      <c r="M402" s="194" t="s">
        <v>1</v>
      </c>
      <c r="N402" s="195" t="s">
        <v>41</v>
      </c>
      <c r="O402" s="78"/>
      <c r="P402" s="196">
        <f>O402*H402</f>
        <v>0</v>
      </c>
      <c r="Q402" s="196">
        <v>5.0000000000000002E-05</v>
      </c>
      <c r="R402" s="196">
        <f>Q402*H402</f>
        <v>0.019037999999999999</v>
      </c>
      <c r="S402" s="196">
        <v>0</v>
      </c>
      <c r="T402" s="197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98" t="s">
        <v>267</v>
      </c>
      <c r="AT402" s="198" t="s">
        <v>206</v>
      </c>
      <c r="AU402" s="198" t="s">
        <v>88</v>
      </c>
      <c r="AY402" s="15" t="s">
        <v>204</v>
      </c>
      <c r="BE402" s="199">
        <f>IF(N402="základná",J402,0)</f>
        <v>0</v>
      </c>
      <c r="BF402" s="199">
        <f>IF(N402="znížená",J402,0)</f>
        <v>0</v>
      </c>
      <c r="BG402" s="199">
        <f>IF(N402="zákl. prenesená",J402,0)</f>
        <v>0</v>
      </c>
      <c r="BH402" s="199">
        <f>IF(N402="zníž. prenesená",J402,0)</f>
        <v>0</v>
      </c>
      <c r="BI402" s="199">
        <f>IF(N402="nulová",J402,0)</f>
        <v>0</v>
      </c>
      <c r="BJ402" s="15" t="s">
        <v>88</v>
      </c>
      <c r="BK402" s="199">
        <f>ROUND(I402*H402,2)</f>
        <v>0</v>
      </c>
      <c r="BL402" s="15" t="s">
        <v>267</v>
      </c>
      <c r="BM402" s="198" t="s">
        <v>1160</v>
      </c>
    </row>
    <row r="403" s="2" customFormat="1" ht="24.15" customHeight="1">
      <c r="A403" s="34"/>
      <c r="B403" s="185"/>
      <c r="C403" s="200" t="s">
        <v>1161</v>
      </c>
      <c r="D403" s="200" t="s">
        <v>301</v>
      </c>
      <c r="E403" s="201" t="s">
        <v>1162</v>
      </c>
      <c r="F403" s="202" t="s">
        <v>1163</v>
      </c>
      <c r="G403" s="203" t="s">
        <v>244</v>
      </c>
      <c r="H403" s="204">
        <v>38.838000000000001</v>
      </c>
      <c r="I403" s="205"/>
      <c r="J403" s="206">
        <f>ROUND(I403*H403,2)</f>
        <v>0</v>
      </c>
      <c r="K403" s="207"/>
      <c r="L403" s="208"/>
      <c r="M403" s="209" t="s">
        <v>1</v>
      </c>
      <c r="N403" s="210" t="s">
        <v>41</v>
      </c>
      <c r="O403" s="78"/>
      <c r="P403" s="196">
        <f>O403*H403</f>
        <v>0</v>
      </c>
      <c r="Q403" s="196">
        <v>0.0039500000000000004</v>
      </c>
      <c r="R403" s="196">
        <f>Q403*H403</f>
        <v>0.15341010000000002</v>
      </c>
      <c r="S403" s="196">
        <v>0</v>
      </c>
      <c r="T403" s="197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98" t="s">
        <v>334</v>
      </c>
      <c r="AT403" s="198" t="s">
        <v>301</v>
      </c>
      <c r="AU403" s="198" t="s">
        <v>88</v>
      </c>
      <c r="AY403" s="15" t="s">
        <v>204</v>
      </c>
      <c r="BE403" s="199">
        <f>IF(N403="základná",J403,0)</f>
        <v>0</v>
      </c>
      <c r="BF403" s="199">
        <f>IF(N403="znížená",J403,0)</f>
        <v>0</v>
      </c>
      <c r="BG403" s="199">
        <f>IF(N403="zákl. prenesená",J403,0)</f>
        <v>0</v>
      </c>
      <c r="BH403" s="199">
        <f>IF(N403="zníž. prenesená",J403,0)</f>
        <v>0</v>
      </c>
      <c r="BI403" s="199">
        <f>IF(N403="nulová",J403,0)</f>
        <v>0</v>
      </c>
      <c r="BJ403" s="15" t="s">
        <v>88</v>
      </c>
      <c r="BK403" s="199">
        <f>ROUND(I403*H403,2)</f>
        <v>0</v>
      </c>
      <c r="BL403" s="15" t="s">
        <v>267</v>
      </c>
      <c r="BM403" s="198" t="s">
        <v>1164</v>
      </c>
    </row>
    <row r="404" s="2" customFormat="1" ht="24.15" customHeight="1">
      <c r="A404" s="34"/>
      <c r="B404" s="185"/>
      <c r="C404" s="186" t="s">
        <v>1165</v>
      </c>
      <c r="D404" s="186" t="s">
        <v>206</v>
      </c>
      <c r="E404" s="187" t="s">
        <v>1166</v>
      </c>
      <c r="F404" s="188" t="s">
        <v>1167</v>
      </c>
      <c r="G404" s="189" t="s">
        <v>244</v>
      </c>
      <c r="H404" s="190">
        <v>419.69999999999999</v>
      </c>
      <c r="I404" s="191"/>
      <c r="J404" s="192">
        <f>ROUND(I404*H404,2)</f>
        <v>0</v>
      </c>
      <c r="K404" s="193"/>
      <c r="L404" s="35"/>
      <c r="M404" s="194" t="s">
        <v>1</v>
      </c>
      <c r="N404" s="195" t="s">
        <v>41</v>
      </c>
      <c r="O404" s="78"/>
      <c r="P404" s="196">
        <f>O404*H404</f>
        <v>0</v>
      </c>
      <c r="Q404" s="196">
        <v>0.00029999999999999997</v>
      </c>
      <c r="R404" s="196">
        <f>Q404*H404</f>
        <v>0.12590999999999999</v>
      </c>
      <c r="S404" s="196">
        <v>0</v>
      </c>
      <c r="T404" s="197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98" t="s">
        <v>267</v>
      </c>
      <c r="AT404" s="198" t="s">
        <v>206</v>
      </c>
      <c r="AU404" s="198" t="s">
        <v>88</v>
      </c>
      <c r="AY404" s="15" t="s">
        <v>204</v>
      </c>
      <c r="BE404" s="199">
        <f>IF(N404="základná",J404,0)</f>
        <v>0</v>
      </c>
      <c r="BF404" s="199">
        <f>IF(N404="znížená",J404,0)</f>
        <v>0</v>
      </c>
      <c r="BG404" s="199">
        <f>IF(N404="zákl. prenesená",J404,0)</f>
        <v>0</v>
      </c>
      <c r="BH404" s="199">
        <f>IF(N404="zníž. prenesená",J404,0)</f>
        <v>0</v>
      </c>
      <c r="BI404" s="199">
        <f>IF(N404="nulová",J404,0)</f>
        <v>0</v>
      </c>
      <c r="BJ404" s="15" t="s">
        <v>88</v>
      </c>
      <c r="BK404" s="199">
        <f>ROUND(I404*H404,2)</f>
        <v>0</v>
      </c>
      <c r="BL404" s="15" t="s">
        <v>267</v>
      </c>
      <c r="BM404" s="198" t="s">
        <v>1168</v>
      </c>
    </row>
    <row r="405" s="2" customFormat="1" ht="24.15" customHeight="1">
      <c r="A405" s="34"/>
      <c r="B405" s="185"/>
      <c r="C405" s="200" t="s">
        <v>1169</v>
      </c>
      <c r="D405" s="200" t="s">
        <v>301</v>
      </c>
      <c r="E405" s="201" t="s">
        <v>1162</v>
      </c>
      <c r="F405" s="202" t="s">
        <v>1163</v>
      </c>
      <c r="G405" s="203" t="s">
        <v>244</v>
      </c>
      <c r="H405" s="204">
        <v>432.291</v>
      </c>
      <c r="I405" s="205"/>
      <c r="J405" s="206">
        <f>ROUND(I405*H405,2)</f>
        <v>0</v>
      </c>
      <c r="K405" s="207"/>
      <c r="L405" s="208"/>
      <c r="M405" s="209" t="s">
        <v>1</v>
      </c>
      <c r="N405" s="210" t="s">
        <v>41</v>
      </c>
      <c r="O405" s="78"/>
      <c r="P405" s="196">
        <f>O405*H405</f>
        <v>0</v>
      </c>
      <c r="Q405" s="196">
        <v>0.0039500000000000004</v>
      </c>
      <c r="R405" s="196">
        <f>Q405*H405</f>
        <v>1.7075494500000001</v>
      </c>
      <c r="S405" s="196">
        <v>0</v>
      </c>
      <c r="T405" s="197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98" t="s">
        <v>334</v>
      </c>
      <c r="AT405" s="198" t="s">
        <v>301</v>
      </c>
      <c r="AU405" s="198" t="s">
        <v>88</v>
      </c>
      <c r="AY405" s="15" t="s">
        <v>204</v>
      </c>
      <c r="BE405" s="199">
        <f>IF(N405="základná",J405,0)</f>
        <v>0</v>
      </c>
      <c r="BF405" s="199">
        <f>IF(N405="znížená",J405,0)</f>
        <v>0</v>
      </c>
      <c r="BG405" s="199">
        <f>IF(N405="zákl. prenesená",J405,0)</f>
        <v>0</v>
      </c>
      <c r="BH405" s="199">
        <f>IF(N405="zníž. prenesená",J405,0)</f>
        <v>0</v>
      </c>
      <c r="BI405" s="199">
        <f>IF(N405="nulová",J405,0)</f>
        <v>0</v>
      </c>
      <c r="BJ405" s="15" t="s">
        <v>88</v>
      </c>
      <c r="BK405" s="199">
        <f>ROUND(I405*H405,2)</f>
        <v>0</v>
      </c>
      <c r="BL405" s="15" t="s">
        <v>267</v>
      </c>
      <c r="BM405" s="198" t="s">
        <v>1170</v>
      </c>
    </row>
    <row r="406" s="2" customFormat="1" ht="21.75" customHeight="1">
      <c r="A406" s="34"/>
      <c r="B406" s="185"/>
      <c r="C406" s="186" t="s">
        <v>1171</v>
      </c>
      <c r="D406" s="186" t="s">
        <v>206</v>
      </c>
      <c r="E406" s="187" t="s">
        <v>1172</v>
      </c>
      <c r="F406" s="188" t="s">
        <v>1173</v>
      </c>
      <c r="G406" s="189" t="s">
        <v>244</v>
      </c>
      <c r="H406" s="190">
        <v>419.69999999999999</v>
      </c>
      <c r="I406" s="191"/>
      <c r="J406" s="192">
        <f>ROUND(I406*H406,2)</f>
        <v>0</v>
      </c>
      <c r="K406" s="193"/>
      <c r="L406" s="35"/>
      <c r="M406" s="194" t="s">
        <v>1</v>
      </c>
      <c r="N406" s="195" t="s">
        <v>41</v>
      </c>
      <c r="O406" s="78"/>
      <c r="P406" s="196">
        <f>O406*H406</f>
        <v>0</v>
      </c>
      <c r="Q406" s="196">
        <v>0</v>
      </c>
      <c r="R406" s="196">
        <f>Q406*H406</f>
        <v>0</v>
      </c>
      <c r="S406" s="196">
        <v>0</v>
      </c>
      <c r="T406" s="197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198" t="s">
        <v>267</v>
      </c>
      <c r="AT406" s="198" t="s">
        <v>206</v>
      </c>
      <c r="AU406" s="198" t="s">
        <v>88</v>
      </c>
      <c r="AY406" s="15" t="s">
        <v>204</v>
      </c>
      <c r="BE406" s="199">
        <f>IF(N406="základná",J406,0)</f>
        <v>0</v>
      </c>
      <c r="BF406" s="199">
        <f>IF(N406="znížená",J406,0)</f>
        <v>0</v>
      </c>
      <c r="BG406" s="199">
        <f>IF(N406="zákl. prenesená",J406,0)</f>
        <v>0</v>
      </c>
      <c r="BH406" s="199">
        <f>IF(N406="zníž. prenesená",J406,0)</f>
        <v>0</v>
      </c>
      <c r="BI406" s="199">
        <f>IF(N406="nulová",J406,0)</f>
        <v>0</v>
      </c>
      <c r="BJ406" s="15" t="s">
        <v>88</v>
      </c>
      <c r="BK406" s="199">
        <f>ROUND(I406*H406,2)</f>
        <v>0</v>
      </c>
      <c r="BL406" s="15" t="s">
        <v>267</v>
      </c>
      <c r="BM406" s="198" t="s">
        <v>1174</v>
      </c>
    </row>
    <row r="407" s="2" customFormat="1" ht="24.15" customHeight="1">
      <c r="A407" s="34"/>
      <c r="B407" s="185"/>
      <c r="C407" s="186" t="s">
        <v>1175</v>
      </c>
      <c r="D407" s="186" t="s">
        <v>206</v>
      </c>
      <c r="E407" s="187" t="s">
        <v>1176</v>
      </c>
      <c r="F407" s="188" t="s">
        <v>1177</v>
      </c>
      <c r="G407" s="189" t="s">
        <v>641</v>
      </c>
      <c r="H407" s="211"/>
      <c r="I407" s="191"/>
      <c r="J407" s="192">
        <f>ROUND(I407*H407,2)</f>
        <v>0</v>
      </c>
      <c r="K407" s="193"/>
      <c r="L407" s="35"/>
      <c r="M407" s="194" t="s">
        <v>1</v>
      </c>
      <c r="N407" s="195" t="s">
        <v>41</v>
      </c>
      <c r="O407" s="78"/>
      <c r="P407" s="196">
        <f>O407*H407</f>
        <v>0</v>
      </c>
      <c r="Q407" s="196">
        <v>0</v>
      </c>
      <c r="R407" s="196">
        <f>Q407*H407</f>
        <v>0</v>
      </c>
      <c r="S407" s="196">
        <v>0</v>
      </c>
      <c r="T407" s="197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98" t="s">
        <v>267</v>
      </c>
      <c r="AT407" s="198" t="s">
        <v>206</v>
      </c>
      <c r="AU407" s="198" t="s">
        <v>88</v>
      </c>
      <c r="AY407" s="15" t="s">
        <v>204</v>
      </c>
      <c r="BE407" s="199">
        <f>IF(N407="základná",J407,0)</f>
        <v>0</v>
      </c>
      <c r="BF407" s="199">
        <f>IF(N407="znížená",J407,0)</f>
        <v>0</v>
      </c>
      <c r="BG407" s="199">
        <f>IF(N407="zákl. prenesená",J407,0)</f>
        <v>0</v>
      </c>
      <c r="BH407" s="199">
        <f>IF(N407="zníž. prenesená",J407,0)</f>
        <v>0</v>
      </c>
      <c r="BI407" s="199">
        <f>IF(N407="nulová",J407,0)</f>
        <v>0</v>
      </c>
      <c r="BJ407" s="15" t="s">
        <v>88</v>
      </c>
      <c r="BK407" s="199">
        <f>ROUND(I407*H407,2)</f>
        <v>0</v>
      </c>
      <c r="BL407" s="15" t="s">
        <v>267</v>
      </c>
      <c r="BM407" s="198" t="s">
        <v>1178</v>
      </c>
    </row>
    <row r="408" s="12" customFormat="1" ht="22.8" customHeight="1">
      <c r="A408" s="12"/>
      <c r="B408" s="172"/>
      <c r="C408" s="12"/>
      <c r="D408" s="173" t="s">
        <v>74</v>
      </c>
      <c r="E408" s="183" t="s">
        <v>1179</v>
      </c>
      <c r="F408" s="183" t="s">
        <v>1180</v>
      </c>
      <c r="G408" s="12"/>
      <c r="H408" s="12"/>
      <c r="I408" s="175"/>
      <c r="J408" s="184">
        <f>BK408</f>
        <v>0</v>
      </c>
      <c r="K408" s="12"/>
      <c r="L408" s="172"/>
      <c r="M408" s="177"/>
      <c r="N408" s="178"/>
      <c r="O408" s="178"/>
      <c r="P408" s="179">
        <f>SUM(P409:P413)</f>
        <v>0</v>
      </c>
      <c r="Q408" s="178"/>
      <c r="R408" s="179">
        <f>SUM(R409:R413)</f>
        <v>23.550134180000001</v>
      </c>
      <c r="S408" s="178"/>
      <c r="T408" s="180">
        <f>SUM(T409:T413)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173" t="s">
        <v>88</v>
      </c>
      <c r="AT408" s="181" t="s">
        <v>74</v>
      </c>
      <c r="AU408" s="181" t="s">
        <v>82</v>
      </c>
      <c r="AY408" s="173" t="s">
        <v>204</v>
      </c>
      <c r="BK408" s="182">
        <f>SUM(BK409:BK413)</f>
        <v>0</v>
      </c>
    </row>
    <row r="409" s="2" customFormat="1" ht="24.15" customHeight="1">
      <c r="A409" s="34"/>
      <c r="B409" s="185"/>
      <c r="C409" s="186" t="s">
        <v>1181</v>
      </c>
      <c r="D409" s="186" t="s">
        <v>206</v>
      </c>
      <c r="E409" s="187" t="s">
        <v>1182</v>
      </c>
      <c r="F409" s="188" t="s">
        <v>1183</v>
      </c>
      <c r="G409" s="189" t="s">
        <v>244</v>
      </c>
      <c r="H409" s="190">
        <v>289.52699999999999</v>
      </c>
      <c r="I409" s="191"/>
      <c r="J409" s="192">
        <f>ROUND(I409*H409,2)</f>
        <v>0</v>
      </c>
      <c r="K409" s="193"/>
      <c r="L409" s="35"/>
      <c r="M409" s="194" t="s">
        <v>1</v>
      </c>
      <c r="N409" s="195" t="s">
        <v>41</v>
      </c>
      <c r="O409" s="78"/>
      <c r="P409" s="196">
        <f>O409*H409</f>
        <v>0</v>
      </c>
      <c r="Q409" s="196">
        <v>0.0033400000000000001</v>
      </c>
      <c r="R409" s="196">
        <f>Q409*H409</f>
        <v>0.96702018000000001</v>
      </c>
      <c r="S409" s="196">
        <v>0</v>
      </c>
      <c r="T409" s="197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98" t="s">
        <v>267</v>
      </c>
      <c r="AT409" s="198" t="s">
        <v>206</v>
      </c>
      <c r="AU409" s="198" t="s">
        <v>88</v>
      </c>
      <c r="AY409" s="15" t="s">
        <v>204</v>
      </c>
      <c r="BE409" s="199">
        <f>IF(N409="základná",J409,0)</f>
        <v>0</v>
      </c>
      <c r="BF409" s="199">
        <f>IF(N409="znížená",J409,0)</f>
        <v>0</v>
      </c>
      <c r="BG409" s="199">
        <f>IF(N409="zákl. prenesená",J409,0)</f>
        <v>0</v>
      </c>
      <c r="BH409" s="199">
        <f>IF(N409="zníž. prenesená",J409,0)</f>
        <v>0</v>
      </c>
      <c r="BI409" s="199">
        <f>IF(N409="nulová",J409,0)</f>
        <v>0</v>
      </c>
      <c r="BJ409" s="15" t="s">
        <v>88</v>
      </c>
      <c r="BK409" s="199">
        <f>ROUND(I409*H409,2)</f>
        <v>0</v>
      </c>
      <c r="BL409" s="15" t="s">
        <v>267</v>
      </c>
      <c r="BM409" s="198" t="s">
        <v>1184</v>
      </c>
    </row>
    <row r="410" s="2" customFormat="1" ht="16.5" customHeight="1">
      <c r="A410" s="34"/>
      <c r="B410" s="185"/>
      <c r="C410" s="200" t="s">
        <v>1185</v>
      </c>
      <c r="D410" s="200" t="s">
        <v>301</v>
      </c>
      <c r="E410" s="201" t="s">
        <v>1186</v>
      </c>
      <c r="F410" s="202" t="s">
        <v>1187</v>
      </c>
      <c r="G410" s="203" t="s">
        <v>244</v>
      </c>
      <c r="H410" s="204">
        <v>304.00299999999999</v>
      </c>
      <c r="I410" s="205"/>
      <c r="J410" s="206">
        <f>ROUND(I410*H410,2)</f>
        <v>0</v>
      </c>
      <c r="K410" s="207"/>
      <c r="L410" s="208"/>
      <c r="M410" s="209" t="s">
        <v>1</v>
      </c>
      <c r="N410" s="210" t="s">
        <v>41</v>
      </c>
      <c r="O410" s="78"/>
      <c r="P410" s="196">
        <f>O410*H410</f>
        <v>0</v>
      </c>
      <c r="Q410" s="196">
        <v>0</v>
      </c>
      <c r="R410" s="196">
        <f>Q410*H410</f>
        <v>0</v>
      </c>
      <c r="S410" s="196">
        <v>0</v>
      </c>
      <c r="T410" s="197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98" t="s">
        <v>334</v>
      </c>
      <c r="AT410" s="198" t="s">
        <v>301</v>
      </c>
      <c r="AU410" s="198" t="s">
        <v>88</v>
      </c>
      <c r="AY410" s="15" t="s">
        <v>204</v>
      </c>
      <c r="BE410" s="199">
        <f>IF(N410="základná",J410,0)</f>
        <v>0</v>
      </c>
      <c r="BF410" s="199">
        <f>IF(N410="znížená",J410,0)</f>
        <v>0</v>
      </c>
      <c r="BG410" s="199">
        <f>IF(N410="zákl. prenesená",J410,0)</f>
        <v>0</v>
      </c>
      <c r="BH410" s="199">
        <f>IF(N410="zníž. prenesená",J410,0)</f>
        <v>0</v>
      </c>
      <c r="BI410" s="199">
        <f>IF(N410="nulová",J410,0)</f>
        <v>0</v>
      </c>
      <c r="BJ410" s="15" t="s">
        <v>88</v>
      </c>
      <c r="BK410" s="199">
        <f>ROUND(I410*H410,2)</f>
        <v>0</v>
      </c>
      <c r="BL410" s="15" t="s">
        <v>267</v>
      </c>
      <c r="BM410" s="198" t="s">
        <v>1188</v>
      </c>
    </row>
    <row r="411" s="2" customFormat="1" ht="16.5" customHeight="1">
      <c r="A411" s="34"/>
      <c r="B411" s="185"/>
      <c r="C411" s="200" t="s">
        <v>1189</v>
      </c>
      <c r="D411" s="200" t="s">
        <v>301</v>
      </c>
      <c r="E411" s="201" t="s">
        <v>1190</v>
      </c>
      <c r="F411" s="202" t="s">
        <v>1145</v>
      </c>
      <c r="G411" s="203" t="s">
        <v>508</v>
      </c>
      <c r="H411" s="204">
        <v>144.76400000000001</v>
      </c>
      <c r="I411" s="205"/>
      <c r="J411" s="206">
        <f>ROUND(I411*H411,2)</f>
        <v>0</v>
      </c>
      <c r="K411" s="207"/>
      <c r="L411" s="208"/>
      <c r="M411" s="209" t="s">
        <v>1</v>
      </c>
      <c r="N411" s="210" t="s">
        <v>41</v>
      </c>
      <c r="O411" s="78"/>
      <c r="P411" s="196">
        <f>O411*H411</f>
        <v>0</v>
      </c>
      <c r="Q411" s="196">
        <v>0.001</v>
      </c>
      <c r="R411" s="196">
        <f>Q411*H411</f>
        <v>0.144764</v>
      </c>
      <c r="S411" s="196">
        <v>0</v>
      </c>
      <c r="T411" s="197">
        <f>S411*H411</f>
        <v>0</v>
      </c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R411" s="198" t="s">
        <v>334</v>
      </c>
      <c r="AT411" s="198" t="s">
        <v>301</v>
      </c>
      <c r="AU411" s="198" t="s">
        <v>88</v>
      </c>
      <c r="AY411" s="15" t="s">
        <v>204</v>
      </c>
      <c r="BE411" s="199">
        <f>IF(N411="základná",J411,0)</f>
        <v>0</v>
      </c>
      <c r="BF411" s="199">
        <f>IF(N411="znížená",J411,0)</f>
        <v>0</v>
      </c>
      <c r="BG411" s="199">
        <f>IF(N411="zákl. prenesená",J411,0)</f>
        <v>0</v>
      </c>
      <c r="BH411" s="199">
        <f>IF(N411="zníž. prenesená",J411,0)</f>
        <v>0</v>
      </c>
      <c r="BI411" s="199">
        <f>IF(N411="nulová",J411,0)</f>
        <v>0</v>
      </c>
      <c r="BJ411" s="15" t="s">
        <v>88</v>
      </c>
      <c r="BK411" s="199">
        <f>ROUND(I411*H411,2)</f>
        <v>0</v>
      </c>
      <c r="BL411" s="15" t="s">
        <v>267</v>
      </c>
      <c r="BM411" s="198" t="s">
        <v>1191</v>
      </c>
    </row>
    <row r="412" s="2" customFormat="1" ht="16.5" customHeight="1">
      <c r="A412" s="34"/>
      <c r="B412" s="185"/>
      <c r="C412" s="200" t="s">
        <v>1192</v>
      </c>
      <c r="D412" s="200" t="s">
        <v>301</v>
      </c>
      <c r="E412" s="201" t="s">
        <v>1193</v>
      </c>
      <c r="F412" s="202" t="s">
        <v>1194</v>
      </c>
      <c r="G412" s="203" t="s">
        <v>508</v>
      </c>
      <c r="H412" s="204">
        <v>897.53399999999999</v>
      </c>
      <c r="I412" s="205"/>
      <c r="J412" s="206">
        <f>ROUND(I412*H412,2)</f>
        <v>0</v>
      </c>
      <c r="K412" s="207"/>
      <c r="L412" s="208"/>
      <c r="M412" s="209" t="s">
        <v>1</v>
      </c>
      <c r="N412" s="210" t="s">
        <v>41</v>
      </c>
      <c r="O412" s="78"/>
      <c r="P412" s="196">
        <f>O412*H412</f>
        <v>0</v>
      </c>
      <c r="Q412" s="196">
        <v>0.025000000000000001</v>
      </c>
      <c r="R412" s="196">
        <f>Q412*H412</f>
        <v>22.43835</v>
      </c>
      <c r="S412" s="196">
        <v>0</v>
      </c>
      <c r="T412" s="197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198" t="s">
        <v>334</v>
      </c>
      <c r="AT412" s="198" t="s">
        <v>301</v>
      </c>
      <c r="AU412" s="198" t="s">
        <v>88</v>
      </c>
      <c r="AY412" s="15" t="s">
        <v>204</v>
      </c>
      <c r="BE412" s="199">
        <f>IF(N412="základná",J412,0)</f>
        <v>0</v>
      </c>
      <c r="BF412" s="199">
        <f>IF(N412="znížená",J412,0)</f>
        <v>0</v>
      </c>
      <c r="BG412" s="199">
        <f>IF(N412="zákl. prenesená",J412,0)</f>
        <v>0</v>
      </c>
      <c r="BH412" s="199">
        <f>IF(N412="zníž. prenesená",J412,0)</f>
        <v>0</v>
      </c>
      <c r="BI412" s="199">
        <f>IF(N412="nulová",J412,0)</f>
        <v>0</v>
      </c>
      <c r="BJ412" s="15" t="s">
        <v>88</v>
      </c>
      <c r="BK412" s="199">
        <f>ROUND(I412*H412,2)</f>
        <v>0</v>
      </c>
      <c r="BL412" s="15" t="s">
        <v>267</v>
      </c>
      <c r="BM412" s="198" t="s">
        <v>1195</v>
      </c>
    </row>
    <row r="413" s="2" customFormat="1" ht="24.15" customHeight="1">
      <c r="A413" s="34"/>
      <c r="B413" s="185"/>
      <c r="C413" s="186" t="s">
        <v>1196</v>
      </c>
      <c r="D413" s="186" t="s">
        <v>206</v>
      </c>
      <c r="E413" s="187" t="s">
        <v>1197</v>
      </c>
      <c r="F413" s="188" t="s">
        <v>1198</v>
      </c>
      <c r="G413" s="189" t="s">
        <v>641</v>
      </c>
      <c r="H413" s="211"/>
      <c r="I413" s="191"/>
      <c r="J413" s="192">
        <f>ROUND(I413*H413,2)</f>
        <v>0</v>
      </c>
      <c r="K413" s="193"/>
      <c r="L413" s="35"/>
      <c r="M413" s="194" t="s">
        <v>1</v>
      </c>
      <c r="N413" s="195" t="s">
        <v>41</v>
      </c>
      <c r="O413" s="78"/>
      <c r="P413" s="196">
        <f>O413*H413</f>
        <v>0</v>
      </c>
      <c r="Q413" s="196">
        <v>0</v>
      </c>
      <c r="R413" s="196">
        <f>Q413*H413</f>
        <v>0</v>
      </c>
      <c r="S413" s="196">
        <v>0</v>
      </c>
      <c r="T413" s="197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98" t="s">
        <v>267</v>
      </c>
      <c r="AT413" s="198" t="s">
        <v>206</v>
      </c>
      <c r="AU413" s="198" t="s">
        <v>88</v>
      </c>
      <c r="AY413" s="15" t="s">
        <v>204</v>
      </c>
      <c r="BE413" s="199">
        <f>IF(N413="základná",J413,0)</f>
        <v>0</v>
      </c>
      <c r="BF413" s="199">
        <f>IF(N413="znížená",J413,0)</f>
        <v>0</v>
      </c>
      <c r="BG413" s="199">
        <f>IF(N413="zákl. prenesená",J413,0)</f>
        <v>0</v>
      </c>
      <c r="BH413" s="199">
        <f>IF(N413="zníž. prenesená",J413,0)</f>
        <v>0</v>
      </c>
      <c r="BI413" s="199">
        <f>IF(N413="nulová",J413,0)</f>
        <v>0</v>
      </c>
      <c r="BJ413" s="15" t="s">
        <v>88</v>
      </c>
      <c r="BK413" s="199">
        <f>ROUND(I413*H413,2)</f>
        <v>0</v>
      </c>
      <c r="BL413" s="15" t="s">
        <v>267</v>
      </c>
      <c r="BM413" s="198" t="s">
        <v>1199</v>
      </c>
    </row>
    <row r="414" s="12" customFormat="1" ht="22.8" customHeight="1">
      <c r="A414" s="12"/>
      <c r="B414" s="172"/>
      <c r="C414" s="12"/>
      <c r="D414" s="173" t="s">
        <v>74</v>
      </c>
      <c r="E414" s="183" t="s">
        <v>1200</v>
      </c>
      <c r="F414" s="183" t="s">
        <v>1201</v>
      </c>
      <c r="G414" s="12"/>
      <c r="H414" s="12"/>
      <c r="I414" s="175"/>
      <c r="J414" s="184">
        <f>BK414</f>
        <v>0</v>
      </c>
      <c r="K414" s="12"/>
      <c r="L414" s="172"/>
      <c r="M414" s="177"/>
      <c r="N414" s="178"/>
      <c r="O414" s="178"/>
      <c r="P414" s="179">
        <f>P415</f>
        <v>0</v>
      </c>
      <c r="Q414" s="178"/>
      <c r="R414" s="179">
        <f>R415</f>
        <v>0.2102578974</v>
      </c>
      <c r="S414" s="178"/>
      <c r="T414" s="180">
        <f>T415</f>
        <v>0</v>
      </c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R414" s="173" t="s">
        <v>88</v>
      </c>
      <c r="AT414" s="181" t="s">
        <v>74</v>
      </c>
      <c r="AU414" s="181" t="s">
        <v>82</v>
      </c>
      <c r="AY414" s="173" t="s">
        <v>204</v>
      </c>
      <c r="BK414" s="182">
        <f>BK415</f>
        <v>0</v>
      </c>
    </row>
    <row r="415" s="2" customFormat="1" ht="33" customHeight="1">
      <c r="A415" s="34"/>
      <c r="B415" s="185"/>
      <c r="C415" s="186" t="s">
        <v>1202</v>
      </c>
      <c r="D415" s="186" t="s">
        <v>206</v>
      </c>
      <c r="E415" s="187" t="s">
        <v>1203</v>
      </c>
      <c r="F415" s="188" t="s">
        <v>1204</v>
      </c>
      <c r="G415" s="189" t="s">
        <v>244</v>
      </c>
      <c r="H415" s="190">
        <v>630.77999999999997</v>
      </c>
      <c r="I415" s="191"/>
      <c r="J415" s="192">
        <f>ROUND(I415*H415,2)</f>
        <v>0</v>
      </c>
      <c r="K415" s="193"/>
      <c r="L415" s="35"/>
      <c r="M415" s="194" t="s">
        <v>1</v>
      </c>
      <c r="N415" s="195" t="s">
        <v>41</v>
      </c>
      <c r="O415" s="78"/>
      <c r="P415" s="196">
        <f>O415*H415</f>
        <v>0</v>
      </c>
      <c r="Q415" s="196">
        <v>0.00033333000000000001</v>
      </c>
      <c r="R415" s="196">
        <f>Q415*H415</f>
        <v>0.2102578974</v>
      </c>
      <c r="S415" s="196">
        <v>0</v>
      </c>
      <c r="T415" s="197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98" t="s">
        <v>267</v>
      </c>
      <c r="AT415" s="198" t="s">
        <v>206</v>
      </c>
      <c r="AU415" s="198" t="s">
        <v>88</v>
      </c>
      <c r="AY415" s="15" t="s">
        <v>204</v>
      </c>
      <c r="BE415" s="199">
        <f>IF(N415="základná",J415,0)</f>
        <v>0</v>
      </c>
      <c r="BF415" s="199">
        <f>IF(N415="znížená",J415,0)</f>
        <v>0</v>
      </c>
      <c r="BG415" s="199">
        <f>IF(N415="zákl. prenesená",J415,0)</f>
        <v>0</v>
      </c>
      <c r="BH415" s="199">
        <f>IF(N415="zníž. prenesená",J415,0)</f>
        <v>0</v>
      </c>
      <c r="BI415" s="199">
        <f>IF(N415="nulová",J415,0)</f>
        <v>0</v>
      </c>
      <c r="BJ415" s="15" t="s">
        <v>88</v>
      </c>
      <c r="BK415" s="199">
        <f>ROUND(I415*H415,2)</f>
        <v>0</v>
      </c>
      <c r="BL415" s="15" t="s">
        <v>267</v>
      </c>
      <c r="BM415" s="198" t="s">
        <v>1205</v>
      </c>
    </row>
    <row r="416" s="12" customFormat="1" ht="22.8" customHeight="1">
      <c r="A416" s="12"/>
      <c r="B416" s="172"/>
      <c r="C416" s="12"/>
      <c r="D416" s="173" t="s">
        <v>74</v>
      </c>
      <c r="E416" s="183" t="s">
        <v>1206</v>
      </c>
      <c r="F416" s="183" t="s">
        <v>1207</v>
      </c>
      <c r="G416" s="12"/>
      <c r="H416" s="12"/>
      <c r="I416" s="175"/>
      <c r="J416" s="184">
        <f>BK416</f>
        <v>0</v>
      </c>
      <c r="K416" s="12"/>
      <c r="L416" s="172"/>
      <c r="M416" s="177"/>
      <c r="N416" s="178"/>
      <c r="O416" s="178"/>
      <c r="P416" s="179">
        <f>SUM(P417:P421)</f>
        <v>0</v>
      </c>
      <c r="Q416" s="178"/>
      <c r="R416" s="179">
        <f>SUM(R417:R421)</f>
        <v>1.2605330270000001</v>
      </c>
      <c r="S416" s="178"/>
      <c r="T416" s="180">
        <f>SUM(T417:T421)</f>
        <v>0</v>
      </c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R416" s="173" t="s">
        <v>88</v>
      </c>
      <c r="AT416" s="181" t="s">
        <v>74</v>
      </c>
      <c r="AU416" s="181" t="s">
        <v>82</v>
      </c>
      <c r="AY416" s="173" t="s">
        <v>204</v>
      </c>
      <c r="BK416" s="182">
        <f>SUM(BK417:BK421)</f>
        <v>0</v>
      </c>
    </row>
    <row r="417" s="2" customFormat="1" ht="24.15" customHeight="1">
      <c r="A417" s="34"/>
      <c r="B417" s="185"/>
      <c r="C417" s="186" t="s">
        <v>1208</v>
      </c>
      <c r="D417" s="186" t="s">
        <v>206</v>
      </c>
      <c r="E417" s="187" t="s">
        <v>1209</v>
      </c>
      <c r="F417" s="188" t="s">
        <v>1210</v>
      </c>
      <c r="G417" s="189" t="s">
        <v>244</v>
      </c>
      <c r="H417" s="190">
        <v>1521.2929999999999</v>
      </c>
      <c r="I417" s="191"/>
      <c r="J417" s="192">
        <f>ROUND(I417*H417,2)</f>
        <v>0</v>
      </c>
      <c r="K417" s="193"/>
      <c r="L417" s="35"/>
      <c r="M417" s="194" t="s">
        <v>1</v>
      </c>
      <c r="N417" s="195" t="s">
        <v>41</v>
      </c>
      <c r="O417" s="78"/>
      <c r="P417" s="196">
        <f>O417*H417</f>
        <v>0</v>
      </c>
      <c r="Q417" s="196">
        <v>0.00010000000000000001</v>
      </c>
      <c r="R417" s="196">
        <f>Q417*H417</f>
        <v>0.1521293</v>
      </c>
      <c r="S417" s="196">
        <v>0</v>
      </c>
      <c r="T417" s="197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198" t="s">
        <v>267</v>
      </c>
      <c r="AT417" s="198" t="s">
        <v>206</v>
      </c>
      <c r="AU417" s="198" t="s">
        <v>88</v>
      </c>
      <c r="AY417" s="15" t="s">
        <v>204</v>
      </c>
      <c r="BE417" s="199">
        <f>IF(N417="základná",J417,0)</f>
        <v>0</v>
      </c>
      <c r="BF417" s="199">
        <f>IF(N417="znížená",J417,0)</f>
        <v>0</v>
      </c>
      <c r="BG417" s="199">
        <f>IF(N417="zákl. prenesená",J417,0)</f>
        <v>0</v>
      </c>
      <c r="BH417" s="199">
        <f>IF(N417="zníž. prenesená",J417,0)</f>
        <v>0</v>
      </c>
      <c r="BI417" s="199">
        <f>IF(N417="nulová",J417,0)</f>
        <v>0</v>
      </c>
      <c r="BJ417" s="15" t="s">
        <v>88</v>
      </c>
      <c r="BK417" s="199">
        <f>ROUND(I417*H417,2)</f>
        <v>0</v>
      </c>
      <c r="BL417" s="15" t="s">
        <v>267</v>
      </c>
      <c r="BM417" s="198" t="s">
        <v>1211</v>
      </c>
    </row>
    <row r="418" s="2" customFormat="1" ht="24.15" customHeight="1">
      <c r="A418" s="34"/>
      <c r="B418" s="185"/>
      <c r="C418" s="186" t="s">
        <v>1212</v>
      </c>
      <c r="D418" s="186" t="s">
        <v>206</v>
      </c>
      <c r="E418" s="187" t="s">
        <v>1213</v>
      </c>
      <c r="F418" s="188" t="s">
        <v>1214</v>
      </c>
      <c r="G418" s="189" t="s">
        <v>244</v>
      </c>
      <c r="H418" s="190">
        <v>630.83000000000004</v>
      </c>
      <c r="I418" s="191"/>
      <c r="J418" s="192">
        <f>ROUND(I418*H418,2)</f>
        <v>0</v>
      </c>
      <c r="K418" s="193"/>
      <c r="L418" s="35"/>
      <c r="M418" s="194" t="s">
        <v>1</v>
      </c>
      <c r="N418" s="195" t="s">
        <v>41</v>
      </c>
      <c r="O418" s="78"/>
      <c r="P418" s="196">
        <f>O418*H418</f>
        <v>0</v>
      </c>
      <c r="Q418" s="196">
        <v>0</v>
      </c>
      <c r="R418" s="196">
        <f>Q418*H418</f>
        <v>0</v>
      </c>
      <c r="S418" s="196">
        <v>0</v>
      </c>
      <c r="T418" s="197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198" t="s">
        <v>267</v>
      </c>
      <c r="AT418" s="198" t="s">
        <v>206</v>
      </c>
      <c r="AU418" s="198" t="s">
        <v>88</v>
      </c>
      <c r="AY418" s="15" t="s">
        <v>204</v>
      </c>
      <c r="BE418" s="199">
        <f>IF(N418="základná",J418,0)</f>
        <v>0</v>
      </c>
      <c r="BF418" s="199">
        <f>IF(N418="znížená",J418,0)</f>
        <v>0</v>
      </c>
      <c r="BG418" s="199">
        <f>IF(N418="zákl. prenesená",J418,0)</f>
        <v>0</v>
      </c>
      <c r="BH418" s="199">
        <f>IF(N418="zníž. prenesená",J418,0)</f>
        <v>0</v>
      </c>
      <c r="BI418" s="199">
        <f>IF(N418="nulová",J418,0)</f>
        <v>0</v>
      </c>
      <c r="BJ418" s="15" t="s">
        <v>88</v>
      </c>
      <c r="BK418" s="199">
        <f>ROUND(I418*H418,2)</f>
        <v>0</v>
      </c>
      <c r="BL418" s="15" t="s">
        <v>267</v>
      </c>
      <c r="BM418" s="198" t="s">
        <v>1215</v>
      </c>
    </row>
    <row r="419" s="2" customFormat="1" ht="24.15" customHeight="1">
      <c r="A419" s="34"/>
      <c r="B419" s="185"/>
      <c r="C419" s="186" t="s">
        <v>1216</v>
      </c>
      <c r="D419" s="186" t="s">
        <v>206</v>
      </c>
      <c r="E419" s="187" t="s">
        <v>1217</v>
      </c>
      <c r="F419" s="188" t="s">
        <v>1218</v>
      </c>
      <c r="G419" s="189" t="s">
        <v>495</v>
      </c>
      <c r="H419" s="190">
        <v>658.48000000000002</v>
      </c>
      <c r="I419" s="191"/>
      <c r="J419" s="192">
        <f>ROUND(I419*H419,2)</f>
        <v>0</v>
      </c>
      <c r="K419" s="193"/>
      <c r="L419" s="35"/>
      <c r="M419" s="194" t="s">
        <v>1</v>
      </c>
      <c r="N419" s="195" t="s">
        <v>41</v>
      </c>
      <c r="O419" s="78"/>
      <c r="P419" s="196">
        <f>O419*H419</f>
        <v>0</v>
      </c>
      <c r="Q419" s="196">
        <v>9.48E-05</v>
      </c>
      <c r="R419" s="196">
        <f>Q419*H419</f>
        <v>0.062423904000000002</v>
      </c>
      <c r="S419" s="196">
        <v>0</v>
      </c>
      <c r="T419" s="197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98" t="s">
        <v>267</v>
      </c>
      <c r="AT419" s="198" t="s">
        <v>206</v>
      </c>
      <c r="AU419" s="198" t="s">
        <v>88</v>
      </c>
      <c r="AY419" s="15" t="s">
        <v>204</v>
      </c>
      <c r="BE419" s="199">
        <f>IF(N419="základná",J419,0)</f>
        <v>0</v>
      </c>
      <c r="BF419" s="199">
        <f>IF(N419="znížená",J419,0)</f>
        <v>0</v>
      </c>
      <c r="BG419" s="199">
        <f>IF(N419="zákl. prenesená",J419,0)</f>
        <v>0</v>
      </c>
      <c r="BH419" s="199">
        <f>IF(N419="zníž. prenesená",J419,0)</f>
        <v>0</v>
      </c>
      <c r="BI419" s="199">
        <f>IF(N419="nulová",J419,0)</f>
        <v>0</v>
      </c>
      <c r="BJ419" s="15" t="s">
        <v>88</v>
      </c>
      <c r="BK419" s="199">
        <f>ROUND(I419*H419,2)</f>
        <v>0</v>
      </c>
      <c r="BL419" s="15" t="s">
        <v>267</v>
      </c>
      <c r="BM419" s="198" t="s">
        <v>1219</v>
      </c>
    </row>
    <row r="420" s="2" customFormat="1" ht="44.25" customHeight="1">
      <c r="A420" s="34"/>
      <c r="B420" s="185"/>
      <c r="C420" s="186" t="s">
        <v>1220</v>
      </c>
      <c r="D420" s="186" t="s">
        <v>206</v>
      </c>
      <c r="E420" s="187" t="s">
        <v>1221</v>
      </c>
      <c r="F420" s="188" t="s">
        <v>1222</v>
      </c>
      <c r="G420" s="189" t="s">
        <v>244</v>
      </c>
      <c r="H420" s="190">
        <v>1521.2929999999999</v>
      </c>
      <c r="I420" s="191"/>
      <c r="J420" s="192">
        <f>ROUND(I420*H420,2)</f>
        <v>0</v>
      </c>
      <c r="K420" s="193"/>
      <c r="L420" s="35"/>
      <c r="M420" s="194" t="s">
        <v>1</v>
      </c>
      <c r="N420" s="195" t="s">
        <v>41</v>
      </c>
      <c r="O420" s="78"/>
      <c r="P420" s="196">
        <f>O420*H420</f>
        <v>0</v>
      </c>
      <c r="Q420" s="196">
        <v>0.00033</v>
      </c>
      <c r="R420" s="196">
        <f>Q420*H420</f>
        <v>0.50202669</v>
      </c>
      <c r="S420" s="196">
        <v>0</v>
      </c>
      <c r="T420" s="197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198" t="s">
        <v>267</v>
      </c>
      <c r="AT420" s="198" t="s">
        <v>206</v>
      </c>
      <c r="AU420" s="198" t="s">
        <v>88</v>
      </c>
      <c r="AY420" s="15" t="s">
        <v>204</v>
      </c>
      <c r="BE420" s="199">
        <f>IF(N420="základná",J420,0)</f>
        <v>0</v>
      </c>
      <c r="BF420" s="199">
        <f>IF(N420="znížená",J420,0)</f>
        <v>0</v>
      </c>
      <c r="BG420" s="199">
        <f>IF(N420="zákl. prenesená",J420,0)</f>
        <v>0</v>
      </c>
      <c r="BH420" s="199">
        <f>IF(N420="zníž. prenesená",J420,0)</f>
        <v>0</v>
      </c>
      <c r="BI420" s="199">
        <f>IF(N420="nulová",J420,0)</f>
        <v>0</v>
      </c>
      <c r="BJ420" s="15" t="s">
        <v>88</v>
      </c>
      <c r="BK420" s="199">
        <f>ROUND(I420*H420,2)</f>
        <v>0</v>
      </c>
      <c r="BL420" s="15" t="s">
        <v>267</v>
      </c>
      <c r="BM420" s="198" t="s">
        <v>1223</v>
      </c>
    </row>
    <row r="421" s="2" customFormat="1" ht="24.15" customHeight="1">
      <c r="A421" s="34"/>
      <c r="B421" s="185"/>
      <c r="C421" s="186" t="s">
        <v>1224</v>
      </c>
      <c r="D421" s="186" t="s">
        <v>206</v>
      </c>
      <c r="E421" s="187" t="s">
        <v>1225</v>
      </c>
      <c r="F421" s="188" t="s">
        <v>1226</v>
      </c>
      <c r="G421" s="189" t="s">
        <v>495</v>
      </c>
      <c r="H421" s="190">
        <v>1576.9500000000001</v>
      </c>
      <c r="I421" s="191"/>
      <c r="J421" s="192">
        <f>ROUND(I421*H421,2)</f>
        <v>0</v>
      </c>
      <c r="K421" s="193"/>
      <c r="L421" s="35"/>
      <c r="M421" s="194" t="s">
        <v>1</v>
      </c>
      <c r="N421" s="195" t="s">
        <v>41</v>
      </c>
      <c r="O421" s="78"/>
      <c r="P421" s="196">
        <f>O421*H421</f>
        <v>0</v>
      </c>
      <c r="Q421" s="196">
        <v>0.00034494000000000001</v>
      </c>
      <c r="R421" s="196">
        <f>Q421*H421</f>
        <v>0.54395313300000003</v>
      </c>
      <c r="S421" s="196">
        <v>0</v>
      </c>
      <c r="T421" s="197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198" t="s">
        <v>267</v>
      </c>
      <c r="AT421" s="198" t="s">
        <v>206</v>
      </c>
      <c r="AU421" s="198" t="s">
        <v>88</v>
      </c>
      <c r="AY421" s="15" t="s">
        <v>204</v>
      </c>
      <c r="BE421" s="199">
        <f>IF(N421="základná",J421,0)</f>
        <v>0</v>
      </c>
      <c r="BF421" s="199">
        <f>IF(N421="znížená",J421,0)</f>
        <v>0</v>
      </c>
      <c r="BG421" s="199">
        <f>IF(N421="zákl. prenesená",J421,0)</f>
        <v>0</v>
      </c>
      <c r="BH421" s="199">
        <f>IF(N421="zníž. prenesená",J421,0)</f>
        <v>0</v>
      </c>
      <c r="BI421" s="199">
        <f>IF(N421="nulová",J421,0)</f>
        <v>0</v>
      </c>
      <c r="BJ421" s="15" t="s">
        <v>88</v>
      </c>
      <c r="BK421" s="199">
        <f>ROUND(I421*H421,2)</f>
        <v>0</v>
      </c>
      <c r="BL421" s="15" t="s">
        <v>267</v>
      </c>
      <c r="BM421" s="198" t="s">
        <v>1227</v>
      </c>
    </row>
    <row r="422" s="12" customFormat="1" ht="25.92" customHeight="1">
      <c r="A422" s="12"/>
      <c r="B422" s="172"/>
      <c r="C422" s="12"/>
      <c r="D422" s="173" t="s">
        <v>74</v>
      </c>
      <c r="E422" s="174" t="s">
        <v>1228</v>
      </c>
      <c r="F422" s="174" t="s">
        <v>1229</v>
      </c>
      <c r="G422" s="12"/>
      <c r="H422" s="12"/>
      <c r="I422" s="175"/>
      <c r="J422" s="176">
        <f>BK422</f>
        <v>0</v>
      </c>
      <c r="K422" s="12"/>
      <c r="L422" s="172"/>
      <c r="M422" s="177"/>
      <c r="N422" s="178"/>
      <c r="O422" s="178"/>
      <c r="P422" s="179">
        <f>SUM(P423:P424)</f>
        <v>0</v>
      </c>
      <c r="Q422" s="178"/>
      <c r="R422" s="179">
        <f>SUM(R423:R424)</f>
        <v>0</v>
      </c>
      <c r="S422" s="178"/>
      <c r="T422" s="180">
        <f>SUM(T423:T424)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173" t="s">
        <v>210</v>
      </c>
      <c r="AT422" s="181" t="s">
        <v>74</v>
      </c>
      <c r="AU422" s="181" t="s">
        <v>75</v>
      </c>
      <c r="AY422" s="173" t="s">
        <v>204</v>
      </c>
      <c r="BK422" s="182">
        <f>SUM(BK423:BK424)</f>
        <v>0</v>
      </c>
    </row>
    <row r="423" s="2" customFormat="1" ht="33" customHeight="1">
      <c r="A423" s="34"/>
      <c r="B423" s="185"/>
      <c r="C423" s="186" t="s">
        <v>1230</v>
      </c>
      <c r="D423" s="186" t="s">
        <v>206</v>
      </c>
      <c r="E423" s="187" t="s">
        <v>1231</v>
      </c>
      <c r="F423" s="188" t="s">
        <v>1232</v>
      </c>
      <c r="G423" s="189" t="s">
        <v>294</v>
      </c>
      <c r="H423" s="190">
        <v>1</v>
      </c>
      <c r="I423" s="191"/>
      <c r="J423" s="192">
        <f>ROUND(I423*H423,2)</f>
        <v>0</v>
      </c>
      <c r="K423" s="193"/>
      <c r="L423" s="35"/>
      <c r="M423" s="194" t="s">
        <v>1</v>
      </c>
      <c r="N423" s="195" t="s">
        <v>41</v>
      </c>
      <c r="O423" s="78"/>
      <c r="P423" s="196">
        <f>O423*H423</f>
        <v>0</v>
      </c>
      <c r="Q423" s="196">
        <v>0</v>
      </c>
      <c r="R423" s="196">
        <f>Q423*H423</f>
        <v>0</v>
      </c>
      <c r="S423" s="196">
        <v>0</v>
      </c>
      <c r="T423" s="197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198" t="s">
        <v>1233</v>
      </c>
      <c r="AT423" s="198" t="s">
        <v>206</v>
      </c>
      <c r="AU423" s="198" t="s">
        <v>82</v>
      </c>
      <c r="AY423" s="15" t="s">
        <v>204</v>
      </c>
      <c r="BE423" s="199">
        <f>IF(N423="základná",J423,0)</f>
        <v>0</v>
      </c>
      <c r="BF423" s="199">
        <f>IF(N423="znížená",J423,0)</f>
        <v>0</v>
      </c>
      <c r="BG423" s="199">
        <f>IF(N423="zákl. prenesená",J423,0)</f>
        <v>0</v>
      </c>
      <c r="BH423" s="199">
        <f>IF(N423="zníž. prenesená",J423,0)</f>
        <v>0</v>
      </c>
      <c r="BI423" s="199">
        <f>IF(N423="nulová",J423,0)</f>
        <v>0</v>
      </c>
      <c r="BJ423" s="15" t="s">
        <v>88</v>
      </c>
      <c r="BK423" s="199">
        <f>ROUND(I423*H423,2)</f>
        <v>0</v>
      </c>
      <c r="BL423" s="15" t="s">
        <v>1233</v>
      </c>
      <c r="BM423" s="198" t="s">
        <v>1234</v>
      </c>
    </row>
    <row r="424" s="2" customFormat="1" ht="16.5" customHeight="1">
      <c r="A424" s="34"/>
      <c r="B424" s="185"/>
      <c r="C424" s="186" t="s">
        <v>1235</v>
      </c>
      <c r="D424" s="186" t="s">
        <v>206</v>
      </c>
      <c r="E424" s="187" t="s">
        <v>1236</v>
      </c>
      <c r="F424" s="188" t="s">
        <v>1237</v>
      </c>
      <c r="G424" s="189" t="s">
        <v>1238</v>
      </c>
      <c r="H424" s="190">
        <v>200</v>
      </c>
      <c r="I424" s="191"/>
      <c r="J424" s="192">
        <f>ROUND(I424*H424,2)</f>
        <v>0</v>
      </c>
      <c r="K424" s="193"/>
      <c r="L424" s="35"/>
      <c r="M424" s="194" t="s">
        <v>1</v>
      </c>
      <c r="N424" s="195" t="s">
        <v>41</v>
      </c>
      <c r="O424" s="78"/>
      <c r="P424" s="196">
        <f>O424*H424</f>
        <v>0</v>
      </c>
      <c r="Q424" s="196">
        <v>0</v>
      </c>
      <c r="R424" s="196">
        <f>Q424*H424</f>
        <v>0</v>
      </c>
      <c r="S424" s="196">
        <v>0</v>
      </c>
      <c r="T424" s="197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198" t="s">
        <v>1233</v>
      </c>
      <c r="AT424" s="198" t="s">
        <v>206</v>
      </c>
      <c r="AU424" s="198" t="s">
        <v>82</v>
      </c>
      <c r="AY424" s="15" t="s">
        <v>204</v>
      </c>
      <c r="BE424" s="199">
        <f>IF(N424="základná",J424,0)</f>
        <v>0</v>
      </c>
      <c r="BF424" s="199">
        <f>IF(N424="znížená",J424,0)</f>
        <v>0</v>
      </c>
      <c r="BG424" s="199">
        <f>IF(N424="zákl. prenesená",J424,0)</f>
        <v>0</v>
      </c>
      <c r="BH424" s="199">
        <f>IF(N424="zníž. prenesená",J424,0)</f>
        <v>0</v>
      </c>
      <c r="BI424" s="199">
        <f>IF(N424="nulová",J424,0)</f>
        <v>0</v>
      </c>
      <c r="BJ424" s="15" t="s">
        <v>88</v>
      </c>
      <c r="BK424" s="199">
        <f>ROUND(I424*H424,2)</f>
        <v>0</v>
      </c>
      <c r="BL424" s="15" t="s">
        <v>1233</v>
      </c>
      <c r="BM424" s="198" t="s">
        <v>1239</v>
      </c>
    </row>
    <row r="425" s="12" customFormat="1" ht="25.92" customHeight="1">
      <c r="A425" s="12"/>
      <c r="B425" s="172"/>
      <c r="C425" s="12"/>
      <c r="D425" s="173" t="s">
        <v>74</v>
      </c>
      <c r="E425" s="174" t="s">
        <v>1240</v>
      </c>
      <c r="F425" s="174" t="s">
        <v>1241</v>
      </c>
      <c r="G425" s="12"/>
      <c r="H425" s="12"/>
      <c r="I425" s="175"/>
      <c r="J425" s="176">
        <f>BK425</f>
        <v>0</v>
      </c>
      <c r="K425" s="12"/>
      <c r="L425" s="172"/>
      <c r="M425" s="177"/>
      <c r="N425" s="178"/>
      <c r="O425" s="178"/>
      <c r="P425" s="179">
        <f>P426</f>
        <v>0</v>
      </c>
      <c r="Q425" s="178"/>
      <c r="R425" s="179">
        <f>R426</f>
        <v>0</v>
      </c>
      <c r="S425" s="178"/>
      <c r="T425" s="180">
        <f>T426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173" t="s">
        <v>221</v>
      </c>
      <c r="AT425" s="181" t="s">
        <v>74</v>
      </c>
      <c r="AU425" s="181" t="s">
        <v>75</v>
      </c>
      <c r="AY425" s="173" t="s">
        <v>204</v>
      </c>
      <c r="BK425" s="182">
        <f>BK426</f>
        <v>0</v>
      </c>
    </row>
    <row r="426" s="2" customFormat="1" ht="16.5" customHeight="1">
      <c r="A426" s="34"/>
      <c r="B426" s="185"/>
      <c r="C426" s="186" t="s">
        <v>1242</v>
      </c>
      <c r="D426" s="186" t="s">
        <v>206</v>
      </c>
      <c r="E426" s="187" t="s">
        <v>1243</v>
      </c>
      <c r="F426" s="188" t="s">
        <v>1244</v>
      </c>
      <c r="G426" s="189" t="s">
        <v>1053</v>
      </c>
      <c r="H426" s="190">
        <v>1</v>
      </c>
      <c r="I426" s="191"/>
      <c r="J426" s="192">
        <f>ROUND(I426*H426,2)</f>
        <v>0</v>
      </c>
      <c r="K426" s="193"/>
      <c r="L426" s="35"/>
      <c r="M426" s="212" t="s">
        <v>1</v>
      </c>
      <c r="N426" s="213" t="s">
        <v>41</v>
      </c>
      <c r="O426" s="214"/>
      <c r="P426" s="215">
        <f>O426*H426</f>
        <v>0</v>
      </c>
      <c r="Q426" s="215">
        <v>0</v>
      </c>
      <c r="R426" s="215">
        <f>Q426*H426</f>
        <v>0</v>
      </c>
      <c r="S426" s="215">
        <v>0</v>
      </c>
      <c r="T426" s="216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198" t="s">
        <v>1245</v>
      </c>
      <c r="AT426" s="198" t="s">
        <v>206</v>
      </c>
      <c r="AU426" s="198" t="s">
        <v>82</v>
      </c>
      <c r="AY426" s="15" t="s">
        <v>204</v>
      </c>
      <c r="BE426" s="199">
        <f>IF(N426="základná",J426,0)</f>
        <v>0</v>
      </c>
      <c r="BF426" s="199">
        <f>IF(N426="znížená",J426,0)</f>
        <v>0</v>
      </c>
      <c r="BG426" s="199">
        <f>IF(N426="zákl. prenesená",J426,0)</f>
        <v>0</v>
      </c>
      <c r="BH426" s="199">
        <f>IF(N426="zníž. prenesená",J426,0)</f>
        <v>0</v>
      </c>
      <c r="BI426" s="199">
        <f>IF(N426="nulová",J426,0)</f>
        <v>0</v>
      </c>
      <c r="BJ426" s="15" t="s">
        <v>88</v>
      </c>
      <c r="BK426" s="199">
        <f>ROUND(I426*H426,2)</f>
        <v>0</v>
      </c>
      <c r="BL426" s="15" t="s">
        <v>1245</v>
      </c>
      <c r="BM426" s="198" t="s">
        <v>1246</v>
      </c>
    </row>
    <row r="427" s="2" customFormat="1" ht="6.96" customHeight="1">
      <c r="A427" s="34"/>
      <c r="B427" s="61"/>
      <c r="C427" s="62"/>
      <c r="D427" s="62"/>
      <c r="E427" s="62"/>
      <c r="F427" s="62"/>
      <c r="G427" s="62"/>
      <c r="H427" s="62"/>
      <c r="I427" s="62"/>
      <c r="J427" s="62"/>
      <c r="K427" s="62"/>
      <c r="L427" s="35"/>
      <c r="M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</row>
  </sheetData>
  <autoFilter ref="C146:K42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5:H135"/>
    <mergeCell ref="E137:H137"/>
    <mergeCell ref="E139:H13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1" customFormat="1" ht="12" customHeight="1">
      <c r="B8" s="18"/>
      <c r="D8" s="28" t="s">
        <v>153</v>
      </c>
      <c r="L8" s="18"/>
    </row>
    <row r="9" s="2" customFormat="1" ht="16.5" customHeight="1">
      <c r="A9" s="34"/>
      <c r="B9" s="35"/>
      <c r="C9" s="34"/>
      <c r="D9" s="34"/>
      <c r="E9" s="131" t="s">
        <v>154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155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1247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5. 4. 2024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1248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ROUND((SUM(BE128:BE279)),  2)</f>
        <v>0</v>
      </c>
      <c r="G35" s="138"/>
      <c r="H35" s="138"/>
      <c r="I35" s="139">
        <v>0.20000000000000001</v>
      </c>
      <c r="J35" s="137">
        <f>ROUND(((SUM(BE128:BE279))*I35),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ROUND((SUM(BF128:BF279)),  2)</f>
        <v>0</v>
      </c>
      <c r="G36" s="138"/>
      <c r="H36" s="138"/>
      <c r="I36" s="139">
        <v>0.20000000000000001</v>
      </c>
      <c r="J36" s="137">
        <f>ROUND(((SUM(BF128:BF279))*I36),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ROUND((SUM(BG128:BG279)),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ROUND((SUM(BH128:BH279)),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ROUND((SUM(BI128:BI279)),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153</v>
      </c>
      <c r="L86" s="18"/>
    </row>
    <row r="87" s="2" customFormat="1" ht="16.5" customHeight="1">
      <c r="A87" s="34"/>
      <c r="B87" s="35"/>
      <c r="C87" s="34"/>
      <c r="D87" s="34"/>
      <c r="E87" s="131" t="s">
        <v>154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155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02 - Zdravotechnika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k.ú.: Ždiar nad Hronom, č.p.:1793/3</v>
      </c>
      <c r="G91" s="34"/>
      <c r="H91" s="34"/>
      <c r="I91" s="28" t="s">
        <v>21</v>
      </c>
      <c r="J91" s="70" t="str">
        <f>IF(J14="","",J14)</f>
        <v>5. 4. 2024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Zriadenie sociálnych služieb LIPA</v>
      </c>
      <c r="G93" s="34"/>
      <c r="H93" s="34"/>
      <c r="I93" s="28" t="s">
        <v>29</v>
      </c>
      <c r="J93" s="32" t="str">
        <f>E23</f>
        <v>Ing. Viliam Michálek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Ing. Peter Antol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159</v>
      </c>
      <c r="D96" s="142"/>
      <c r="E96" s="142"/>
      <c r="F96" s="142"/>
      <c r="G96" s="142"/>
      <c r="H96" s="142"/>
      <c r="I96" s="142"/>
      <c r="J96" s="151" t="s">
        <v>160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161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162</v>
      </c>
    </row>
    <row r="99" s="9" customFormat="1" ht="24.96" customHeight="1">
      <c r="A99" s="9"/>
      <c r="B99" s="153"/>
      <c r="C99" s="9"/>
      <c r="D99" s="154" t="s">
        <v>163</v>
      </c>
      <c r="E99" s="155"/>
      <c r="F99" s="155"/>
      <c r="G99" s="155"/>
      <c r="H99" s="155"/>
      <c r="I99" s="155"/>
      <c r="J99" s="156">
        <f>J129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169</v>
      </c>
      <c r="E100" s="159"/>
      <c r="F100" s="159"/>
      <c r="G100" s="159"/>
      <c r="H100" s="159"/>
      <c r="I100" s="159"/>
      <c r="J100" s="160">
        <f>J130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3"/>
      <c r="C101" s="9"/>
      <c r="D101" s="154" t="s">
        <v>171</v>
      </c>
      <c r="E101" s="155"/>
      <c r="F101" s="155"/>
      <c r="G101" s="155"/>
      <c r="H101" s="155"/>
      <c r="I101" s="155"/>
      <c r="J101" s="156">
        <f>J143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174</v>
      </c>
      <c r="E102" s="159"/>
      <c r="F102" s="159"/>
      <c r="G102" s="159"/>
      <c r="H102" s="159"/>
      <c r="I102" s="159"/>
      <c r="J102" s="160">
        <f>J144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1249</v>
      </c>
      <c r="E103" s="159"/>
      <c r="F103" s="159"/>
      <c r="G103" s="159"/>
      <c r="H103" s="159"/>
      <c r="I103" s="159"/>
      <c r="J103" s="160">
        <f>J158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175</v>
      </c>
      <c r="E104" s="159"/>
      <c r="F104" s="159"/>
      <c r="G104" s="159"/>
      <c r="H104" s="159"/>
      <c r="I104" s="159"/>
      <c r="J104" s="160">
        <f>J178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176</v>
      </c>
      <c r="E105" s="159"/>
      <c r="F105" s="159"/>
      <c r="G105" s="159"/>
      <c r="H105" s="159"/>
      <c r="I105" s="159"/>
      <c r="J105" s="160">
        <f>J213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3"/>
      <c r="C106" s="9"/>
      <c r="D106" s="154" t="s">
        <v>188</v>
      </c>
      <c r="E106" s="155"/>
      <c r="F106" s="155"/>
      <c r="G106" s="155"/>
      <c r="H106" s="155"/>
      <c r="I106" s="155"/>
      <c r="J106" s="156">
        <f>J274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190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1" t="str">
        <f>E7</f>
        <v>Výstavba novej budovy strediska DSS Doména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153</v>
      </c>
      <c r="L117" s="18"/>
    </row>
    <row r="118" s="2" customFormat="1" ht="16.5" customHeight="1">
      <c r="A118" s="34"/>
      <c r="B118" s="35"/>
      <c r="C118" s="34"/>
      <c r="D118" s="34"/>
      <c r="E118" s="131" t="s">
        <v>154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155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02 - Zdravotechnika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>k.ú.: Ždiar nad Hronom, č.p.:1793/3</v>
      </c>
      <c r="G122" s="34"/>
      <c r="H122" s="34"/>
      <c r="I122" s="28" t="s">
        <v>21</v>
      </c>
      <c r="J122" s="70" t="str">
        <f>IF(J14="","",J14)</f>
        <v>5. 4. 2024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23</v>
      </c>
      <c r="D124" s="34"/>
      <c r="E124" s="34"/>
      <c r="F124" s="23" t="str">
        <f>E17</f>
        <v>Zriadenie sociálnych služieb LIPA</v>
      </c>
      <c r="G124" s="34"/>
      <c r="H124" s="34"/>
      <c r="I124" s="28" t="s">
        <v>29</v>
      </c>
      <c r="J124" s="32" t="str">
        <f>E23</f>
        <v>Ing. Viliam Michálek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32</v>
      </c>
      <c r="J125" s="32" t="str">
        <f>E26</f>
        <v>Ing. Peter Antol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191</v>
      </c>
      <c r="D127" s="164" t="s">
        <v>60</v>
      </c>
      <c r="E127" s="164" t="s">
        <v>56</v>
      </c>
      <c r="F127" s="164" t="s">
        <v>57</v>
      </c>
      <c r="G127" s="164" t="s">
        <v>192</v>
      </c>
      <c r="H127" s="164" t="s">
        <v>193</v>
      </c>
      <c r="I127" s="164" t="s">
        <v>194</v>
      </c>
      <c r="J127" s="165" t="s">
        <v>160</v>
      </c>
      <c r="K127" s="166" t="s">
        <v>195</v>
      </c>
      <c r="L127" s="167"/>
      <c r="M127" s="87" t="s">
        <v>1</v>
      </c>
      <c r="N127" s="88" t="s">
        <v>39</v>
      </c>
      <c r="O127" s="88" t="s">
        <v>196</v>
      </c>
      <c r="P127" s="88" t="s">
        <v>197</v>
      </c>
      <c r="Q127" s="88" t="s">
        <v>198</v>
      </c>
      <c r="R127" s="88" t="s">
        <v>199</v>
      </c>
      <c r="S127" s="88" t="s">
        <v>200</v>
      </c>
      <c r="T127" s="89" t="s">
        <v>201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161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P129+P143+P274</f>
        <v>0</v>
      </c>
      <c r="Q128" s="91"/>
      <c r="R128" s="169">
        <f>R129+R143+R274</f>
        <v>1.31847615</v>
      </c>
      <c r="S128" s="91"/>
      <c r="T128" s="170">
        <f>T129+T143+T274</f>
        <v>4.4117499999999996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162</v>
      </c>
      <c r="BK128" s="171">
        <f>BK129+BK143+BK274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202</v>
      </c>
      <c r="F129" s="174" t="s">
        <v>203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P130</f>
        <v>0</v>
      </c>
      <c r="Q129" s="178"/>
      <c r="R129" s="179">
        <f>R130</f>
        <v>0.061780049999999996</v>
      </c>
      <c r="S129" s="178"/>
      <c r="T129" s="180">
        <f>T130</f>
        <v>4.4117499999999996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204</v>
      </c>
      <c r="BK129" s="182">
        <f>BK130</f>
        <v>0</v>
      </c>
    </row>
    <row r="130" s="12" customFormat="1" ht="22.8" customHeight="1">
      <c r="A130" s="12"/>
      <c r="B130" s="172"/>
      <c r="C130" s="12"/>
      <c r="D130" s="173" t="s">
        <v>74</v>
      </c>
      <c r="E130" s="183" t="s">
        <v>237</v>
      </c>
      <c r="F130" s="183" t="s">
        <v>534</v>
      </c>
      <c r="G130" s="12"/>
      <c r="H130" s="12"/>
      <c r="I130" s="175"/>
      <c r="J130" s="184">
        <f>BK130</f>
        <v>0</v>
      </c>
      <c r="K130" s="12"/>
      <c r="L130" s="172"/>
      <c r="M130" s="177"/>
      <c r="N130" s="178"/>
      <c r="O130" s="178"/>
      <c r="P130" s="179">
        <f>SUM(P131:P142)</f>
        <v>0</v>
      </c>
      <c r="Q130" s="178"/>
      <c r="R130" s="179">
        <f>SUM(R131:R142)</f>
        <v>0.061780049999999996</v>
      </c>
      <c r="S130" s="178"/>
      <c r="T130" s="180">
        <f>SUM(T131:T142)</f>
        <v>4.4117499999999996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82</v>
      </c>
      <c r="AY130" s="173" t="s">
        <v>204</v>
      </c>
      <c r="BK130" s="182">
        <f>SUM(BK131:BK142)</f>
        <v>0</v>
      </c>
    </row>
    <row r="131" s="2" customFormat="1" ht="24.15" customHeight="1">
      <c r="A131" s="34"/>
      <c r="B131" s="185"/>
      <c r="C131" s="186" t="s">
        <v>82</v>
      </c>
      <c r="D131" s="186" t="s">
        <v>206</v>
      </c>
      <c r="E131" s="187" t="s">
        <v>548</v>
      </c>
      <c r="F131" s="188" t="s">
        <v>549</v>
      </c>
      <c r="G131" s="189" t="s">
        <v>244</v>
      </c>
      <c r="H131" s="190">
        <v>40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0.0015299999999999999</v>
      </c>
      <c r="R131" s="196">
        <f>Q131*H131</f>
        <v>0.061199999999999997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210</v>
      </c>
      <c r="AT131" s="198" t="s">
        <v>206</v>
      </c>
      <c r="AU131" s="198" t="s">
        <v>88</v>
      </c>
      <c r="AY131" s="15" t="s">
        <v>204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210</v>
      </c>
      <c r="BM131" s="198" t="s">
        <v>1250</v>
      </c>
    </row>
    <row r="132" s="2" customFormat="1" ht="37.8" customHeight="1">
      <c r="A132" s="34"/>
      <c r="B132" s="185"/>
      <c r="C132" s="186" t="s">
        <v>88</v>
      </c>
      <c r="D132" s="186" t="s">
        <v>206</v>
      </c>
      <c r="E132" s="187" t="s">
        <v>1251</v>
      </c>
      <c r="F132" s="188" t="s">
        <v>1252</v>
      </c>
      <c r="G132" s="189" t="s">
        <v>495</v>
      </c>
      <c r="H132" s="190">
        <v>110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0.040000000000000001</v>
      </c>
      <c r="T132" s="197">
        <f>S132*H132</f>
        <v>4.4000000000000004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210</v>
      </c>
      <c r="AT132" s="198" t="s">
        <v>206</v>
      </c>
      <c r="AU132" s="198" t="s">
        <v>88</v>
      </c>
      <c r="AY132" s="15" t="s">
        <v>204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210</v>
      </c>
      <c r="BM132" s="198" t="s">
        <v>1253</v>
      </c>
    </row>
    <row r="133" s="2" customFormat="1" ht="24.15" customHeight="1">
      <c r="A133" s="34"/>
      <c r="B133" s="185"/>
      <c r="C133" s="186" t="s">
        <v>93</v>
      </c>
      <c r="D133" s="186" t="s">
        <v>206</v>
      </c>
      <c r="E133" s="187" t="s">
        <v>1254</v>
      </c>
      <c r="F133" s="188" t="s">
        <v>1255</v>
      </c>
      <c r="G133" s="189" t="s">
        <v>1256</v>
      </c>
      <c r="H133" s="190">
        <v>100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7.8000000000000005E-07</v>
      </c>
      <c r="R133" s="196">
        <f>Q133*H133</f>
        <v>7.7999999999999999E-05</v>
      </c>
      <c r="S133" s="196">
        <v>2.0000000000000002E-05</v>
      </c>
      <c r="T133" s="197">
        <f>S133*H133</f>
        <v>0.002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210</v>
      </c>
      <c r="AT133" s="198" t="s">
        <v>206</v>
      </c>
      <c r="AU133" s="198" t="s">
        <v>88</v>
      </c>
      <c r="AY133" s="15" t="s">
        <v>204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210</v>
      </c>
      <c r="BM133" s="198" t="s">
        <v>1257</v>
      </c>
    </row>
    <row r="134" s="2" customFormat="1" ht="24.15" customHeight="1">
      <c r="A134" s="34"/>
      <c r="B134" s="185"/>
      <c r="C134" s="186" t="s">
        <v>210</v>
      </c>
      <c r="D134" s="186" t="s">
        <v>206</v>
      </c>
      <c r="E134" s="187" t="s">
        <v>1258</v>
      </c>
      <c r="F134" s="188" t="s">
        <v>1259</v>
      </c>
      <c r="G134" s="189" t="s">
        <v>1256</v>
      </c>
      <c r="H134" s="190">
        <v>135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1.1599999999999999E-06</v>
      </c>
      <c r="R134" s="196">
        <f>Q134*H134</f>
        <v>0.00015659999999999999</v>
      </c>
      <c r="S134" s="196">
        <v>2.0000000000000002E-05</v>
      </c>
      <c r="T134" s="197">
        <f>S134*H134</f>
        <v>0.0027000000000000001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210</v>
      </c>
      <c r="AT134" s="198" t="s">
        <v>206</v>
      </c>
      <c r="AU134" s="198" t="s">
        <v>88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210</v>
      </c>
      <c r="BM134" s="198" t="s">
        <v>1260</v>
      </c>
    </row>
    <row r="135" s="2" customFormat="1" ht="24.15" customHeight="1">
      <c r="A135" s="34"/>
      <c r="B135" s="185"/>
      <c r="C135" s="186" t="s">
        <v>221</v>
      </c>
      <c r="D135" s="186" t="s">
        <v>206</v>
      </c>
      <c r="E135" s="187" t="s">
        <v>1261</v>
      </c>
      <c r="F135" s="188" t="s">
        <v>1262</v>
      </c>
      <c r="G135" s="189" t="s">
        <v>1256</v>
      </c>
      <c r="H135" s="190">
        <v>235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1.4699999999999999E-06</v>
      </c>
      <c r="R135" s="196">
        <f>Q135*H135</f>
        <v>0.00034544999999999997</v>
      </c>
      <c r="S135" s="196">
        <v>3.0000000000000001E-05</v>
      </c>
      <c r="T135" s="197">
        <f>S135*H135</f>
        <v>0.0070499999999999998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210</v>
      </c>
      <c r="AT135" s="198" t="s">
        <v>206</v>
      </c>
      <c r="AU135" s="198" t="s">
        <v>88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210</v>
      </c>
      <c r="BM135" s="198" t="s">
        <v>1263</v>
      </c>
    </row>
    <row r="136" s="2" customFormat="1" ht="21.75" customHeight="1">
      <c r="A136" s="34"/>
      <c r="B136" s="185"/>
      <c r="C136" s="186" t="s">
        <v>225</v>
      </c>
      <c r="D136" s="186" t="s">
        <v>206</v>
      </c>
      <c r="E136" s="187" t="s">
        <v>1264</v>
      </c>
      <c r="F136" s="188" t="s">
        <v>1265</v>
      </c>
      <c r="G136" s="189" t="s">
        <v>270</v>
      </c>
      <c r="H136" s="190">
        <v>4.4119999999999999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210</v>
      </c>
      <c r="AT136" s="198" t="s">
        <v>206</v>
      </c>
      <c r="AU136" s="198" t="s">
        <v>88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210</v>
      </c>
      <c r="BM136" s="198" t="s">
        <v>1266</v>
      </c>
    </row>
    <row r="137" s="2" customFormat="1" ht="24.15" customHeight="1">
      <c r="A137" s="34"/>
      <c r="B137" s="185"/>
      <c r="C137" s="186" t="s">
        <v>229</v>
      </c>
      <c r="D137" s="186" t="s">
        <v>206</v>
      </c>
      <c r="E137" s="187" t="s">
        <v>1267</v>
      </c>
      <c r="F137" s="188" t="s">
        <v>1268</v>
      </c>
      <c r="G137" s="189" t="s">
        <v>270</v>
      </c>
      <c r="H137" s="190">
        <v>4.4119999999999999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210</v>
      </c>
      <c r="AT137" s="198" t="s">
        <v>206</v>
      </c>
      <c r="AU137" s="198" t="s">
        <v>88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1269</v>
      </c>
    </row>
    <row r="138" s="2" customFormat="1" ht="24.15" customHeight="1">
      <c r="A138" s="34"/>
      <c r="B138" s="185"/>
      <c r="C138" s="186" t="s">
        <v>233</v>
      </c>
      <c r="D138" s="186" t="s">
        <v>206</v>
      </c>
      <c r="E138" s="187" t="s">
        <v>1270</v>
      </c>
      <c r="F138" s="188" t="s">
        <v>1271</v>
      </c>
      <c r="G138" s="189" t="s">
        <v>270</v>
      </c>
      <c r="H138" s="190">
        <v>4.4119999999999999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210</v>
      </c>
      <c r="AT138" s="198" t="s">
        <v>206</v>
      </c>
      <c r="AU138" s="198" t="s">
        <v>88</v>
      </c>
      <c r="AY138" s="15" t="s">
        <v>204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210</v>
      </c>
      <c r="BM138" s="198" t="s">
        <v>1272</v>
      </c>
    </row>
    <row r="139" s="2" customFormat="1" ht="24.15" customHeight="1">
      <c r="A139" s="34"/>
      <c r="B139" s="185"/>
      <c r="C139" s="186" t="s">
        <v>237</v>
      </c>
      <c r="D139" s="186" t="s">
        <v>206</v>
      </c>
      <c r="E139" s="187" t="s">
        <v>1273</v>
      </c>
      <c r="F139" s="188" t="s">
        <v>1274</v>
      </c>
      <c r="G139" s="189" t="s">
        <v>270</v>
      </c>
      <c r="H139" s="190">
        <v>4.4119999999999999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210</v>
      </c>
      <c r="AT139" s="198" t="s">
        <v>206</v>
      </c>
      <c r="AU139" s="198" t="s">
        <v>88</v>
      </c>
      <c r="AY139" s="15" t="s">
        <v>204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210</v>
      </c>
      <c r="BM139" s="198" t="s">
        <v>1275</v>
      </c>
    </row>
    <row r="140" s="2" customFormat="1" ht="21.75" customHeight="1">
      <c r="A140" s="34"/>
      <c r="B140" s="185"/>
      <c r="C140" s="186" t="s">
        <v>241</v>
      </c>
      <c r="D140" s="186" t="s">
        <v>206</v>
      </c>
      <c r="E140" s="187" t="s">
        <v>1276</v>
      </c>
      <c r="F140" s="188" t="s">
        <v>1277</v>
      </c>
      <c r="G140" s="189" t="s">
        <v>270</v>
      </c>
      <c r="H140" s="190">
        <v>4.4119999999999999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210</v>
      </c>
      <c r="AT140" s="198" t="s">
        <v>206</v>
      </c>
      <c r="AU140" s="198" t="s">
        <v>88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210</v>
      </c>
      <c r="BM140" s="198" t="s">
        <v>1278</v>
      </c>
    </row>
    <row r="141" s="2" customFormat="1" ht="24.15" customHeight="1">
      <c r="A141" s="34"/>
      <c r="B141" s="185"/>
      <c r="C141" s="186" t="s">
        <v>247</v>
      </c>
      <c r="D141" s="186" t="s">
        <v>206</v>
      </c>
      <c r="E141" s="187" t="s">
        <v>1279</v>
      </c>
      <c r="F141" s="188" t="s">
        <v>1280</v>
      </c>
      <c r="G141" s="189" t="s">
        <v>270</v>
      </c>
      <c r="H141" s="190">
        <v>88.239999999999995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210</v>
      </c>
      <c r="AT141" s="198" t="s">
        <v>206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210</v>
      </c>
      <c r="BM141" s="198" t="s">
        <v>1281</v>
      </c>
    </row>
    <row r="142" s="2" customFormat="1" ht="21.75" customHeight="1">
      <c r="A142" s="34"/>
      <c r="B142" s="185"/>
      <c r="C142" s="186" t="s">
        <v>251</v>
      </c>
      <c r="D142" s="186" t="s">
        <v>206</v>
      </c>
      <c r="E142" s="187" t="s">
        <v>1282</v>
      </c>
      <c r="F142" s="188" t="s">
        <v>1283</v>
      </c>
      <c r="G142" s="189" t="s">
        <v>270</v>
      </c>
      <c r="H142" s="190">
        <v>4.4119999999999999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210</v>
      </c>
      <c r="AT142" s="198" t="s">
        <v>206</v>
      </c>
      <c r="AU142" s="198" t="s">
        <v>88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210</v>
      </c>
      <c r="BM142" s="198" t="s">
        <v>1284</v>
      </c>
    </row>
    <row r="143" s="12" customFormat="1" ht="25.92" customHeight="1">
      <c r="A143" s="12"/>
      <c r="B143" s="172"/>
      <c r="C143" s="12"/>
      <c r="D143" s="173" t="s">
        <v>74</v>
      </c>
      <c r="E143" s="174" t="s">
        <v>577</v>
      </c>
      <c r="F143" s="174" t="s">
        <v>578</v>
      </c>
      <c r="G143" s="12"/>
      <c r="H143" s="12"/>
      <c r="I143" s="175"/>
      <c r="J143" s="176">
        <f>BK143</f>
        <v>0</v>
      </c>
      <c r="K143" s="12"/>
      <c r="L143" s="172"/>
      <c r="M143" s="177"/>
      <c r="N143" s="178"/>
      <c r="O143" s="178"/>
      <c r="P143" s="179">
        <f>P144+P158+P178+P213</f>
        <v>0</v>
      </c>
      <c r="Q143" s="178"/>
      <c r="R143" s="179">
        <f>R144+R158+R178+R213</f>
        <v>1.2566960999999999</v>
      </c>
      <c r="S143" s="178"/>
      <c r="T143" s="180">
        <f>T144+T158+T178+T213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88</v>
      </c>
      <c r="AT143" s="181" t="s">
        <v>74</v>
      </c>
      <c r="AU143" s="181" t="s">
        <v>75</v>
      </c>
      <c r="AY143" s="173" t="s">
        <v>204</v>
      </c>
      <c r="BK143" s="182">
        <f>BK144+BK158+BK178+BK213</f>
        <v>0</v>
      </c>
    </row>
    <row r="144" s="12" customFormat="1" ht="22.8" customHeight="1">
      <c r="A144" s="12"/>
      <c r="B144" s="172"/>
      <c r="C144" s="12"/>
      <c r="D144" s="173" t="s">
        <v>74</v>
      </c>
      <c r="E144" s="183" t="s">
        <v>689</v>
      </c>
      <c r="F144" s="183" t="s">
        <v>690</v>
      </c>
      <c r="G144" s="12"/>
      <c r="H144" s="12"/>
      <c r="I144" s="175"/>
      <c r="J144" s="184">
        <f>BK144</f>
        <v>0</v>
      </c>
      <c r="K144" s="12"/>
      <c r="L144" s="172"/>
      <c r="M144" s="177"/>
      <c r="N144" s="178"/>
      <c r="O144" s="178"/>
      <c r="P144" s="179">
        <f>SUM(P145:P157)</f>
        <v>0</v>
      </c>
      <c r="Q144" s="178"/>
      <c r="R144" s="179">
        <f>SUM(R145:R157)</f>
        <v>0.047216999999999995</v>
      </c>
      <c r="S144" s="178"/>
      <c r="T144" s="180">
        <f>SUM(T145:T157)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88</v>
      </c>
      <c r="AT144" s="181" t="s">
        <v>74</v>
      </c>
      <c r="AU144" s="181" t="s">
        <v>82</v>
      </c>
      <c r="AY144" s="173" t="s">
        <v>204</v>
      </c>
      <c r="BK144" s="182">
        <f>SUM(BK145:BK157)</f>
        <v>0</v>
      </c>
    </row>
    <row r="145" s="2" customFormat="1" ht="21.75" customHeight="1">
      <c r="A145" s="34"/>
      <c r="B145" s="185"/>
      <c r="C145" s="186" t="s">
        <v>255</v>
      </c>
      <c r="D145" s="186" t="s">
        <v>206</v>
      </c>
      <c r="E145" s="187" t="s">
        <v>1285</v>
      </c>
      <c r="F145" s="188" t="s">
        <v>1286</v>
      </c>
      <c r="G145" s="189" t="s">
        <v>495</v>
      </c>
      <c r="H145" s="190">
        <v>292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3.3000000000000003E-05</v>
      </c>
      <c r="R145" s="196">
        <f>Q145*H145</f>
        <v>0.0096360000000000005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267</v>
      </c>
      <c r="AT145" s="198" t="s">
        <v>206</v>
      </c>
      <c r="AU145" s="198" t="s">
        <v>88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267</v>
      </c>
      <c r="BM145" s="198" t="s">
        <v>1287</v>
      </c>
    </row>
    <row r="146" s="2" customFormat="1" ht="33" customHeight="1">
      <c r="A146" s="34"/>
      <c r="B146" s="185"/>
      <c r="C146" s="200" t="s">
        <v>259</v>
      </c>
      <c r="D146" s="200" t="s">
        <v>301</v>
      </c>
      <c r="E146" s="201" t="s">
        <v>1288</v>
      </c>
      <c r="F146" s="202" t="s">
        <v>1289</v>
      </c>
      <c r="G146" s="203" t="s">
        <v>495</v>
      </c>
      <c r="H146" s="204">
        <v>130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3.0000000000000001E-05</v>
      </c>
      <c r="R146" s="196">
        <f>Q146*H146</f>
        <v>0.0039000000000000003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334</v>
      </c>
      <c r="AT146" s="198" t="s">
        <v>301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267</v>
      </c>
      <c r="BM146" s="198" t="s">
        <v>1290</v>
      </c>
    </row>
    <row r="147" s="2" customFormat="1" ht="33" customHeight="1">
      <c r="A147" s="34"/>
      <c r="B147" s="185"/>
      <c r="C147" s="200" t="s">
        <v>263</v>
      </c>
      <c r="D147" s="200" t="s">
        <v>301</v>
      </c>
      <c r="E147" s="201" t="s">
        <v>1291</v>
      </c>
      <c r="F147" s="202" t="s">
        <v>1292</v>
      </c>
      <c r="G147" s="203" t="s">
        <v>495</v>
      </c>
      <c r="H147" s="204">
        <v>90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6.0000000000000002E-05</v>
      </c>
      <c r="R147" s="196">
        <f>Q147*H147</f>
        <v>0.0054000000000000003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334</v>
      </c>
      <c r="AT147" s="198" t="s">
        <v>301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267</v>
      </c>
      <c r="BM147" s="198" t="s">
        <v>1293</v>
      </c>
    </row>
    <row r="148" s="2" customFormat="1" ht="33" customHeight="1">
      <c r="A148" s="34"/>
      <c r="B148" s="185"/>
      <c r="C148" s="200" t="s">
        <v>267</v>
      </c>
      <c r="D148" s="200" t="s">
        <v>301</v>
      </c>
      <c r="E148" s="201" t="s">
        <v>1294</v>
      </c>
      <c r="F148" s="202" t="s">
        <v>1295</v>
      </c>
      <c r="G148" s="203" t="s">
        <v>495</v>
      </c>
      <c r="H148" s="204">
        <v>72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4.0000000000000003E-05</v>
      </c>
      <c r="R148" s="196">
        <f>Q148*H148</f>
        <v>0.0028800000000000002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334</v>
      </c>
      <c r="AT148" s="198" t="s">
        <v>301</v>
      </c>
      <c r="AU148" s="198" t="s">
        <v>88</v>
      </c>
      <c r="AY148" s="15" t="s">
        <v>204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267</v>
      </c>
      <c r="BM148" s="198" t="s">
        <v>1296</v>
      </c>
    </row>
    <row r="149" s="2" customFormat="1" ht="21.75" customHeight="1">
      <c r="A149" s="34"/>
      <c r="B149" s="185"/>
      <c r="C149" s="186" t="s">
        <v>272</v>
      </c>
      <c r="D149" s="186" t="s">
        <v>206</v>
      </c>
      <c r="E149" s="187" t="s">
        <v>1297</v>
      </c>
      <c r="F149" s="188" t="s">
        <v>1298</v>
      </c>
      <c r="G149" s="189" t="s">
        <v>495</v>
      </c>
      <c r="H149" s="190">
        <v>97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3.3000000000000003E-05</v>
      </c>
      <c r="R149" s="196">
        <f>Q149*H149</f>
        <v>0.0032010000000000003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267</v>
      </c>
      <c r="AT149" s="198" t="s">
        <v>206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267</v>
      </c>
      <c r="BM149" s="198" t="s">
        <v>1299</v>
      </c>
    </row>
    <row r="150" s="2" customFormat="1" ht="33" customHeight="1">
      <c r="A150" s="34"/>
      <c r="B150" s="185"/>
      <c r="C150" s="200" t="s">
        <v>276</v>
      </c>
      <c r="D150" s="200" t="s">
        <v>301</v>
      </c>
      <c r="E150" s="201" t="s">
        <v>1300</v>
      </c>
      <c r="F150" s="202" t="s">
        <v>1301</v>
      </c>
      <c r="G150" s="203" t="s">
        <v>495</v>
      </c>
      <c r="H150" s="204">
        <v>67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0.00018000000000000001</v>
      </c>
      <c r="R150" s="196">
        <f>Q150*H150</f>
        <v>0.012060000000000001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334</v>
      </c>
      <c r="AT150" s="198" t="s">
        <v>301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267</v>
      </c>
      <c r="BM150" s="198" t="s">
        <v>1302</v>
      </c>
    </row>
    <row r="151" s="2" customFormat="1" ht="33" customHeight="1">
      <c r="A151" s="34"/>
      <c r="B151" s="185"/>
      <c r="C151" s="200" t="s">
        <v>280</v>
      </c>
      <c r="D151" s="200" t="s">
        <v>301</v>
      </c>
      <c r="E151" s="201" t="s">
        <v>1303</v>
      </c>
      <c r="F151" s="202" t="s">
        <v>1304</v>
      </c>
      <c r="G151" s="203" t="s">
        <v>495</v>
      </c>
      <c r="H151" s="204">
        <v>30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0.00025000000000000001</v>
      </c>
      <c r="R151" s="196">
        <f>Q151*H151</f>
        <v>0.0074999999999999997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334</v>
      </c>
      <c r="AT151" s="198" t="s">
        <v>301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267</v>
      </c>
      <c r="BM151" s="198" t="s">
        <v>1305</v>
      </c>
    </row>
    <row r="152" s="2" customFormat="1" ht="37.8" customHeight="1">
      <c r="A152" s="34"/>
      <c r="B152" s="185"/>
      <c r="C152" s="186" t="s">
        <v>7</v>
      </c>
      <c r="D152" s="186" t="s">
        <v>206</v>
      </c>
      <c r="E152" s="187" t="s">
        <v>1306</v>
      </c>
      <c r="F152" s="188" t="s">
        <v>1307</v>
      </c>
      <c r="G152" s="189" t="s">
        <v>294</v>
      </c>
      <c r="H152" s="190">
        <v>5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0.00033</v>
      </c>
      <c r="R152" s="196">
        <f>Q152*H152</f>
        <v>0.00165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267</v>
      </c>
      <c r="AT152" s="198" t="s">
        <v>206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267</v>
      </c>
      <c r="BM152" s="198" t="s">
        <v>1308</v>
      </c>
    </row>
    <row r="153" s="2" customFormat="1" ht="21.75" customHeight="1">
      <c r="A153" s="34"/>
      <c r="B153" s="185"/>
      <c r="C153" s="200" t="s">
        <v>287</v>
      </c>
      <c r="D153" s="200" t="s">
        <v>301</v>
      </c>
      <c r="E153" s="201" t="s">
        <v>1309</v>
      </c>
      <c r="F153" s="202" t="s">
        <v>1310</v>
      </c>
      <c r="G153" s="203" t="s">
        <v>294</v>
      </c>
      <c r="H153" s="204">
        <v>1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0.00048999999999999998</v>
      </c>
      <c r="R153" s="196">
        <f>Q153*H153</f>
        <v>0.00048999999999999998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334</v>
      </c>
      <c r="AT153" s="198" t="s">
        <v>301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267</v>
      </c>
      <c r="BM153" s="198" t="s">
        <v>1311</v>
      </c>
    </row>
    <row r="154" s="2" customFormat="1" ht="24.15" customHeight="1">
      <c r="A154" s="34"/>
      <c r="B154" s="185"/>
      <c r="C154" s="200" t="s">
        <v>291</v>
      </c>
      <c r="D154" s="200" t="s">
        <v>301</v>
      </c>
      <c r="E154" s="201" t="s">
        <v>1312</v>
      </c>
      <c r="F154" s="202" t="s">
        <v>1313</v>
      </c>
      <c r="G154" s="203" t="s">
        <v>294</v>
      </c>
      <c r="H154" s="204">
        <v>5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0.00010000000000000001</v>
      </c>
      <c r="R154" s="196">
        <f>Q154*H154</f>
        <v>0.00050000000000000001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334</v>
      </c>
      <c r="AT154" s="198" t="s">
        <v>301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267</v>
      </c>
      <c r="BM154" s="198" t="s">
        <v>1314</v>
      </c>
    </row>
    <row r="155" s="2" customFormat="1" ht="24.15" customHeight="1">
      <c r="A155" s="34"/>
      <c r="B155" s="185"/>
      <c r="C155" s="186" t="s">
        <v>296</v>
      </c>
      <c r="D155" s="186" t="s">
        <v>206</v>
      </c>
      <c r="E155" s="187" t="s">
        <v>720</v>
      </c>
      <c r="F155" s="188" t="s">
        <v>721</v>
      </c>
      <c r="G155" s="189" t="s">
        <v>641</v>
      </c>
      <c r="H155" s="211"/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267</v>
      </c>
      <c r="AT155" s="198" t="s">
        <v>206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267</v>
      </c>
      <c r="BM155" s="198" t="s">
        <v>1315</v>
      </c>
    </row>
    <row r="156" s="2" customFormat="1" ht="24.15" customHeight="1">
      <c r="A156" s="34"/>
      <c r="B156" s="185"/>
      <c r="C156" s="186" t="s">
        <v>300</v>
      </c>
      <c r="D156" s="186" t="s">
        <v>206</v>
      </c>
      <c r="E156" s="187" t="s">
        <v>1316</v>
      </c>
      <c r="F156" s="188" t="s">
        <v>1317</v>
      </c>
      <c r="G156" s="189" t="s">
        <v>641</v>
      </c>
      <c r="H156" s="211"/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267</v>
      </c>
      <c r="AT156" s="198" t="s">
        <v>206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267</v>
      </c>
      <c r="BM156" s="198" t="s">
        <v>1318</v>
      </c>
    </row>
    <row r="157" s="2" customFormat="1" ht="24.15" customHeight="1">
      <c r="A157" s="34"/>
      <c r="B157" s="185"/>
      <c r="C157" s="186" t="s">
        <v>306</v>
      </c>
      <c r="D157" s="186" t="s">
        <v>206</v>
      </c>
      <c r="E157" s="187" t="s">
        <v>1319</v>
      </c>
      <c r="F157" s="188" t="s">
        <v>1320</v>
      </c>
      <c r="G157" s="189" t="s">
        <v>641</v>
      </c>
      <c r="H157" s="211"/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267</v>
      </c>
      <c r="AT157" s="198" t="s">
        <v>206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267</v>
      </c>
      <c r="BM157" s="198" t="s">
        <v>1321</v>
      </c>
    </row>
    <row r="158" s="12" customFormat="1" ht="22.8" customHeight="1">
      <c r="A158" s="12"/>
      <c r="B158" s="172"/>
      <c r="C158" s="12"/>
      <c r="D158" s="173" t="s">
        <v>74</v>
      </c>
      <c r="E158" s="183" t="s">
        <v>1322</v>
      </c>
      <c r="F158" s="183" t="s">
        <v>1323</v>
      </c>
      <c r="G158" s="12"/>
      <c r="H158" s="12"/>
      <c r="I158" s="175"/>
      <c r="J158" s="184">
        <f>BK158</f>
        <v>0</v>
      </c>
      <c r="K158" s="12"/>
      <c r="L158" s="172"/>
      <c r="M158" s="177"/>
      <c r="N158" s="178"/>
      <c r="O158" s="178"/>
      <c r="P158" s="179">
        <f>SUM(P159:P177)</f>
        <v>0</v>
      </c>
      <c r="Q158" s="178"/>
      <c r="R158" s="179">
        <f>SUM(R159:R177)</f>
        <v>0.052336200000000006</v>
      </c>
      <c r="S158" s="178"/>
      <c r="T158" s="180">
        <f>SUM(T159:T177)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3" t="s">
        <v>88</v>
      </c>
      <c r="AT158" s="181" t="s">
        <v>74</v>
      </c>
      <c r="AU158" s="181" t="s">
        <v>82</v>
      </c>
      <c r="AY158" s="173" t="s">
        <v>204</v>
      </c>
      <c r="BK158" s="182">
        <f>SUM(BK159:BK177)</f>
        <v>0</v>
      </c>
    </row>
    <row r="159" s="2" customFormat="1" ht="24.15" customHeight="1">
      <c r="A159" s="34"/>
      <c r="B159" s="185"/>
      <c r="C159" s="186" t="s">
        <v>310</v>
      </c>
      <c r="D159" s="186" t="s">
        <v>206</v>
      </c>
      <c r="E159" s="187" t="s">
        <v>1324</v>
      </c>
      <c r="F159" s="188" t="s">
        <v>1325</v>
      </c>
      <c r="G159" s="189" t="s">
        <v>495</v>
      </c>
      <c r="H159" s="190">
        <v>10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0.00021809999999999999</v>
      </c>
      <c r="R159" s="196">
        <f>Q159*H159</f>
        <v>0.0021809999999999998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267</v>
      </c>
      <c r="AT159" s="198" t="s">
        <v>206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267</v>
      </c>
      <c r="BM159" s="198" t="s">
        <v>1326</v>
      </c>
    </row>
    <row r="160" s="2" customFormat="1" ht="24.15" customHeight="1">
      <c r="A160" s="34"/>
      <c r="B160" s="185"/>
      <c r="C160" s="186" t="s">
        <v>314</v>
      </c>
      <c r="D160" s="186" t="s">
        <v>206</v>
      </c>
      <c r="E160" s="187" t="s">
        <v>1327</v>
      </c>
      <c r="F160" s="188" t="s">
        <v>1328</v>
      </c>
      <c r="G160" s="189" t="s">
        <v>495</v>
      </c>
      <c r="H160" s="190">
        <v>25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0.00043350000000000002</v>
      </c>
      <c r="R160" s="196">
        <f>Q160*H160</f>
        <v>0.0108375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267</v>
      </c>
      <c r="AT160" s="198" t="s">
        <v>206</v>
      </c>
      <c r="AU160" s="198" t="s">
        <v>88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267</v>
      </c>
      <c r="BM160" s="198" t="s">
        <v>1329</v>
      </c>
    </row>
    <row r="161" s="2" customFormat="1" ht="24.15" customHeight="1">
      <c r="A161" s="34"/>
      <c r="B161" s="185"/>
      <c r="C161" s="186" t="s">
        <v>318</v>
      </c>
      <c r="D161" s="186" t="s">
        <v>206</v>
      </c>
      <c r="E161" s="187" t="s">
        <v>1330</v>
      </c>
      <c r="F161" s="188" t="s">
        <v>1331</v>
      </c>
      <c r="G161" s="189" t="s">
        <v>495</v>
      </c>
      <c r="H161" s="190">
        <v>10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0.00097316000000000004</v>
      </c>
      <c r="R161" s="196">
        <f>Q161*H161</f>
        <v>0.0097316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267</v>
      </c>
      <c r="AT161" s="198" t="s">
        <v>206</v>
      </c>
      <c r="AU161" s="198" t="s">
        <v>88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267</v>
      </c>
      <c r="BM161" s="198" t="s">
        <v>1332</v>
      </c>
    </row>
    <row r="162" s="2" customFormat="1" ht="24.15" customHeight="1">
      <c r="A162" s="34"/>
      <c r="B162" s="185"/>
      <c r="C162" s="186" t="s">
        <v>322</v>
      </c>
      <c r="D162" s="186" t="s">
        <v>206</v>
      </c>
      <c r="E162" s="187" t="s">
        <v>1333</v>
      </c>
      <c r="F162" s="188" t="s">
        <v>1334</v>
      </c>
      <c r="G162" s="189" t="s">
        <v>495</v>
      </c>
      <c r="H162" s="190">
        <v>10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0.0020938100000000002</v>
      </c>
      <c r="R162" s="196">
        <f>Q162*H162</f>
        <v>0.020938100000000001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267</v>
      </c>
      <c r="AT162" s="198" t="s">
        <v>206</v>
      </c>
      <c r="AU162" s="198" t="s">
        <v>88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267</v>
      </c>
      <c r="BM162" s="198" t="s">
        <v>1335</v>
      </c>
    </row>
    <row r="163" s="2" customFormat="1" ht="24.15" customHeight="1">
      <c r="A163" s="34"/>
      <c r="B163" s="185"/>
      <c r="C163" s="186" t="s">
        <v>326</v>
      </c>
      <c r="D163" s="186" t="s">
        <v>206</v>
      </c>
      <c r="E163" s="187" t="s">
        <v>1336</v>
      </c>
      <c r="F163" s="188" t="s">
        <v>1337</v>
      </c>
      <c r="G163" s="189" t="s">
        <v>294</v>
      </c>
      <c r="H163" s="190">
        <v>5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1.0000000000000001E-05</v>
      </c>
      <c r="R163" s="196">
        <f>Q163*H163</f>
        <v>5.0000000000000002E-05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267</v>
      </c>
      <c r="AT163" s="198" t="s">
        <v>206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267</v>
      </c>
      <c r="BM163" s="198" t="s">
        <v>1338</v>
      </c>
    </row>
    <row r="164" s="2" customFormat="1" ht="24.15" customHeight="1">
      <c r="A164" s="34"/>
      <c r="B164" s="185"/>
      <c r="C164" s="200" t="s">
        <v>330</v>
      </c>
      <c r="D164" s="200" t="s">
        <v>301</v>
      </c>
      <c r="E164" s="201" t="s">
        <v>1339</v>
      </c>
      <c r="F164" s="202" t="s">
        <v>1340</v>
      </c>
      <c r="G164" s="203" t="s">
        <v>294</v>
      </c>
      <c r="H164" s="204">
        <v>5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0.00048000000000000001</v>
      </c>
      <c r="R164" s="196">
        <f>Q164*H164</f>
        <v>0.0024000000000000002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334</v>
      </c>
      <c r="AT164" s="198" t="s">
        <v>301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267</v>
      </c>
      <c r="BM164" s="198" t="s">
        <v>1341</v>
      </c>
    </row>
    <row r="165" s="2" customFormat="1" ht="24.15" customHeight="1">
      <c r="A165" s="34"/>
      <c r="B165" s="185"/>
      <c r="C165" s="186" t="s">
        <v>334</v>
      </c>
      <c r="D165" s="186" t="s">
        <v>206</v>
      </c>
      <c r="E165" s="187" t="s">
        <v>1342</v>
      </c>
      <c r="F165" s="188" t="s">
        <v>1343</v>
      </c>
      <c r="G165" s="189" t="s">
        <v>294</v>
      </c>
      <c r="H165" s="190">
        <v>7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267</v>
      </c>
      <c r="AT165" s="198" t="s">
        <v>206</v>
      </c>
      <c r="AU165" s="198" t="s">
        <v>88</v>
      </c>
      <c r="AY165" s="15" t="s">
        <v>204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267</v>
      </c>
      <c r="BM165" s="198" t="s">
        <v>1344</v>
      </c>
    </row>
    <row r="166" s="2" customFormat="1" ht="24.15" customHeight="1">
      <c r="A166" s="34"/>
      <c r="B166" s="185"/>
      <c r="C166" s="200" t="s">
        <v>338</v>
      </c>
      <c r="D166" s="200" t="s">
        <v>301</v>
      </c>
      <c r="E166" s="201" t="s">
        <v>1345</v>
      </c>
      <c r="F166" s="202" t="s">
        <v>1346</v>
      </c>
      <c r="G166" s="203" t="s">
        <v>294</v>
      </c>
      <c r="H166" s="204">
        <v>7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0.00071000000000000002</v>
      </c>
      <c r="R166" s="196">
        <f>Q166*H166</f>
        <v>0.0049700000000000005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334</v>
      </c>
      <c r="AT166" s="198" t="s">
        <v>301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267</v>
      </c>
      <c r="BM166" s="198" t="s">
        <v>1347</v>
      </c>
    </row>
    <row r="167" s="2" customFormat="1" ht="16.5" customHeight="1">
      <c r="A167" s="34"/>
      <c r="B167" s="185"/>
      <c r="C167" s="186" t="s">
        <v>342</v>
      </c>
      <c r="D167" s="186" t="s">
        <v>206</v>
      </c>
      <c r="E167" s="187" t="s">
        <v>1348</v>
      </c>
      <c r="F167" s="188" t="s">
        <v>1349</v>
      </c>
      <c r="G167" s="189" t="s">
        <v>294</v>
      </c>
      <c r="H167" s="190">
        <v>2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3.9999999999999998E-06</v>
      </c>
      <c r="R167" s="196">
        <f>Q167*H167</f>
        <v>7.9999999999999996E-06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267</v>
      </c>
      <c r="AT167" s="198" t="s">
        <v>206</v>
      </c>
      <c r="AU167" s="198" t="s">
        <v>88</v>
      </c>
      <c r="AY167" s="15" t="s">
        <v>204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267</v>
      </c>
      <c r="BM167" s="198" t="s">
        <v>1350</v>
      </c>
    </row>
    <row r="168" s="2" customFormat="1" ht="24.15" customHeight="1">
      <c r="A168" s="34"/>
      <c r="B168" s="185"/>
      <c r="C168" s="200" t="s">
        <v>346</v>
      </c>
      <c r="D168" s="200" t="s">
        <v>301</v>
      </c>
      <c r="E168" s="201" t="s">
        <v>1351</v>
      </c>
      <c r="F168" s="202" t="s">
        <v>1352</v>
      </c>
      <c r="G168" s="203" t="s">
        <v>294</v>
      </c>
      <c r="H168" s="204">
        <v>2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0.00060999999999999997</v>
      </c>
      <c r="R168" s="196">
        <f>Q168*H168</f>
        <v>0.00122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334</v>
      </c>
      <c r="AT168" s="198" t="s">
        <v>301</v>
      </c>
      <c r="AU168" s="198" t="s">
        <v>88</v>
      </c>
      <c r="AY168" s="15" t="s">
        <v>204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267</v>
      </c>
      <c r="BM168" s="198" t="s">
        <v>1353</v>
      </c>
    </row>
    <row r="169" s="2" customFormat="1" ht="24.15" customHeight="1">
      <c r="A169" s="34"/>
      <c r="B169" s="185"/>
      <c r="C169" s="186" t="s">
        <v>350</v>
      </c>
      <c r="D169" s="186" t="s">
        <v>206</v>
      </c>
      <c r="E169" s="187" t="s">
        <v>1354</v>
      </c>
      <c r="F169" s="188" t="s">
        <v>1355</v>
      </c>
      <c r="G169" s="189" t="s">
        <v>294</v>
      </c>
      <c r="H169" s="190">
        <v>7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267</v>
      </c>
      <c r="AT169" s="198" t="s">
        <v>206</v>
      </c>
      <c r="AU169" s="198" t="s">
        <v>88</v>
      </c>
      <c r="AY169" s="15" t="s">
        <v>204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267</v>
      </c>
      <c r="BM169" s="198" t="s">
        <v>1356</v>
      </c>
    </row>
    <row r="170" s="2" customFormat="1" ht="24.15" customHeight="1">
      <c r="A170" s="34"/>
      <c r="B170" s="185"/>
      <c r="C170" s="186" t="s">
        <v>354</v>
      </c>
      <c r="D170" s="186" t="s">
        <v>206</v>
      </c>
      <c r="E170" s="187" t="s">
        <v>1357</v>
      </c>
      <c r="F170" s="188" t="s">
        <v>1358</v>
      </c>
      <c r="G170" s="189" t="s">
        <v>294</v>
      </c>
      <c r="H170" s="190">
        <v>27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267</v>
      </c>
      <c r="AT170" s="198" t="s">
        <v>206</v>
      </c>
      <c r="AU170" s="198" t="s">
        <v>88</v>
      </c>
      <c r="AY170" s="15" t="s">
        <v>204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267</v>
      </c>
      <c r="BM170" s="198" t="s">
        <v>1359</v>
      </c>
    </row>
    <row r="171" s="2" customFormat="1" ht="24.15" customHeight="1">
      <c r="A171" s="34"/>
      <c r="B171" s="185"/>
      <c r="C171" s="186" t="s">
        <v>358</v>
      </c>
      <c r="D171" s="186" t="s">
        <v>206</v>
      </c>
      <c r="E171" s="187" t="s">
        <v>1360</v>
      </c>
      <c r="F171" s="188" t="s">
        <v>1361</v>
      </c>
      <c r="G171" s="189" t="s">
        <v>294</v>
      </c>
      <c r="H171" s="190">
        <v>1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267</v>
      </c>
      <c r="AT171" s="198" t="s">
        <v>206</v>
      </c>
      <c r="AU171" s="198" t="s">
        <v>88</v>
      </c>
      <c r="AY171" s="15" t="s">
        <v>204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267</v>
      </c>
      <c r="BM171" s="198" t="s">
        <v>1362</v>
      </c>
    </row>
    <row r="172" s="2" customFormat="1" ht="24.15" customHeight="1">
      <c r="A172" s="34"/>
      <c r="B172" s="185"/>
      <c r="C172" s="186" t="s">
        <v>362</v>
      </c>
      <c r="D172" s="186" t="s">
        <v>206</v>
      </c>
      <c r="E172" s="187" t="s">
        <v>1363</v>
      </c>
      <c r="F172" s="188" t="s">
        <v>1364</v>
      </c>
      <c r="G172" s="189" t="s">
        <v>294</v>
      </c>
      <c r="H172" s="190">
        <v>12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267</v>
      </c>
      <c r="AT172" s="198" t="s">
        <v>206</v>
      </c>
      <c r="AU172" s="198" t="s">
        <v>88</v>
      </c>
      <c r="AY172" s="15" t="s">
        <v>204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267</v>
      </c>
      <c r="BM172" s="198" t="s">
        <v>1365</v>
      </c>
    </row>
    <row r="173" s="2" customFormat="1" ht="24.15" customHeight="1">
      <c r="A173" s="34"/>
      <c r="B173" s="185"/>
      <c r="C173" s="186" t="s">
        <v>366</v>
      </c>
      <c r="D173" s="186" t="s">
        <v>206</v>
      </c>
      <c r="E173" s="187" t="s">
        <v>1366</v>
      </c>
      <c r="F173" s="188" t="s">
        <v>1367</v>
      </c>
      <c r="G173" s="189" t="s">
        <v>495</v>
      </c>
      <c r="H173" s="190">
        <v>55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267</v>
      </c>
      <c r="AT173" s="198" t="s">
        <v>206</v>
      </c>
      <c r="AU173" s="198" t="s">
        <v>88</v>
      </c>
      <c r="AY173" s="15" t="s">
        <v>204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267</v>
      </c>
      <c r="BM173" s="198" t="s">
        <v>1368</v>
      </c>
    </row>
    <row r="174" s="2" customFormat="1" ht="16.5" customHeight="1">
      <c r="A174" s="34"/>
      <c r="B174" s="185"/>
      <c r="C174" s="186" t="s">
        <v>370</v>
      </c>
      <c r="D174" s="186" t="s">
        <v>206</v>
      </c>
      <c r="E174" s="187" t="s">
        <v>1369</v>
      </c>
      <c r="F174" s="188" t="s">
        <v>1370</v>
      </c>
      <c r="G174" s="189" t="s">
        <v>641</v>
      </c>
      <c r="H174" s="211"/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267</v>
      </c>
      <c r="AT174" s="198" t="s">
        <v>206</v>
      </c>
      <c r="AU174" s="198" t="s">
        <v>88</v>
      </c>
      <c r="AY174" s="15" t="s">
        <v>204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267</v>
      </c>
      <c r="BM174" s="198" t="s">
        <v>1371</v>
      </c>
    </row>
    <row r="175" s="2" customFormat="1" ht="24.15" customHeight="1">
      <c r="A175" s="34"/>
      <c r="B175" s="185"/>
      <c r="C175" s="186" t="s">
        <v>374</v>
      </c>
      <c r="D175" s="186" t="s">
        <v>206</v>
      </c>
      <c r="E175" s="187" t="s">
        <v>1372</v>
      </c>
      <c r="F175" s="188" t="s">
        <v>1373</v>
      </c>
      <c r="G175" s="189" t="s">
        <v>641</v>
      </c>
      <c r="H175" s="211"/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267</v>
      </c>
      <c r="AT175" s="198" t="s">
        <v>206</v>
      </c>
      <c r="AU175" s="198" t="s">
        <v>88</v>
      </c>
      <c r="AY175" s="15" t="s">
        <v>204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267</v>
      </c>
      <c r="BM175" s="198" t="s">
        <v>1374</v>
      </c>
    </row>
    <row r="176" s="2" customFormat="1" ht="24.15" customHeight="1">
      <c r="A176" s="34"/>
      <c r="B176" s="185"/>
      <c r="C176" s="186" t="s">
        <v>378</v>
      </c>
      <c r="D176" s="186" t="s">
        <v>206</v>
      </c>
      <c r="E176" s="187" t="s">
        <v>1375</v>
      </c>
      <c r="F176" s="188" t="s">
        <v>1376</v>
      </c>
      <c r="G176" s="189" t="s">
        <v>641</v>
      </c>
      <c r="H176" s="211"/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267</v>
      </c>
      <c r="AT176" s="198" t="s">
        <v>206</v>
      </c>
      <c r="AU176" s="198" t="s">
        <v>88</v>
      </c>
      <c r="AY176" s="15" t="s">
        <v>204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267</v>
      </c>
      <c r="BM176" s="198" t="s">
        <v>1377</v>
      </c>
    </row>
    <row r="177" s="2" customFormat="1" ht="24.15" customHeight="1">
      <c r="A177" s="34"/>
      <c r="B177" s="185"/>
      <c r="C177" s="186" t="s">
        <v>382</v>
      </c>
      <c r="D177" s="186" t="s">
        <v>206</v>
      </c>
      <c r="E177" s="187" t="s">
        <v>1378</v>
      </c>
      <c r="F177" s="188" t="s">
        <v>1379</v>
      </c>
      <c r="G177" s="189" t="s">
        <v>641</v>
      </c>
      <c r="H177" s="211"/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267</v>
      </c>
      <c r="AT177" s="198" t="s">
        <v>206</v>
      </c>
      <c r="AU177" s="198" t="s">
        <v>88</v>
      </c>
      <c r="AY177" s="15" t="s">
        <v>204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267</v>
      </c>
      <c r="BM177" s="198" t="s">
        <v>1380</v>
      </c>
    </row>
    <row r="178" s="12" customFormat="1" ht="22.8" customHeight="1">
      <c r="A178" s="12"/>
      <c r="B178" s="172"/>
      <c r="C178" s="12"/>
      <c r="D178" s="173" t="s">
        <v>74</v>
      </c>
      <c r="E178" s="183" t="s">
        <v>723</v>
      </c>
      <c r="F178" s="183" t="s">
        <v>724</v>
      </c>
      <c r="G178" s="12"/>
      <c r="H178" s="12"/>
      <c r="I178" s="175"/>
      <c r="J178" s="184">
        <f>BK178</f>
        <v>0</v>
      </c>
      <c r="K178" s="12"/>
      <c r="L178" s="172"/>
      <c r="M178" s="177"/>
      <c r="N178" s="178"/>
      <c r="O178" s="178"/>
      <c r="P178" s="179">
        <f>SUM(P179:P212)</f>
        <v>0</v>
      </c>
      <c r="Q178" s="178"/>
      <c r="R178" s="179">
        <f>SUM(R179:R212)</f>
        <v>0.57851038999999993</v>
      </c>
      <c r="S178" s="178"/>
      <c r="T178" s="180">
        <f>SUM(T179:T212)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3" t="s">
        <v>88</v>
      </c>
      <c r="AT178" s="181" t="s">
        <v>74</v>
      </c>
      <c r="AU178" s="181" t="s">
        <v>82</v>
      </c>
      <c r="AY178" s="173" t="s">
        <v>204</v>
      </c>
      <c r="BK178" s="182">
        <f>SUM(BK179:BK212)</f>
        <v>0</v>
      </c>
    </row>
    <row r="179" s="2" customFormat="1" ht="24.15" customHeight="1">
      <c r="A179" s="34"/>
      <c r="B179" s="185"/>
      <c r="C179" s="186" t="s">
        <v>386</v>
      </c>
      <c r="D179" s="186" t="s">
        <v>206</v>
      </c>
      <c r="E179" s="187" t="s">
        <v>1381</v>
      </c>
      <c r="F179" s="188" t="s">
        <v>1382</v>
      </c>
      <c r="G179" s="189" t="s">
        <v>495</v>
      </c>
      <c r="H179" s="190">
        <v>130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0.00043110000000000002</v>
      </c>
      <c r="R179" s="196">
        <f>Q179*H179</f>
        <v>0.056043000000000003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267</v>
      </c>
      <c r="AT179" s="198" t="s">
        <v>206</v>
      </c>
      <c r="AU179" s="198" t="s">
        <v>88</v>
      </c>
      <c r="AY179" s="15" t="s">
        <v>204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267</v>
      </c>
      <c r="BM179" s="198" t="s">
        <v>1383</v>
      </c>
    </row>
    <row r="180" s="2" customFormat="1" ht="24.15" customHeight="1">
      <c r="A180" s="34"/>
      <c r="B180" s="185"/>
      <c r="C180" s="186" t="s">
        <v>390</v>
      </c>
      <c r="D180" s="186" t="s">
        <v>206</v>
      </c>
      <c r="E180" s="187" t="s">
        <v>1384</v>
      </c>
      <c r="F180" s="188" t="s">
        <v>1385</v>
      </c>
      <c r="G180" s="189" t="s">
        <v>495</v>
      </c>
      <c r="H180" s="190">
        <v>85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0.00055957000000000001</v>
      </c>
      <c r="R180" s="196">
        <f>Q180*H180</f>
        <v>0.04756345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267</v>
      </c>
      <c r="AT180" s="198" t="s">
        <v>206</v>
      </c>
      <c r="AU180" s="198" t="s">
        <v>88</v>
      </c>
      <c r="AY180" s="15" t="s">
        <v>204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267</v>
      </c>
      <c r="BM180" s="198" t="s">
        <v>1386</v>
      </c>
    </row>
    <row r="181" s="2" customFormat="1" ht="24.15" customHeight="1">
      <c r="A181" s="34"/>
      <c r="B181" s="185"/>
      <c r="C181" s="186" t="s">
        <v>395</v>
      </c>
      <c r="D181" s="186" t="s">
        <v>206</v>
      </c>
      <c r="E181" s="187" t="s">
        <v>1387</v>
      </c>
      <c r="F181" s="188" t="s">
        <v>1388</v>
      </c>
      <c r="G181" s="189" t="s">
        <v>495</v>
      </c>
      <c r="H181" s="190">
        <v>40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0.00071131999999999999</v>
      </c>
      <c r="R181" s="196">
        <f>Q181*H181</f>
        <v>0.0284528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267</v>
      </c>
      <c r="AT181" s="198" t="s">
        <v>206</v>
      </c>
      <c r="AU181" s="198" t="s">
        <v>88</v>
      </c>
      <c r="AY181" s="15" t="s">
        <v>204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267</v>
      </c>
      <c r="BM181" s="198" t="s">
        <v>1389</v>
      </c>
    </row>
    <row r="182" s="2" customFormat="1" ht="24.15" customHeight="1">
      <c r="A182" s="34"/>
      <c r="B182" s="185"/>
      <c r="C182" s="186" t="s">
        <v>399</v>
      </c>
      <c r="D182" s="186" t="s">
        <v>206</v>
      </c>
      <c r="E182" s="187" t="s">
        <v>1390</v>
      </c>
      <c r="F182" s="188" t="s">
        <v>1391</v>
      </c>
      <c r="G182" s="189" t="s">
        <v>495</v>
      </c>
      <c r="H182" s="190">
        <v>55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0.00108508</v>
      </c>
      <c r="R182" s="196">
        <f>Q182*H182</f>
        <v>0.059679400000000001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267</v>
      </c>
      <c r="AT182" s="198" t="s">
        <v>206</v>
      </c>
      <c r="AU182" s="198" t="s">
        <v>88</v>
      </c>
      <c r="AY182" s="15" t="s">
        <v>204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267</v>
      </c>
      <c r="BM182" s="198" t="s">
        <v>1392</v>
      </c>
    </row>
    <row r="183" s="2" customFormat="1" ht="24.15" customHeight="1">
      <c r="A183" s="34"/>
      <c r="B183" s="185"/>
      <c r="C183" s="186" t="s">
        <v>403</v>
      </c>
      <c r="D183" s="186" t="s">
        <v>206</v>
      </c>
      <c r="E183" s="187" t="s">
        <v>1393</v>
      </c>
      <c r="F183" s="188" t="s">
        <v>1394</v>
      </c>
      <c r="G183" s="189" t="s">
        <v>495</v>
      </c>
      <c r="H183" s="190">
        <v>30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0.0013635800000000001</v>
      </c>
      <c r="R183" s="196">
        <f>Q183*H183</f>
        <v>0.040907400000000003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267</v>
      </c>
      <c r="AT183" s="198" t="s">
        <v>206</v>
      </c>
      <c r="AU183" s="198" t="s">
        <v>88</v>
      </c>
      <c r="AY183" s="15" t="s">
        <v>204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267</v>
      </c>
      <c r="BM183" s="198" t="s">
        <v>1395</v>
      </c>
    </row>
    <row r="184" s="2" customFormat="1" ht="37.8" customHeight="1">
      <c r="A184" s="34"/>
      <c r="B184" s="185"/>
      <c r="C184" s="186" t="s">
        <v>407</v>
      </c>
      <c r="D184" s="186" t="s">
        <v>206</v>
      </c>
      <c r="E184" s="187" t="s">
        <v>1396</v>
      </c>
      <c r="F184" s="188" t="s">
        <v>1397</v>
      </c>
      <c r="G184" s="189" t="s">
        <v>495</v>
      </c>
      <c r="H184" s="190">
        <v>5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0.0043189700000000001</v>
      </c>
      <c r="R184" s="196">
        <f>Q184*H184</f>
        <v>0.021594849999999999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267</v>
      </c>
      <c r="AT184" s="198" t="s">
        <v>206</v>
      </c>
      <c r="AU184" s="198" t="s">
        <v>88</v>
      </c>
      <c r="AY184" s="15" t="s">
        <v>204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267</v>
      </c>
      <c r="BM184" s="198" t="s">
        <v>1398</v>
      </c>
    </row>
    <row r="185" s="2" customFormat="1" ht="37.8" customHeight="1">
      <c r="A185" s="34"/>
      <c r="B185" s="185"/>
      <c r="C185" s="186" t="s">
        <v>412</v>
      </c>
      <c r="D185" s="186" t="s">
        <v>206</v>
      </c>
      <c r="E185" s="187" t="s">
        <v>1399</v>
      </c>
      <c r="F185" s="188" t="s">
        <v>1400</v>
      </c>
      <c r="G185" s="189" t="s">
        <v>495</v>
      </c>
      <c r="H185" s="190">
        <v>32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0.0047636500000000003</v>
      </c>
      <c r="R185" s="196">
        <f>Q185*H185</f>
        <v>0.15243680000000001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267</v>
      </c>
      <c r="AT185" s="198" t="s">
        <v>206</v>
      </c>
      <c r="AU185" s="198" t="s">
        <v>88</v>
      </c>
      <c r="AY185" s="15" t="s">
        <v>204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267</v>
      </c>
      <c r="BM185" s="198" t="s">
        <v>1401</v>
      </c>
    </row>
    <row r="186" s="2" customFormat="1" ht="37.8" customHeight="1">
      <c r="A186" s="34"/>
      <c r="B186" s="185"/>
      <c r="C186" s="186" t="s">
        <v>416</v>
      </c>
      <c r="D186" s="186" t="s">
        <v>206</v>
      </c>
      <c r="E186" s="187" t="s">
        <v>1402</v>
      </c>
      <c r="F186" s="188" t="s">
        <v>1403</v>
      </c>
      <c r="G186" s="189" t="s">
        <v>495</v>
      </c>
      <c r="H186" s="190">
        <v>12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0.00515294</v>
      </c>
      <c r="R186" s="196">
        <f>Q186*H186</f>
        <v>0.061835279999999999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267</v>
      </c>
      <c r="AT186" s="198" t="s">
        <v>206</v>
      </c>
      <c r="AU186" s="198" t="s">
        <v>88</v>
      </c>
      <c r="AY186" s="15" t="s">
        <v>204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267</v>
      </c>
      <c r="BM186" s="198" t="s">
        <v>1404</v>
      </c>
    </row>
    <row r="187" s="2" customFormat="1" ht="24.15" customHeight="1">
      <c r="A187" s="34"/>
      <c r="B187" s="185"/>
      <c r="C187" s="186" t="s">
        <v>420</v>
      </c>
      <c r="D187" s="186" t="s">
        <v>206</v>
      </c>
      <c r="E187" s="187" t="s">
        <v>1405</v>
      </c>
      <c r="F187" s="188" t="s">
        <v>1406</v>
      </c>
      <c r="G187" s="189" t="s">
        <v>1024</v>
      </c>
      <c r="H187" s="190">
        <v>2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267</v>
      </c>
      <c r="AT187" s="198" t="s">
        <v>206</v>
      </c>
      <c r="AU187" s="198" t="s">
        <v>88</v>
      </c>
      <c r="AY187" s="15" t="s">
        <v>204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88</v>
      </c>
      <c r="BK187" s="199">
        <f>ROUND(I187*H187,2)</f>
        <v>0</v>
      </c>
      <c r="BL187" s="15" t="s">
        <v>267</v>
      </c>
      <c r="BM187" s="198" t="s">
        <v>1407</v>
      </c>
    </row>
    <row r="188" s="2" customFormat="1" ht="21.75" customHeight="1">
      <c r="A188" s="34"/>
      <c r="B188" s="185"/>
      <c r="C188" s="200" t="s">
        <v>424</v>
      </c>
      <c r="D188" s="200" t="s">
        <v>301</v>
      </c>
      <c r="E188" s="201" t="s">
        <v>1408</v>
      </c>
      <c r="F188" s="202" t="s">
        <v>1409</v>
      </c>
      <c r="G188" s="203" t="s">
        <v>294</v>
      </c>
      <c r="H188" s="204">
        <v>2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0.018499999999999999</v>
      </c>
      <c r="R188" s="196">
        <f>Q188*H188</f>
        <v>0.036999999999999998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334</v>
      </c>
      <c r="AT188" s="198" t="s">
        <v>301</v>
      </c>
      <c r="AU188" s="198" t="s">
        <v>88</v>
      </c>
      <c r="AY188" s="15" t="s">
        <v>204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88</v>
      </c>
      <c r="BK188" s="199">
        <f>ROUND(I188*H188,2)</f>
        <v>0</v>
      </c>
      <c r="BL188" s="15" t="s">
        <v>267</v>
      </c>
      <c r="BM188" s="198" t="s">
        <v>1410</v>
      </c>
    </row>
    <row r="189" s="2" customFormat="1" ht="24.15" customHeight="1">
      <c r="A189" s="34"/>
      <c r="B189" s="185"/>
      <c r="C189" s="186" t="s">
        <v>428</v>
      </c>
      <c r="D189" s="186" t="s">
        <v>206</v>
      </c>
      <c r="E189" s="187" t="s">
        <v>1411</v>
      </c>
      <c r="F189" s="188" t="s">
        <v>1412</v>
      </c>
      <c r="G189" s="189" t="s">
        <v>294</v>
      </c>
      <c r="H189" s="190">
        <v>65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3.7039999999999998E-05</v>
      </c>
      <c r="R189" s="196">
        <f>Q189*H189</f>
        <v>0.0024075999999999998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267</v>
      </c>
      <c r="AT189" s="198" t="s">
        <v>206</v>
      </c>
      <c r="AU189" s="198" t="s">
        <v>88</v>
      </c>
      <c r="AY189" s="15" t="s">
        <v>204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267</v>
      </c>
      <c r="BM189" s="198" t="s">
        <v>1413</v>
      </c>
    </row>
    <row r="190" s="2" customFormat="1" ht="33" customHeight="1">
      <c r="A190" s="34"/>
      <c r="B190" s="185"/>
      <c r="C190" s="200" t="s">
        <v>432</v>
      </c>
      <c r="D190" s="200" t="s">
        <v>301</v>
      </c>
      <c r="E190" s="201" t="s">
        <v>1414</v>
      </c>
      <c r="F190" s="202" t="s">
        <v>1415</v>
      </c>
      <c r="G190" s="203" t="s">
        <v>294</v>
      </c>
      <c r="H190" s="204">
        <v>65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0.00025999999999999998</v>
      </c>
      <c r="R190" s="196">
        <f>Q190*H190</f>
        <v>0.016899999999999998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334</v>
      </c>
      <c r="AT190" s="198" t="s">
        <v>301</v>
      </c>
      <c r="AU190" s="198" t="s">
        <v>88</v>
      </c>
      <c r="AY190" s="15" t="s">
        <v>204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267</v>
      </c>
      <c r="BM190" s="198" t="s">
        <v>1416</v>
      </c>
    </row>
    <row r="191" s="2" customFormat="1" ht="24.15" customHeight="1">
      <c r="A191" s="34"/>
      <c r="B191" s="185"/>
      <c r="C191" s="186" t="s">
        <v>436</v>
      </c>
      <c r="D191" s="186" t="s">
        <v>206</v>
      </c>
      <c r="E191" s="187" t="s">
        <v>1417</v>
      </c>
      <c r="F191" s="188" t="s">
        <v>1418</v>
      </c>
      <c r="G191" s="189" t="s">
        <v>294</v>
      </c>
      <c r="H191" s="190">
        <v>65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4.0000000000000003E-05</v>
      </c>
      <c r="R191" s="196">
        <f>Q191*H191</f>
        <v>0.0026000000000000003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267</v>
      </c>
      <c r="AT191" s="198" t="s">
        <v>206</v>
      </c>
      <c r="AU191" s="198" t="s">
        <v>88</v>
      </c>
      <c r="AY191" s="15" t="s">
        <v>204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88</v>
      </c>
      <c r="BK191" s="199">
        <f>ROUND(I191*H191,2)</f>
        <v>0</v>
      </c>
      <c r="BL191" s="15" t="s">
        <v>267</v>
      </c>
      <c r="BM191" s="198" t="s">
        <v>1419</v>
      </c>
    </row>
    <row r="192" s="2" customFormat="1" ht="21.75" customHeight="1">
      <c r="A192" s="34"/>
      <c r="B192" s="185"/>
      <c r="C192" s="200" t="s">
        <v>440</v>
      </c>
      <c r="D192" s="200" t="s">
        <v>301</v>
      </c>
      <c r="E192" s="201" t="s">
        <v>1420</v>
      </c>
      <c r="F192" s="202" t="s">
        <v>1421</v>
      </c>
      <c r="G192" s="203" t="s">
        <v>294</v>
      </c>
      <c r="H192" s="204">
        <v>65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0.00046000000000000001</v>
      </c>
      <c r="R192" s="196">
        <f>Q192*H192</f>
        <v>0.029899999999999999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334</v>
      </c>
      <c r="AT192" s="198" t="s">
        <v>301</v>
      </c>
      <c r="AU192" s="198" t="s">
        <v>88</v>
      </c>
      <c r="AY192" s="15" t="s">
        <v>204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88</v>
      </c>
      <c r="BK192" s="199">
        <f>ROUND(I192*H192,2)</f>
        <v>0</v>
      </c>
      <c r="BL192" s="15" t="s">
        <v>267</v>
      </c>
      <c r="BM192" s="198" t="s">
        <v>1422</v>
      </c>
    </row>
    <row r="193" s="2" customFormat="1" ht="24.15" customHeight="1">
      <c r="A193" s="34"/>
      <c r="B193" s="185"/>
      <c r="C193" s="186" t="s">
        <v>444</v>
      </c>
      <c r="D193" s="186" t="s">
        <v>206</v>
      </c>
      <c r="E193" s="187" t="s">
        <v>1423</v>
      </c>
      <c r="F193" s="188" t="s">
        <v>1424</v>
      </c>
      <c r="G193" s="189" t="s">
        <v>294</v>
      </c>
      <c r="H193" s="190">
        <v>1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6.9129999999999997E-05</v>
      </c>
      <c r="R193" s="196">
        <f>Q193*H193</f>
        <v>6.9129999999999997E-05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464</v>
      </c>
      <c r="AT193" s="198" t="s">
        <v>206</v>
      </c>
      <c r="AU193" s="198" t="s">
        <v>88</v>
      </c>
      <c r="AY193" s="15" t="s">
        <v>204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88</v>
      </c>
      <c r="BK193" s="199">
        <f>ROUND(I193*H193,2)</f>
        <v>0</v>
      </c>
      <c r="BL193" s="15" t="s">
        <v>464</v>
      </c>
      <c r="BM193" s="198" t="s">
        <v>1425</v>
      </c>
    </row>
    <row r="194" s="2" customFormat="1" ht="21.75" customHeight="1">
      <c r="A194" s="34"/>
      <c r="B194" s="185"/>
      <c r="C194" s="200" t="s">
        <v>448</v>
      </c>
      <c r="D194" s="200" t="s">
        <v>301</v>
      </c>
      <c r="E194" s="201" t="s">
        <v>1426</v>
      </c>
      <c r="F194" s="202" t="s">
        <v>1427</v>
      </c>
      <c r="G194" s="203" t="s">
        <v>294</v>
      </c>
      <c r="H194" s="204">
        <v>1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0.0020999999999999999</v>
      </c>
      <c r="R194" s="196">
        <f>Q194*H194</f>
        <v>0.0020999999999999999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725</v>
      </c>
      <c r="AT194" s="198" t="s">
        <v>301</v>
      </c>
      <c r="AU194" s="198" t="s">
        <v>88</v>
      </c>
      <c r="AY194" s="15" t="s">
        <v>204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88</v>
      </c>
      <c r="BK194" s="199">
        <f>ROUND(I194*H194,2)</f>
        <v>0</v>
      </c>
      <c r="BL194" s="15" t="s">
        <v>725</v>
      </c>
      <c r="BM194" s="198" t="s">
        <v>1428</v>
      </c>
    </row>
    <row r="195" s="2" customFormat="1" ht="16.5" customHeight="1">
      <c r="A195" s="34"/>
      <c r="B195" s="185"/>
      <c r="C195" s="186" t="s">
        <v>452</v>
      </c>
      <c r="D195" s="186" t="s">
        <v>206</v>
      </c>
      <c r="E195" s="187" t="s">
        <v>1429</v>
      </c>
      <c r="F195" s="188" t="s">
        <v>1430</v>
      </c>
      <c r="G195" s="189" t="s">
        <v>294</v>
      </c>
      <c r="H195" s="190">
        <v>2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7.9000000000000006E-06</v>
      </c>
      <c r="R195" s="196">
        <f>Q195*H195</f>
        <v>1.5800000000000001E-05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267</v>
      </c>
      <c r="AT195" s="198" t="s">
        <v>206</v>
      </c>
      <c r="AU195" s="198" t="s">
        <v>88</v>
      </c>
      <c r="AY195" s="15" t="s">
        <v>204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88</v>
      </c>
      <c r="BK195" s="199">
        <f>ROUND(I195*H195,2)</f>
        <v>0</v>
      </c>
      <c r="BL195" s="15" t="s">
        <v>267</v>
      </c>
      <c r="BM195" s="198" t="s">
        <v>1431</v>
      </c>
    </row>
    <row r="196" s="2" customFormat="1" ht="16.5" customHeight="1">
      <c r="A196" s="34"/>
      <c r="B196" s="185"/>
      <c r="C196" s="200" t="s">
        <v>456</v>
      </c>
      <c r="D196" s="200" t="s">
        <v>301</v>
      </c>
      <c r="E196" s="201" t="s">
        <v>1432</v>
      </c>
      <c r="F196" s="202" t="s">
        <v>1433</v>
      </c>
      <c r="G196" s="203" t="s">
        <v>294</v>
      </c>
      <c r="H196" s="204">
        <v>2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6">
        <f>O196*H196</f>
        <v>0</v>
      </c>
      <c r="Q196" s="196">
        <v>0.00044999999999999999</v>
      </c>
      <c r="R196" s="196">
        <f>Q196*H196</f>
        <v>0.00089999999999999998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334</v>
      </c>
      <c r="AT196" s="198" t="s">
        <v>301</v>
      </c>
      <c r="AU196" s="198" t="s">
        <v>88</v>
      </c>
      <c r="AY196" s="15" t="s">
        <v>204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88</v>
      </c>
      <c r="BK196" s="199">
        <f>ROUND(I196*H196,2)</f>
        <v>0</v>
      </c>
      <c r="BL196" s="15" t="s">
        <v>267</v>
      </c>
      <c r="BM196" s="198" t="s">
        <v>1434</v>
      </c>
    </row>
    <row r="197" s="2" customFormat="1" ht="16.5" customHeight="1">
      <c r="A197" s="34"/>
      <c r="B197" s="185"/>
      <c r="C197" s="186" t="s">
        <v>460</v>
      </c>
      <c r="D197" s="186" t="s">
        <v>206</v>
      </c>
      <c r="E197" s="187" t="s">
        <v>1435</v>
      </c>
      <c r="F197" s="188" t="s">
        <v>1436</v>
      </c>
      <c r="G197" s="189" t="s">
        <v>294</v>
      </c>
      <c r="H197" s="190">
        <v>4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1.2999999999999999E-05</v>
      </c>
      <c r="R197" s="196">
        <f>Q197*H197</f>
        <v>5.1999999999999997E-05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267</v>
      </c>
      <c r="AT197" s="198" t="s">
        <v>206</v>
      </c>
      <c r="AU197" s="198" t="s">
        <v>88</v>
      </c>
      <c r="AY197" s="15" t="s">
        <v>204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88</v>
      </c>
      <c r="BK197" s="199">
        <f>ROUND(I197*H197,2)</f>
        <v>0</v>
      </c>
      <c r="BL197" s="15" t="s">
        <v>267</v>
      </c>
      <c r="BM197" s="198" t="s">
        <v>1437</v>
      </c>
    </row>
    <row r="198" s="2" customFormat="1" ht="16.5" customHeight="1">
      <c r="A198" s="34"/>
      <c r="B198" s="185"/>
      <c r="C198" s="200" t="s">
        <v>464</v>
      </c>
      <c r="D198" s="200" t="s">
        <v>301</v>
      </c>
      <c r="E198" s="201" t="s">
        <v>1438</v>
      </c>
      <c r="F198" s="202" t="s">
        <v>1439</v>
      </c>
      <c r="G198" s="203" t="s">
        <v>294</v>
      </c>
      <c r="H198" s="204">
        <v>4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0.0010100000000000001</v>
      </c>
      <c r="R198" s="196">
        <f>Q198*H198</f>
        <v>0.0040400000000000002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334</v>
      </c>
      <c r="AT198" s="198" t="s">
        <v>301</v>
      </c>
      <c r="AU198" s="198" t="s">
        <v>88</v>
      </c>
      <c r="AY198" s="15" t="s">
        <v>204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88</v>
      </c>
      <c r="BK198" s="199">
        <f>ROUND(I198*H198,2)</f>
        <v>0</v>
      </c>
      <c r="BL198" s="15" t="s">
        <v>267</v>
      </c>
      <c r="BM198" s="198" t="s">
        <v>1440</v>
      </c>
    </row>
    <row r="199" s="2" customFormat="1" ht="16.5" customHeight="1">
      <c r="A199" s="34"/>
      <c r="B199" s="185"/>
      <c r="C199" s="186" t="s">
        <v>468</v>
      </c>
      <c r="D199" s="186" t="s">
        <v>206</v>
      </c>
      <c r="E199" s="187" t="s">
        <v>1441</v>
      </c>
      <c r="F199" s="188" t="s">
        <v>1442</v>
      </c>
      <c r="G199" s="189" t="s">
        <v>294</v>
      </c>
      <c r="H199" s="190">
        <v>1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6.3670000000000005E-05</v>
      </c>
      <c r="R199" s="196">
        <f>Q199*H199</f>
        <v>6.3670000000000005E-05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267</v>
      </c>
      <c r="AT199" s="198" t="s">
        <v>206</v>
      </c>
      <c r="AU199" s="198" t="s">
        <v>88</v>
      </c>
      <c r="AY199" s="15" t="s">
        <v>204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88</v>
      </c>
      <c r="BK199" s="199">
        <f>ROUND(I199*H199,2)</f>
        <v>0</v>
      </c>
      <c r="BL199" s="15" t="s">
        <v>267</v>
      </c>
      <c r="BM199" s="198" t="s">
        <v>1443</v>
      </c>
    </row>
    <row r="200" s="2" customFormat="1" ht="24.15" customHeight="1">
      <c r="A200" s="34"/>
      <c r="B200" s="185"/>
      <c r="C200" s="200" t="s">
        <v>472</v>
      </c>
      <c r="D200" s="200" t="s">
        <v>301</v>
      </c>
      <c r="E200" s="201" t="s">
        <v>1444</v>
      </c>
      <c r="F200" s="202" t="s">
        <v>1445</v>
      </c>
      <c r="G200" s="203" t="s">
        <v>294</v>
      </c>
      <c r="H200" s="204">
        <v>1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0.0020400000000000001</v>
      </c>
      <c r="R200" s="196">
        <f>Q200*H200</f>
        <v>0.0020400000000000001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334</v>
      </c>
      <c r="AT200" s="198" t="s">
        <v>301</v>
      </c>
      <c r="AU200" s="198" t="s">
        <v>88</v>
      </c>
      <c r="AY200" s="15" t="s">
        <v>204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88</v>
      </c>
      <c r="BK200" s="199">
        <f>ROUND(I200*H200,2)</f>
        <v>0</v>
      </c>
      <c r="BL200" s="15" t="s">
        <v>267</v>
      </c>
      <c r="BM200" s="198" t="s">
        <v>1446</v>
      </c>
    </row>
    <row r="201" s="2" customFormat="1" ht="16.5" customHeight="1">
      <c r="A201" s="34"/>
      <c r="B201" s="185"/>
      <c r="C201" s="186" t="s">
        <v>476</v>
      </c>
      <c r="D201" s="186" t="s">
        <v>206</v>
      </c>
      <c r="E201" s="187" t="s">
        <v>1447</v>
      </c>
      <c r="F201" s="188" t="s">
        <v>1448</v>
      </c>
      <c r="G201" s="189" t="s">
        <v>294</v>
      </c>
      <c r="H201" s="190">
        <v>1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6.3670000000000005E-05</v>
      </c>
      <c r="R201" s="196">
        <f>Q201*H201</f>
        <v>6.3670000000000005E-05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267</v>
      </c>
      <c r="AT201" s="198" t="s">
        <v>206</v>
      </c>
      <c r="AU201" s="198" t="s">
        <v>88</v>
      </c>
      <c r="AY201" s="15" t="s">
        <v>204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88</v>
      </c>
      <c r="BK201" s="199">
        <f>ROUND(I201*H201,2)</f>
        <v>0</v>
      </c>
      <c r="BL201" s="15" t="s">
        <v>267</v>
      </c>
      <c r="BM201" s="198" t="s">
        <v>1449</v>
      </c>
    </row>
    <row r="202" s="2" customFormat="1" ht="16.5" customHeight="1">
      <c r="A202" s="34"/>
      <c r="B202" s="185"/>
      <c r="C202" s="200" t="s">
        <v>480</v>
      </c>
      <c r="D202" s="200" t="s">
        <v>301</v>
      </c>
      <c r="E202" s="201" t="s">
        <v>1450</v>
      </c>
      <c r="F202" s="202" t="s">
        <v>1451</v>
      </c>
      <c r="G202" s="203" t="s">
        <v>294</v>
      </c>
      <c r="H202" s="204">
        <v>1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0.0013500000000000001</v>
      </c>
      <c r="R202" s="196">
        <f>Q202*H202</f>
        <v>0.0013500000000000001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334</v>
      </c>
      <c r="AT202" s="198" t="s">
        <v>301</v>
      </c>
      <c r="AU202" s="198" t="s">
        <v>88</v>
      </c>
      <c r="AY202" s="15" t="s">
        <v>204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88</v>
      </c>
      <c r="BK202" s="199">
        <f>ROUND(I202*H202,2)</f>
        <v>0</v>
      </c>
      <c r="BL202" s="15" t="s">
        <v>267</v>
      </c>
      <c r="BM202" s="198" t="s">
        <v>1452</v>
      </c>
    </row>
    <row r="203" s="2" customFormat="1" ht="16.5" customHeight="1">
      <c r="A203" s="34"/>
      <c r="B203" s="185"/>
      <c r="C203" s="186" t="s">
        <v>484</v>
      </c>
      <c r="D203" s="186" t="s">
        <v>206</v>
      </c>
      <c r="E203" s="187" t="s">
        <v>1453</v>
      </c>
      <c r="F203" s="188" t="s">
        <v>1454</v>
      </c>
      <c r="G203" s="189" t="s">
        <v>294</v>
      </c>
      <c r="H203" s="190">
        <v>1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7.6500000000000003E-05</v>
      </c>
      <c r="R203" s="196">
        <f>Q203*H203</f>
        <v>7.6500000000000003E-05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267</v>
      </c>
      <c r="AT203" s="198" t="s">
        <v>206</v>
      </c>
      <c r="AU203" s="198" t="s">
        <v>88</v>
      </c>
      <c r="AY203" s="15" t="s">
        <v>204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88</v>
      </c>
      <c r="BK203" s="199">
        <f>ROUND(I203*H203,2)</f>
        <v>0</v>
      </c>
      <c r="BL203" s="15" t="s">
        <v>267</v>
      </c>
      <c r="BM203" s="198" t="s">
        <v>1455</v>
      </c>
    </row>
    <row r="204" s="2" customFormat="1" ht="24.15" customHeight="1">
      <c r="A204" s="34"/>
      <c r="B204" s="185"/>
      <c r="C204" s="200" t="s">
        <v>488</v>
      </c>
      <c r="D204" s="200" t="s">
        <v>301</v>
      </c>
      <c r="E204" s="201" t="s">
        <v>1456</v>
      </c>
      <c r="F204" s="202" t="s">
        <v>1457</v>
      </c>
      <c r="G204" s="203" t="s">
        <v>294</v>
      </c>
      <c r="H204" s="204">
        <v>1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0.00072000000000000005</v>
      </c>
      <c r="R204" s="196">
        <f>Q204*H204</f>
        <v>0.00072000000000000005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334</v>
      </c>
      <c r="AT204" s="198" t="s">
        <v>301</v>
      </c>
      <c r="AU204" s="198" t="s">
        <v>88</v>
      </c>
      <c r="AY204" s="15" t="s">
        <v>204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88</v>
      </c>
      <c r="BK204" s="199">
        <f>ROUND(I204*H204,2)</f>
        <v>0</v>
      </c>
      <c r="BL204" s="15" t="s">
        <v>267</v>
      </c>
      <c r="BM204" s="198" t="s">
        <v>1458</v>
      </c>
    </row>
    <row r="205" s="2" customFormat="1" ht="16.5" customHeight="1">
      <c r="A205" s="34"/>
      <c r="B205" s="185"/>
      <c r="C205" s="186" t="s">
        <v>492</v>
      </c>
      <c r="D205" s="186" t="s">
        <v>206</v>
      </c>
      <c r="E205" s="187" t="s">
        <v>1459</v>
      </c>
      <c r="F205" s="188" t="s">
        <v>1460</v>
      </c>
      <c r="G205" s="189" t="s">
        <v>495</v>
      </c>
      <c r="H205" s="190">
        <v>255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267</v>
      </c>
      <c r="AT205" s="198" t="s">
        <v>206</v>
      </c>
      <c r="AU205" s="198" t="s">
        <v>88</v>
      </c>
      <c r="AY205" s="15" t="s">
        <v>204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88</v>
      </c>
      <c r="BK205" s="199">
        <f>ROUND(I205*H205,2)</f>
        <v>0</v>
      </c>
      <c r="BL205" s="15" t="s">
        <v>267</v>
      </c>
      <c r="BM205" s="198" t="s">
        <v>1461</v>
      </c>
    </row>
    <row r="206" s="2" customFormat="1" ht="21.75" customHeight="1">
      <c r="A206" s="34"/>
      <c r="B206" s="185"/>
      <c r="C206" s="186" t="s">
        <v>497</v>
      </c>
      <c r="D206" s="186" t="s">
        <v>206</v>
      </c>
      <c r="E206" s="187" t="s">
        <v>1462</v>
      </c>
      <c r="F206" s="188" t="s">
        <v>1463</v>
      </c>
      <c r="G206" s="189" t="s">
        <v>495</v>
      </c>
      <c r="H206" s="190">
        <v>85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267</v>
      </c>
      <c r="AT206" s="198" t="s">
        <v>206</v>
      </c>
      <c r="AU206" s="198" t="s">
        <v>88</v>
      </c>
      <c r="AY206" s="15" t="s">
        <v>204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88</v>
      </c>
      <c r="BK206" s="199">
        <f>ROUND(I206*H206,2)</f>
        <v>0</v>
      </c>
      <c r="BL206" s="15" t="s">
        <v>267</v>
      </c>
      <c r="BM206" s="198" t="s">
        <v>1464</v>
      </c>
    </row>
    <row r="207" s="2" customFormat="1" ht="24.15" customHeight="1">
      <c r="A207" s="34"/>
      <c r="B207" s="185"/>
      <c r="C207" s="186" t="s">
        <v>501</v>
      </c>
      <c r="D207" s="186" t="s">
        <v>206</v>
      </c>
      <c r="E207" s="187" t="s">
        <v>1465</v>
      </c>
      <c r="F207" s="188" t="s">
        <v>1466</v>
      </c>
      <c r="G207" s="189" t="s">
        <v>495</v>
      </c>
      <c r="H207" s="190">
        <v>52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0.00018652</v>
      </c>
      <c r="R207" s="196">
        <f>Q207*H207</f>
        <v>0.0096990399999999991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267</v>
      </c>
      <c r="AT207" s="198" t="s">
        <v>206</v>
      </c>
      <c r="AU207" s="198" t="s">
        <v>88</v>
      </c>
      <c r="AY207" s="15" t="s">
        <v>204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88</v>
      </c>
      <c r="BK207" s="199">
        <f>ROUND(I207*H207,2)</f>
        <v>0</v>
      </c>
      <c r="BL207" s="15" t="s">
        <v>267</v>
      </c>
      <c r="BM207" s="198" t="s">
        <v>1467</v>
      </c>
    </row>
    <row r="208" s="2" customFormat="1" ht="24.15" customHeight="1">
      <c r="A208" s="34"/>
      <c r="B208" s="185"/>
      <c r="C208" s="186" t="s">
        <v>505</v>
      </c>
      <c r="D208" s="186" t="s">
        <v>206</v>
      </c>
      <c r="E208" s="187" t="s">
        <v>1468</v>
      </c>
      <c r="F208" s="188" t="s">
        <v>1469</v>
      </c>
      <c r="G208" s="189" t="s">
        <v>495</v>
      </c>
      <c r="H208" s="190">
        <v>330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267</v>
      </c>
      <c r="AT208" s="198" t="s">
        <v>206</v>
      </c>
      <c r="AU208" s="198" t="s">
        <v>88</v>
      </c>
      <c r="AY208" s="15" t="s">
        <v>204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88</v>
      </c>
      <c r="BK208" s="199">
        <f>ROUND(I208*H208,2)</f>
        <v>0</v>
      </c>
      <c r="BL208" s="15" t="s">
        <v>267</v>
      </c>
      <c r="BM208" s="198" t="s">
        <v>1470</v>
      </c>
    </row>
    <row r="209" s="2" customFormat="1" ht="16.5" customHeight="1">
      <c r="A209" s="34"/>
      <c r="B209" s="185"/>
      <c r="C209" s="186" t="s">
        <v>510</v>
      </c>
      <c r="D209" s="186" t="s">
        <v>206</v>
      </c>
      <c r="E209" s="187" t="s">
        <v>1471</v>
      </c>
      <c r="F209" s="188" t="s">
        <v>1370</v>
      </c>
      <c r="G209" s="189" t="s">
        <v>641</v>
      </c>
      <c r="H209" s="211"/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267</v>
      </c>
      <c r="AT209" s="198" t="s">
        <v>206</v>
      </c>
      <c r="AU209" s="198" t="s">
        <v>88</v>
      </c>
      <c r="AY209" s="15" t="s">
        <v>204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88</v>
      </c>
      <c r="BK209" s="199">
        <f>ROUND(I209*H209,2)</f>
        <v>0</v>
      </c>
      <c r="BL209" s="15" t="s">
        <v>267</v>
      </c>
      <c r="BM209" s="198" t="s">
        <v>1472</v>
      </c>
    </row>
    <row r="210" s="2" customFormat="1" ht="24.15" customHeight="1">
      <c r="A210" s="34"/>
      <c r="B210" s="185"/>
      <c r="C210" s="186" t="s">
        <v>514</v>
      </c>
      <c r="D210" s="186" t="s">
        <v>206</v>
      </c>
      <c r="E210" s="187" t="s">
        <v>734</v>
      </c>
      <c r="F210" s="188" t="s">
        <v>735</v>
      </c>
      <c r="G210" s="189" t="s">
        <v>641</v>
      </c>
      <c r="H210" s="211"/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267</v>
      </c>
      <c r="AT210" s="198" t="s">
        <v>206</v>
      </c>
      <c r="AU210" s="198" t="s">
        <v>88</v>
      </c>
      <c r="AY210" s="15" t="s">
        <v>204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88</v>
      </c>
      <c r="BK210" s="199">
        <f>ROUND(I210*H210,2)</f>
        <v>0</v>
      </c>
      <c r="BL210" s="15" t="s">
        <v>267</v>
      </c>
      <c r="BM210" s="198" t="s">
        <v>1473</v>
      </c>
    </row>
    <row r="211" s="2" customFormat="1" ht="24.15" customHeight="1">
      <c r="A211" s="34"/>
      <c r="B211" s="185"/>
      <c r="C211" s="186" t="s">
        <v>518</v>
      </c>
      <c r="D211" s="186" t="s">
        <v>206</v>
      </c>
      <c r="E211" s="187" t="s">
        <v>1474</v>
      </c>
      <c r="F211" s="188" t="s">
        <v>1475</v>
      </c>
      <c r="G211" s="189" t="s">
        <v>641</v>
      </c>
      <c r="H211" s="211"/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267</v>
      </c>
      <c r="AT211" s="198" t="s">
        <v>206</v>
      </c>
      <c r="AU211" s="198" t="s">
        <v>88</v>
      </c>
      <c r="AY211" s="15" t="s">
        <v>204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88</v>
      </c>
      <c r="BK211" s="199">
        <f>ROUND(I211*H211,2)</f>
        <v>0</v>
      </c>
      <c r="BL211" s="15" t="s">
        <v>267</v>
      </c>
      <c r="BM211" s="198" t="s">
        <v>1476</v>
      </c>
    </row>
    <row r="212" s="2" customFormat="1" ht="24.15" customHeight="1">
      <c r="A212" s="34"/>
      <c r="B212" s="185"/>
      <c r="C212" s="186" t="s">
        <v>522</v>
      </c>
      <c r="D212" s="186" t="s">
        <v>206</v>
      </c>
      <c r="E212" s="187" t="s">
        <v>1477</v>
      </c>
      <c r="F212" s="188" t="s">
        <v>1478</v>
      </c>
      <c r="G212" s="189" t="s">
        <v>641</v>
      </c>
      <c r="H212" s="211"/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267</v>
      </c>
      <c r="AT212" s="198" t="s">
        <v>206</v>
      </c>
      <c r="AU212" s="198" t="s">
        <v>88</v>
      </c>
      <c r="AY212" s="15" t="s">
        <v>204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88</v>
      </c>
      <c r="BK212" s="199">
        <f>ROUND(I212*H212,2)</f>
        <v>0</v>
      </c>
      <c r="BL212" s="15" t="s">
        <v>267</v>
      </c>
      <c r="BM212" s="198" t="s">
        <v>1479</v>
      </c>
    </row>
    <row r="213" s="12" customFormat="1" ht="22.8" customHeight="1">
      <c r="A213" s="12"/>
      <c r="B213" s="172"/>
      <c r="C213" s="12"/>
      <c r="D213" s="173" t="s">
        <v>74</v>
      </c>
      <c r="E213" s="183" t="s">
        <v>737</v>
      </c>
      <c r="F213" s="183" t="s">
        <v>738</v>
      </c>
      <c r="G213" s="12"/>
      <c r="H213" s="12"/>
      <c r="I213" s="175"/>
      <c r="J213" s="184">
        <f>BK213</f>
        <v>0</v>
      </c>
      <c r="K213" s="12"/>
      <c r="L213" s="172"/>
      <c r="M213" s="177"/>
      <c r="N213" s="178"/>
      <c r="O213" s="178"/>
      <c r="P213" s="179">
        <f>SUM(P214:P273)</f>
        <v>0</v>
      </c>
      <c r="Q213" s="178"/>
      <c r="R213" s="179">
        <f>SUM(R214:R273)</f>
        <v>0.57863250999999993</v>
      </c>
      <c r="S213" s="178"/>
      <c r="T213" s="180">
        <f>SUM(T214:T273)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73" t="s">
        <v>88</v>
      </c>
      <c r="AT213" s="181" t="s">
        <v>74</v>
      </c>
      <c r="AU213" s="181" t="s">
        <v>82</v>
      </c>
      <c r="AY213" s="173" t="s">
        <v>204</v>
      </c>
      <c r="BK213" s="182">
        <f>SUM(BK214:BK273)</f>
        <v>0</v>
      </c>
    </row>
    <row r="214" s="2" customFormat="1" ht="21.75" customHeight="1">
      <c r="A214" s="34"/>
      <c r="B214" s="185"/>
      <c r="C214" s="186" t="s">
        <v>526</v>
      </c>
      <c r="D214" s="186" t="s">
        <v>206</v>
      </c>
      <c r="E214" s="187" t="s">
        <v>748</v>
      </c>
      <c r="F214" s="188" t="s">
        <v>749</v>
      </c>
      <c r="G214" s="189" t="s">
        <v>294</v>
      </c>
      <c r="H214" s="190">
        <v>24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267</v>
      </c>
      <c r="AT214" s="198" t="s">
        <v>206</v>
      </c>
      <c r="AU214" s="198" t="s">
        <v>88</v>
      </c>
      <c r="AY214" s="15" t="s">
        <v>204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88</v>
      </c>
      <c r="BK214" s="199">
        <f>ROUND(I214*H214,2)</f>
        <v>0</v>
      </c>
      <c r="BL214" s="15" t="s">
        <v>267</v>
      </c>
      <c r="BM214" s="198" t="s">
        <v>1480</v>
      </c>
    </row>
    <row r="215" s="2" customFormat="1" ht="16.5" customHeight="1">
      <c r="A215" s="34"/>
      <c r="B215" s="185"/>
      <c r="C215" s="200" t="s">
        <v>530</v>
      </c>
      <c r="D215" s="200" t="s">
        <v>301</v>
      </c>
      <c r="E215" s="201" t="s">
        <v>1481</v>
      </c>
      <c r="F215" s="202" t="s">
        <v>1482</v>
      </c>
      <c r="G215" s="203" t="s">
        <v>294</v>
      </c>
      <c r="H215" s="204">
        <v>12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334</v>
      </c>
      <c r="AT215" s="198" t="s">
        <v>301</v>
      </c>
      <c r="AU215" s="198" t="s">
        <v>88</v>
      </c>
      <c r="AY215" s="15" t="s">
        <v>204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88</v>
      </c>
      <c r="BK215" s="199">
        <f>ROUND(I215*H215,2)</f>
        <v>0</v>
      </c>
      <c r="BL215" s="15" t="s">
        <v>267</v>
      </c>
      <c r="BM215" s="198" t="s">
        <v>1483</v>
      </c>
    </row>
    <row r="216" s="2" customFormat="1" ht="16.5" customHeight="1">
      <c r="A216" s="34"/>
      <c r="B216" s="185"/>
      <c r="C216" s="200" t="s">
        <v>535</v>
      </c>
      <c r="D216" s="200" t="s">
        <v>301</v>
      </c>
      <c r="E216" s="201" t="s">
        <v>1484</v>
      </c>
      <c r="F216" s="202" t="s">
        <v>1485</v>
      </c>
      <c r="G216" s="203" t="s">
        <v>294</v>
      </c>
      <c r="H216" s="204">
        <v>12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334</v>
      </c>
      <c r="AT216" s="198" t="s">
        <v>301</v>
      </c>
      <c r="AU216" s="198" t="s">
        <v>88</v>
      </c>
      <c r="AY216" s="15" t="s">
        <v>204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88</v>
      </c>
      <c r="BK216" s="199">
        <f>ROUND(I216*H216,2)</f>
        <v>0</v>
      </c>
      <c r="BL216" s="15" t="s">
        <v>267</v>
      </c>
      <c r="BM216" s="198" t="s">
        <v>1486</v>
      </c>
    </row>
    <row r="217" s="2" customFormat="1" ht="24.15" customHeight="1">
      <c r="A217" s="34"/>
      <c r="B217" s="185"/>
      <c r="C217" s="186" t="s">
        <v>539</v>
      </c>
      <c r="D217" s="186" t="s">
        <v>206</v>
      </c>
      <c r="E217" s="187" t="s">
        <v>1487</v>
      </c>
      <c r="F217" s="188" t="s">
        <v>1488</v>
      </c>
      <c r="G217" s="189" t="s">
        <v>294</v>
      </c>
      <c r="H217" s="190">
        <v>4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267</v>
      </c>
      <c r="AT217" s="198" t="s">
        <v>206</v>
      </c>
      <c r="AU217" s="198" t="s">
        <v>88</v>
      </c>
      <c r="AY217" s="15" t="s">
        <v>204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88</v>
      </c>
      <c r="BK217" s="199">
        <f>ROUND(I217*H217,2)</f>
        <v>0</v>
      </c>
      <c r="BL217" s="15" t="s">
        <v>267</v>
      </c>
      <c r="BM217" s="198" t="s">
        <v>1489</v>
      </c>
    </row>
    <row r="218" s="2" customFormat="1" ht="37.8" customHeight="1">
      <c r="A218" s="34"/>
      <c r="B218" s="185"/>
      <c r="C218" s="200" t="s">
        <v>543</v>
      </c>
      <c r="D218" s="200" t="s">
        <v>301</v>
      </c>
      <c r="E218" s="201" t="s">
        <v>1490</v>
      </c>
      <c r="F218" s="202" t="s">
        <v>1491</v>
      </c>
      <c r="G218" s="203" t="s">
        <v>294</v>
      </c>
      <c r="H218" s="204">
        <v>4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0.016049999999999998</v>
      </c>
      <c r="R218" s="196">
        <f>Q218*H218</f>
        <v>0.064199999999999993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334</v>
      </c>
      <c r="AT218" s="198" t="s">
        <v>301</v>
      </c>
      <c r="AU218" s="198" t="s">
        <v>88</v>
      </c>
      <c r="AY218" s="15" t="s">
        <v>204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88</v>
      </c>
      <c r="BK218" s="199">
        <f>ROUND(I218*H218,2)</f>
        <v>0</v>
      </c>
      <c r="BL218" s="15" t="s">
        <v>267</v>
      </c>
      <c r="BM218" s="198" t="s">
        <v>1492</v>
      </c>
    </row>
    <row r="219" s="2" customFormat="1" ht="24.15" customHeight="1">
      <c r="A219" s="34"/>
      <c r="B219" s="185"/>
      <c r="C219" s="186" t="s">
        <v>547</v>
      </c>
      <c r="D219" s="186" t="s">
        <v>206</v>
      </c>
      <c r="E219" s="187" t="s">
        <v>1493</v>
      </c>
      <c r="F219" s="188" t="s">
        <v>1494</v>
      </c>
      <c r="G219" s="189" t="s">
        <v>294</v>
      </c>
      <c r="H219" s="190">
        <v>4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0.00017000000000000001</v>
      </c>
      <c r="R219" s="196">
        <f>Q219*H219</f>
        <v>0.00068000000000000005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267</v>
      </c>
      <c r="AT219" s="198" t="s">
        <v>206</v>
      </c>
      <c r="AU219" s="198" t="s">
        <v>88</v>
      </c>
      <c r="AY219" s="15" t="s">
        <v>204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88</v>
      </c>
      <c r="BK219" s="199">
        <f>ROUND(I219*H219,2)</f>
        <v>0</v>
      </c>
      <c r="BL219" s="15" t="s">
        <v>267</v>
      </c>
      <c r="BM219" s="198" t="s">
        <v>1495</v>
      </c>
    </row>
    <row r="220" s="2" customFormat="1" ht="24.15" customHeight="1">
      <c r="A220" s="34"/>
      <c r="B220" s="185"/>
      <c r="C220" s="200" t="s">
        <v>551</v>
      </c>
      <c r="D220" s="200" t="s">
        <v>301</v>
      </c>
      <c r="E220" s="201" t="s">
        <v>1496</v>
      </c>
      <c r="F220" s="202" t="s">
        <v>1497</v>
      </c>
      <c r="G220" s="203" t="s">
        <v>294</v>
      </c>
      <c r="H220" s="204">
        <v>4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6">
        <f>O220*H220</f>
        <v>0</v>
      </c>
      <c r="Q220" s="196">
        <v>0.0135</v>
      </c>
      <c r="R220" s="196">
        <f>Q220*H220</f>
        <v>0.053999999999999999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334</v>
      </c>
      <c r="AT220" s="198" t="s">
        <v>301</v>
      </c>
      <c r="AU220" s="198" t="s">
        <v>88</v>
      </c>
      <c r="AY220" s="15" t="s">
        <v>204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88</v>
      </c>
      <c r="BK220" s="199">
        <f>ROUND(I220*H220,2)</f>
        <v>0</v>
      </c>
      <c r="BL220" s="15" t="s">
        <v>267</v>
      </c>
      <c r="BM220" s="198" t="s">
        <v>1498</v>
      </c>
    </row>
    <row r="221" s="2" customFormat="1" ht="33" customHeight="1">
      <c r="A221" s="34"/>
      <c r="B221" s="185"/>
      <c r="C221" s="186" t="s">
        <v>555</v>
      </c>
      <c r="D221" s="186" t="s">
        <v>206</v>
      </c>
      <c r="E221" s="187" t="s">
        <v>1499</v>
      </c>
      <c r="F221" s="188" t="s">
        <v>1500</v>
      </c>
      <c r="G221" s="189" t="s">
        <v>294</v>
      </c>
      <c r="H221" s="190">
        <v>6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267</v>
      </c>
      <c r="AT221" s="198" t="s">
        <v>206</v>
      </c>
      <c r="AU221" s="198" t="s">
        <v>88</v>
      </c>
      <c r="AY221" s="15" t="s">
        <v>204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88</v>
      </c>
      <c r="BK221" s="199">
        <f>ROUND(I221*H221,2)</f>
        <v>0</v>
      </c>
      <c r="BL221" s="15" t="s">
        <v>267</v>
      </c>
      <c r="BM221" s="198" t="s">
        <v>1501</v>
      </c>
    </row>
    <row r="222" s="2" customFormat="1" ht="37.8" customHeight="1">
      <c r="A222" s="34"/>
      <c r="B222" s="185"/>
      <c r="C222" s="200" t="s">
        <v>559</v>
      </c>
      <c r="D222" s="200" t="s">
        <v>301</v>
      </c>
      <c r="E222" s="201" t="s">
        <v>1502</v>
      </c>
      <c r="F222" s="202" t="s">
        <v>1503</v>
      </c>
      <c r="G222" s="203" t="s">
        <v>294</v>
      </c>
      <c r="H222" s="204">
        <v>6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6">
        <f>O222*H222</f>
        <v>0</v>
      </c>
      <c r="Q222" s="196">
        <v>0.016049999999999998</v>
      </c>
      <c r="R222" s="196">
        <f>Q222*H222</f>
        <v>0.096299999999999997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334</v>
      </c>
      <c r="AT222" s="198" t="s">
        <v>301</v>
      </c>
      <c r="AU222" s="198" t="s">
        <v>88</v>
      </c>
      <c r="AY222" s="15" t="s">
        <v>204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88</v>
      </c>
      <c r="BK222" s="199">
        <f>ROUND(I222*H222,2)</f>
        <v>0</v>
      </c>
      <c r="BL222" s="15" t="s">
        <v>267</v>
      </c>
      <c r="BM222" s="198" t="s">
        <v>1504</v>
      </c>
    </row>
    <row r="223" s="2" customFormat="1" ht="24.15" customHeight="1">
      <c r="A223" s="34"/>
      <c r="B223" s="185"/>
      <c r="C223" s="186" t="s">
        <v>563</v>
      </c>
      <c r="D223" s="186" t="s">
        <v>206</v>
      </c>
      <c r="E223" s="187" t="s">
        <v>1505</v>
      </c>
      <c r="F223" s="188" t="s">
        <v>1506</v>
      </c>
      <c r="G223" s="189" t="s">
        <v>294</v>
      </c>
      <c r="H223" s="190">
        <v>6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0.00017000000000000001</v>
      </c>
      <c r="R223" s="196">
        <f>Q223*H223</f>
        <v>0.0010200000000000001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267</v>
      </c>
      <c r="AT223" s="198" t="s">
        <v>206</v>
      </c>
      <c r="AU223" s="198" t="s">
        <v>88</v>
      </c>
      <c r="AY223" s="15" t="s">
        <v>204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88</v>
      </c>
      <c r="BK223" s="199">
        <f>ROUND(I223*H223,2)</f>
        <v>0</v>
      </c>
      <c r="BL223" s="15" t="s">
        <v>267</v>
      </c>
      <c r="BM223" s="198" t="s">
        <v>1507</v>
      </c>
    </row>
    <row r="224" s="2" customFormat="1" ht="24.15" customHeight="1">
      <c r="A224" s="34"/>
      <c r="B224" s="185"/>
      <c r="C224" s="200" t="s">
        <v>567</v>
      </c>
      <c r="D224" s="200" t="s">
        <v>301</v>
      </c>
      <c r="E224" s="201" t="s">
        <v>1508</v>
      </c>
      <c r="F224" s="202" t="s">
        <v>1509</v>
      </c>
      <c r="G224" s="203" t="s">
        <v>294</v>
      </c>
      <c r="H224" s="204">
        <v>6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0.0135</v>
      </c>
      <c r="R224" s="196">
        <f>Q224*H224</f>
        <v>0.081000000000000003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334</v>
      </c>
      <c r="AT224" s="198" t="s">
        <v>301</v>
      </c>
      <c r="AU224" s="198" t="s">
        <v>88</v>
      </c>
      <c r="AY224" s="15" t="s">
        <v>204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88</v>
      </c>
      <c r="BK224" s="199">
        <f>ROUND(I224*H224,2)</f>
        <v>0</v>
      </c>
      <c r="BL224" s="15" t="s">
        <v>267</v>
      </c>
      <c r="BM224" s="198" t="s">
        <v>1510</v>
      </c>
    </row>
    <row r="225" s="2" customFormat="1" ht="16.5" customHeight="1">
      <c r="A225" s="34"/>
      <c r="B225" s="185"/>
      <c r="C225" s="186" t="s">
        <v>573</v>
      </c>
      <c r="D225" s="186" t="s">
        <v>206</v>
      </c>
      <c r="E225" s="187" t="s">
        <v>1511</v>
      </c>
      <c r="F225" s="188" t="s">
        <v>1512</v>
      </c>
      <c r="G225" s="189" t="s">
        <v>294</v>
      </c>
      <c r="H225" s="190">
        <v>10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267</v>
      </c>
      <c r="AT225" s="198" t="s">
        <v>206</v>
      </c>
      <c r="AU225" s="198" t="s">
        <v>88</v>
      </c>
      <c r="AY225" s="15" t="s">
        <v>204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88</v>
      </c>
      <c r="BK225" s="199">
        <f>ROUND(I225*H225,2)</f>
        <v>0</v>
      </c>
      <c r="BL225" s="15" t="s">
        <v>267</v>
      </c>
      <c r="BM225" s="198" t="s">
        <v>1513</v>
      </c>
    </row>
    <row r="226" s="2" customFormat="1" ht="24.15" customHeight="1">
      <c r="A226" s="34"/>
      <c r="B226" s="185"/>
      <c r="C226" s="200" t="s">
        <v>581</v>
      </c>
      <c r="D226" s="200" t="s">
        <v>301</v>
      </c>
      <c r="E226" s="201" t="s">
        <v>1514</v>
      </c>
      <c r="F226" s="202" t="s">
        <v>1515</v>
      </c>
      <c r="G226" s="203" t="s">
        <v>294</v>
      </c>
      <c r="H226" s="204">
        <v>4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0.0025000000000000001</v>
      </c>
      <c r="R226" s="196">
        <f>Q226*H226</f>
        <v>0.01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334</v>
      </c>
      <c r="AT226" s="198" t="s">
        <v>301</v>
      </c>
      <c r="AU226" s="198" t="s">
        <v>88</v>
      </c>
      <c r="AY226" s="15" t="s">
        <v>204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88</v>
      </c>
      <c r="BK226" s="199">
        <f>ROUND(I226*H226,2)</f>
        <v>0</v>
      </c>
      <c r="BL226" s="15" t="s">
        <v>267</v>
      </c>
      <c r="BM226" s="198" t="s">
        <v>1516</v>
      </c>
    </row>
    <row r="227" s="2" customFormat="1" ht="16.5" customHeight="1">
      <c r="A227" s="34"/>
      <c r="B227" s="185"/>
      <c r="C227" s="200" t="s">
        <v>585</v>
      </c>
      <c r="D227" s="200" t="s">
        <v>301</v>
      </c>
      <c r="E227" s="201" t="s">
        <v>1517</v>
      </c>
      <c r="F227" s="202" t="s">
        <v>1518</v>
      </c>
      <c r="G227" s="203" t="s">
        <v>294</v>
      </c>
      <c r="H227" s="204">
        <v>6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6">
        <f>O227*H227</f>
        <v>0</v>
      </c>
      <c r="Q227" s="196">
        <v>0.0014</v>
      </c>
      <c r="R227" s="196">
        <f>Q227*H227</f>
        <v>0.0083999999999999995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334</v>
      </c>
      <c r="AT227" s="198" t="s">
        <v>301</v>
      </c>
      <c r="AU227" s="198" t="s">
        <v>88</v>
      </c>
      <c r="AY227" s="15" t="s">
        <v>204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88</v>
      </c>
      <c r="BK227" s="199">
        <f>ROUND(I227*H227,2)</f>
        <v>0</v>
      </c>
      <c r="BL227" s="15" t="s">
        <v>267</v>
      </c>
      <c r="BM227" s="198" t="s">
        <v>1519</v>
      </c>
    </row>
    <row r="228" s="2" customFormat="1" ht="16.5" customHeight="1">
      <c r="A228" s="34"/>
      <c r="B228" s="185"/>
      <c r="C228" s="186" t="s">
        <v>589</v>
      </c>
      <c r="D228" s="186" t="s">
        <v>206</v>
      </c>
      <c r="E228" s="187" t="s">
        <v>1520</v>
      </c>
      <c r="F228" s="188" t="s">
        <v>1521</v>
      </c>
      <c r="G228" s="189" t="s">
        <v>294</v>
      </c>
      <c r="H228" s="190">
        <v>10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267</v>
      </c>
      <c r="AT228" s="198" t="s">
        <v>206</v>
      </c>
      <c r="AU228" s="198" t="s">
        <v>88</v>
      </c>
      <c r="AY228" s="15" t="s">
        <v>204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88</v>
      </c>
      <c r="BK228" s="199">
        <f>ROUND(I228*H228,2)</f>
        <v>0</v>
      </c>
      <c r="BL228" s="15" t="s">
        <v>267</v>
      </c>
      <c r="BM228" s="198" t="s">
        <v>1522</v>
      </c>
    </row>
    <row r="229" s="2" customFormat="1" ht="24.15" customHeight="1">
      <c r="A229" s="34"/>
      <c r="B229" s="185"/>
      <c r="C229" s="200" t="s">
        <v>593</v>
      </c>
      <c r="D229" s="200" t="s">
        <v>301</v>
      </c>
      <c r="E229" s="201" t="s">
        <v>1523</v>
      </c>
      <c r="F229" s="202" t="s">
        <v>1524</v>
      </c>
      <c r="G229" s="203" t="s">
        <v>294</v>
      </c>
      <c r="H229" s="204">
        <v>10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0</v>
      </c>
      <c r="R229" s="196">
        <f>Q229*H229</f>
        <v>0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334</v>
      </c>
      <c r="AT229" s="198" t="s">
        <v>301</v>
      </c>
      <c r="AU229" s="198" t="s">
        <v>88</v>
      </c>
      <c r="AY229" s="15" t="s">
        <v>204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88</v>
      </c>
      <c r="BK229" s="199">
        <f>ROUND(I229*H229,2)</f>
        <v>0</v>
      </c>
      <c r="BL229" s="15" t="s">
        <v>267</v>
      </c>
      <c r="BM229" s="198" t="s">
        <v>1525</v>
      </c>
    </row>
    <row r="230" s="2" customFormat="1" ht="24.15" customHeight="1">
      <c r="A230" s="34"/>
      <c r="B230" s="185"/>
      <c r="C230" s="186" t="s">
        <v>595</v>
      </c>
      <c r="D230" s="186" t="s">
        <v>206</v>
      </c>
      <c r="E230" s="187" t="s">
        <v>1526</v>
      </c>
      <c r="F230" s="188" t="s">
        <v>1527</v>
      </c>
      <c r="G230" s="189" t="s">
        <v>294</v>
      </c>
      <c r="H230" s="190">
        <v>2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0.00072999999999999996</v>
      </c>
      <c r="R230" s="196">
        <f>Q230*H230</f>
        <v>0.0014599999999999999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267</v>
      </c>
      <c r="AT230" s="198" t="s">
        <v>206</v>
      </c>
      <c r="AU230" s="198" t="s">
        <v>88</v>
      </c>
      <c r="AY230" s="15" t="s">
        <v>204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88</v>
      </c>
      <c r="BK230" s="199">
        <f>ROUND(I230*H230,2)</f>
        <v>0</v>
      </c>
      <c r="BL230" s="15" t="s">
        <v>267</v>
      </c>
      <c r="BM230" s="198" t="s">
        <v>1528</v>
      </c>
    </row>
    <row r="231" s="2" customFormat="1" ht="16.5" customHeight="1">
      <c r="A231" s="34"/>
      <c r="B231" s="185"/>
      <c r="C231" s="200" t="s">
        <v>599</v>
      </c>
      <c r="D231" s="200" t="s">
        <v>301</v>
      </c>
      <c r="E231" s="201" t="s">
        <v>1529</v>
      </c>
      <c r="F231" s="202" t="s">
        <v>1530</v>
      </c>
      <c r="G231" s="203" t="s">
        <v>294</v>
      </c>
      <c r="H231" s="204">
        <v>2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0.018499999999999999</v>
      </c>
      <c r="R231" s="196">
        <f>Q231*H231</f>
        <v>0.036999999999999998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334</v>
      </c>
      <c r="AT231" s="198" t="s">
        <v>301</v>
      </c>
      <c r="AU231" s="198" t="s">
        <v>88</v>
      </c>
      <c r="AY231" s="15" t="s">
        <v>204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88</v>
      </c>
      <c r="BK231" s="199">
        <f>ROUND(I231*H231,2)</f>
        <v>0</v>
      </c>
      <c r="BL231" s="15" t="s">
        <v>267</v>
      </c>
      <c r="BM231" s="198" t="s">
        <v>1531</v>
      </c>
    </row>
    <row r="232" s="2" customFormat="1" ht="24.15" customHeight="1">
      <c r="A232" s="34"/>
      <c r="B232" s="185"/>
      <c r="C232" s="186" t="s">
        <v>603</v>
      </c>
      <c r="D232" s="186" t="s">
        <v>206</v>
      </c>
      <c r="E232" s="187" t="s">
        <v>1532</v>
      </c>
      <c r="F232" s="188" t="s">
        <v>1533</v>
      </c>
      <c r="G232" s="189" t="s">
        <v>294</v>
      </c>
      <c r="H232" s="190">
        <v>20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0</v>
      </c>
      <c r="R232" s="196">
        <f>Q232*H232</f>
        <v>0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267</v>
      </c>
      <c r="AT232" s="198" t="s">
        <v>206</v>
      </c>
      <c r="AU232" s="198" t="s">
        <v>88</v>
      </c>
      <c r="AY232" s="15" t="s">
        <v>204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88</v>
      </c>
      <c r="BK232" s="199">
        <f>ROUND(I232*H232,2)</f>
        <v>0</v>
      </c>
      <c r="BL232" s="15" t="s">
        <v>267</v>
      </c>
      <c r="BM232" s="198" t="s">
        <v>1534</v>
      </c>
    </row>
    <row r="233" s="2" customFormat="1" ht="16.5" customHeight="1">
      <c r="A233" s="34"/>
      <c r="B233" s="185"/>
      <c r="C233" s="200" t="s">
        <v>607</v>
      </c>
      <c r="D233" s="200" t="s">
        <v>301</v>
      </c>
      <c r="E233" s="201" t="s">
        <v>1535</v>
      </c>
      <c r="F233" s="202" t="s">
        <v>1536</v>
      </c>
      <c r="G233" s="203" t="s">
        <v>294</v>
      </c>
      <c r="H233" s="204">
        <v>8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0.0061999999999999998</v>
      </c>
      <c r="R233" s="196">
        <f>Q233*H233</f>
        <v>0.049599999999999998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334</v>
      </c>
      <c r="AT233" s="198" t="s">
        <v>301</v>
      </c>
      <c r="AU233" s="198" t="s">
        <v>88</v>
      </c>
      <c r="AY233" s="15" t="s">
        <v>204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88</v>
      </c>
      <c r="BK233" s="199">
        <f>ROUND(I233*H233,2)</f>
        <v>0</v>
      </c>
      <c r="BL233" s="15" t="s">
        <v>267</v>
      </c>
      <c r="BM233" s="198" t="s">
        <v>1537</v>
      </c>
    </row>
    <row r="234" s="2" customFormat="1" ht="16.5" customHeight="1">
      <c r="A234" s="34"/>
      <c r="B234" s="185"/>
      <c r="C234" s="200" t="s">
        <v>571</v>
      </c>
      <c r="D234" s="200" t="s">
        <v>301</v>
      </c>
      <c r="E234" s="201" t="s">
        <v>1538</v>
      </c>
      <c r="F234" s="202" t="s">
        <v>1539</v>
      </c>
      <c r="G234" s="203" t="s">
        <v>294</v>
      </c>
      <c r="H234" s="204">
        <v>4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0.0067000000000000002</v>
      </c>
      <c r="R234" s="196">
        <f>Q234*H234</f>
        <v>0.026800000000000001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334</v>
      </c>
      <c r="AT234" s="198" t="s">
        <v>301</v>
      </c>
      <c r="AU234" s="198" t="s">
        <v>88</v>
      </c>
      <c r="AY234" s="15" t="s">
        <v>204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88</v>
      </c>
      <c r="BK234" s="199">
        <f>ROUND(I234*H234,2)</f>
        <v>0</v>
      </c>
      <c r="BL234" s="15" t="s">
        <v>267</v>
      </c>
      <c r="BM234" s="198" t="s">
        <v>1540</v>
      </c>
    </row>
    <row r="235" s="2" customFormat="1" ht="16.5" customHeight="1">
      <c r="A235" s="34"/>
      <c r="B235" s="185"/>
      <c r="C235" s="200" t="s">
        <v>614</v>
      </c>
      <c r="D235" s="200" t="s">
        <v>301</v>
      </c>
      <c r="E235" s="201" t="s">
        <v>1541</v>
      </c>
      <c r="F235" s="202" t="s">
        <v>1542</v>
      </c>
      <c r="G235" s="203" t="s">
        <v>294</v>
      </c>
      <c r="H235" s="204">
        <v>8</v>
      </c>
      <c r="I235" s="205"/>
      <c r="J235" s="206">
        <f>ROUND(I235*H235,2)</f>
        <v>0</v>
      </c>
      <c r="K235" s="207"/>
      <c r="L235" s="208"/>
      <c r="M235" s="209" t="s">
        <v>1</v>
      </c>
      <c r="N235" s="210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334</v>
      </c>
      <c r="AT235" s="198" t="s">
        <v>301</v>
      </c>
      <c r="AU235" s="198" t="s">
        <v>88</v>
      </c>
      <c r="AY235" s="15" t="s">
        <v>204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88</v>
      </c>
      <c r="BK235" s="199">
        <f>ROUND(I235*H235,2)</f>
        <v>0</v>
      </c>
      <c r="BL235" s="15" t="s">
        <v>267</v>
      </c>
      <c r="BM235" s="198" t="s">
        <v>1543</v>
      </c>
    </row>
    <row r="236" s="2" customFormat="1" ht="33" customHeight="1">
      <c r="A236" s="34"/>
      <c r="B236" s="185"/>
      <c r="C236" s="186" t="s">
        <v>618</v>
      </c>
      <c r="D236" s="186" t="s">
        <v>206</v>
      </c>
      <c r="E236" s="187" t="s">
        <v>1544</v>
      </c>
      <c r="F236" s="188" t="s">
        <v>1545</v>
      </c>
      <c r="G236" s="189" t="s">
        <v>294</v>
      </c>
      <c r="H236" s="190">
        <v>1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0.00063139999999999995</v>
      </c>
      <c r="R236" s="196">
        <f>Q236*H236</f>
        <v>0.00063139999999999995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267</v>
      </c>
      <c r="AT236" s="198" t="s">
        <v>206</v>
      </c>
      <c r="AU236" s="198" t="s">
        <v>88</v>
      </c>
      <c r="AY236" s="15" t="s">
        <v>204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88</v>
      </c>
      <c r="BK236" s="199">
        <f>ROUND(I236*H236,2)</f>
        <v>0</v>
      </c>
      <c r="BL236" s="15" t="s">
        <v>267</v>
      </c>
      <c r="BM236" s="198" t="s">
        <v>1546</v>
      </c>
    </row>
    <row r="237" s="2" customFormat="1" ht="24.15" customHeight="1">
      <c r="A237" s="34"/>
      <c r="B237" s="185"/>
      <c r="C237" s="200" t="s">
        <v>622</v>
      </c>
      <c r="D237" s="200" t="s">
        <v>301</v>
      </c>
      <c r="E237" s="201" t="s">
        <v>1547</v>
      </c>
      <c r="F237" s="202" t="s">
        <v>1548</v>
      </c>
      <c r="G237" s="203" t="s">
        <v>294</v>
      </c>
      <c r="H237" s="204">
        <v>1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0.0086499999999999997</v>
      </c>
      <c r="R237" s="196">
        <f>Q237*H237</f>
        <v>0.0086499999999999997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334</v>
      </c>
      <c r="AT237" s="198" t="s">
        <v>301</v>
      </c>
      <c r="AU237" s="198" t="s">
        <v>88</v>
      </c>
      <c r="AY237" s="15" t="s">
        <v>204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88</v>
      </c>
      <c r="BK237" s="199">
        <f>ROUND(I237*H237,2)</f>
        <v>0</v>
      </c>
      <c r="BL237" s="15" t="s">
        <v>267</v>
      </c>
      <c r="BM237" s="198" t="s">
        <v>1549</v>
      </c>
    </row>
    <row r="238" s="2" customFormat="1" ht="33" customHeight="1">
      <c r="A238" s="34"/>
      <c r="B238" s="185"/>
      <c r="C238" s="186" t="s">
        <v>624</v>
      </c>
      <c r="D238" s="186" t="s">
        <v>206</v>
      </c>
      <c r="E238" s="187" t="s">
        <v>1550</v>
      </c>
      <c r="F238" s="188" t="s">
        <v>1551</v>
      </c>
      <c r="G238" s="189" t="s">
        <v>294</v>
      </c>
      <c r="H238" s="190">
        <v>1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0.00065773000000000003</v>
      </c>
      <c r="R238" s="196">
        <f>Q238*H238</f>
        <v>0.00065773000000000003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267</v>
      </c>
      <c r="AT238" s="198" t="s">
        <v>206</v>
      </c>
      <c r="AU238" s="198" t="s">
        <v>88</v>
      </c>
      <c r="AY238" s="15" t="s">
        <v>204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88</v>
      </c>
      <c r="BK238" s="199">
        <f>ROUND(I238*H238,2)</f>
        <v>0</v>
      </c>
      <c r="BL238" s="15" t="s">
        <v>267</v>
      </c>
      <c r="BM238" s="198" t="s">
        <v>1552</v>
      </c>
    </row>
    <row r="239" s="2" customFormat="1" ht="24.15" customHeight="1">
      <c r="A239" s="34"/>
      <c r="B239" s="185"/>
      <c r="C239" s="200" t="s">
        <v>628</v>
      </c>
      <c r="D239" s="200" t="s">
        <v>301</v>
      </c>
      <c r="E239" s="201" t="s">
        <v>1553</v>
      </c>
      <c r="F239" s="202" t="s">
        <v>1554</v>
      </c>
      <c r="G239" s="203" t="s">
        <v>294</v>
      </c>
      <c r="H239" s="204">
        <v>1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0.0043499999999999997</v>
      </c>
      <c r="R239" s="196">
        <f>Q239*H239</f>
        <v>0.0043499999999999997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334</v>
      </c>
      <c r="AT239" s="198" t="s">
        <v>301</v>
      </c>
      <c r="AU239" s="198" t="s">
        <v>88</v>
      </c>
      <c r="AY239" s="15" t="s">
        <v>204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88</v>
      </c>
      <c r="BK239" s="199">
        <f>ROUND(I239*H239,2)</f>
        <v>0</v>
      </c>
      <c r="BL239" s="15" t="s">
        <v>267</v>
      </c>
      <c r="BM239" s="198" t="s">
        <v>1555</v>
      </c>
    </row>
    <row r="240" s="2" customFormat="1" ht="24.15" customHeight="1">
      <c r="A240" s="34"/>
      <c r="B240" s="185"/>
      <c r="C240" s="186" t="s">
        <v>632</v>
      </c>
      <c r="D240" s="186" t="s">
        <v>206</v>
      </c>
      <c r="E240" s="187" t="s">
        <v>1556</v>
      </c>
      <c r="F240" s="188" t="s">
        <v>1557</v>
      </c>
      <c r="G240" s="189" t="s">
        <v>294</v>
      </c>
      <c r="H240" s="190">
        <v>1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0.001165</v>
      </c>
      <c r="R240" s="196">
        <f>Q240*H240</f>
        <v>0.001165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267</v>
      </c>
      <c r="AT240" s="198" t="s">
        <v>206</v>
      </c>
      <c r="AU240" s="198" t="s">
        <v>88</v>
      </c>
      <c r="AY240" s="15" t="s">
        <v>204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88</v>
      </c>
      <c r="BK240" s="199">
        <f>ROUND(I240*H240,2)</f>
        <v>0</v>
      </c>
      <c r="BL240" s="15" t="s">
        <v>267</v>
      </c>
      <c r="BM240" s="198" t="s">
        <v>1558</v>
      </c>
    </row>
    <row r="241" s="2" customFormat="1" ht="24.15" customHeight="1">
      <c r="A241" s="34"/>
      <c r="B241" s="185"/>
      <c r="C241" s="200" t="s">
        <v>636</v>
      </c>
      <c r="D241" s="200" t="s">
        <v>301</v>
      </c>
      <c r="E241" s="201" t="s">
        <v>1559</v>
      </c>
      <c r="F241" s="202" t="s">
        <v>1560</v>
      </c>
      <c r="G241" s="203" t="s">
        <v>294</v>
      </c>
      <c r="H241" s="204">
        <v>1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0.0032499999999999999</v>
      </c>
      <c r="R241" s="196">
        <f>Q241*H241</f>
        <v>0.0032499999999999999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334</v>
      </c>
      <c r="AT241" s="198" t="s">
        <v>301</v>
      </c>
      <c r="AU241" s="198" t="s">
        <v>88</v>
      </c>
      <c r="AY241" s="15" t="s">
        <v>204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88</v>
      </c>
      <c r="BK241" s="199">
        <f>ROUND(I241*H241,2)</f>
        <v>0</v>
      </c>
      <c r="BL241" s="15" t="s">
        <v>267</v>
      </c>
      <c r="BM241" s="198" t="s">
        <v>1561</v>
      </c>
    </row>
    <row r="242" s="2" customFormat="1" ht="24.15" customHeight="1">
      <c r="A242" s="34"/>
      <c r="B242" s="185"/>
      <c r="C242" s="186" t="s">
        <v>638</v>
      </c>
      <c r="D242" s="186" t="s">
        <v>206</v>
      </c>
      <c r="E242" s="187" t="s">
        <v>1562</v>
      </c>
      <c r="F242" s="188" t="s">
        <v>1563</v>
      </c>
      <c r="G242" s="189" t="s">
        <v>294</v>
      </c>
      <c r="H242" s="190">
        <v>1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0.00047600000000000002</v>
      </c>
      <c r="R242" s="196">
        <f>Q242*H242</f>
        <v>0.00047600000000000002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267</v>
      </c>
      <c r="AT242" s="198" t="s">
        <v>206</v>
      </c>
      <c r="AU242" s="198" t="s">
        <v>88</v>
      </c>
      <c r="AY242" s="15" t="s">
        <v>204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88</v>
      </c>
      <c r="BK242" s="199">
        <f>ROUND(I242*H242,2)</f>
        <v>0</v>
      </c>
      <c r="BL242" s="15" t="s">
        <v>267</v>
      </c>
      <c r="BM242" s="198" t="s">
        <v>1564</v>
      </c>
    </row>
    <row r="243" s="2" customFormat="1" ht="24.15" customHeight="1">
      <c r="A243" s="34"/>
      <c r="B243" s="185"/>
      <c r="C243" s="200" t="s">
        <v>645</v>
      </c>
      <c r="D243" s="200" t="s">
        <v>301</v>
      </c>
      <c r="E243" s="201" t="s">
        <v>1565</v>
      </c>
      <c r="F243" s="202" t="s">
        <v>1566</v>
      </c>
      <c r="G243" s="203" t="s">
        <v>294</v>
      </c>
      <c r="H243" s="204">
        <v>1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0.012</v>
      </c>
      <c r="R243" s="196">
        <f>Q243*H243</f>
        <v>0.012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334</v>
      </c>
      <c r="AT243" s="198" t="s">
        <v>301</v>
      </c>
      <c r="AU243" s="198" t="s">
        <v>88</v>
      </c>
      <c r="AY243" s="15" t="s">
        <v>204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88</v>
      </c>
      <c r="BK243" s="199">
        <f>ROUND(I243*H243,2)</f>
        <v>0</v>
      </c>
      <c r="BL243" s="15" t="s">
        <v>267</v>
      </c>
      <c r="BM243" s="198" t="s">
        <v>1567</v>
      </c>
    </row>
    <row r="244" s="2" customFormat="1" ht="37.8" customHeight="1">
      <c r="A244" s="34"/>
      <c r="B244" s="185"/>
      <c r="C244" s="186" t="s">
        <v>649</v>
      </c>
      <c r="D244" s="186" t="s">
        <v>206</v>
      </c>
      <c r="E244" s="187" t="s">
        <v>1568</v>
      </c>
      <c r="F244" s="188" t="s">
        <v>1569</v>
      </c>
      <c r="G244" s="189" t="s">
        <v>294</v>
      </c>
      <c r="H244" s="190">
        <v>1</v>
      </c>
      <c r="I244" s="191"/>
      <c r="J244" s="192">
        <f>ROUND(I244*H244,2)</f>
        <v>0</v>
      </c>
      <c r="K244" s="193"/>
      <c r="L244" s="35"/>
      <c r="M244" s="194" t="s">
        <v>1</v>
      </c>
      <c r="N244" s="195" t="s">
        <v>41</v>
      </c>
      <c r="O244" s="78"/>
      <c r="P244" s="196">
        <f>O244*H244</f>
        <v>0</v>
      </c>
      <c r="Q244" s="196">
        <v>0.00079900000000000001</v>
      </c>
      <c r="R244" s="196">
        <f>Q244*H244</f>
        <v>0.00079900000000000001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267</v>
      </c>
      <c r="AT244" s="198" t="s">
        <v>206</v>
      </c>
      <c r="AU244" s="198" t="s">
        <v>88</v>
      </c>
      <c r="AY244" s="15" t="s">
        <v>204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88</v>
      </c>
      <c r="BK244" s="199">
        <f>ROUND(I244*H244,2)</f>
        <v>0</v>
      </c>
      <c r="BL244" s="15" t="s">
        <v>267</v>
      </c>
      <c r="BM244" s="198" t="s">
        <v>1570</v>
      </c>
    </row>
    <row r="245" s="2" customFormat="1" ht="24.15" customHeight="1">
      <c r="A245" s="34"/>
      <c r="B245" s="185"/>
      <c r="C245" s="200" t="s">
        <v>653</v>
      </c>
      <c r="D245" s="200" t="s">
        <v>301</v>
      </c>
      <c r="E245" s="201" t="s">
        <v>1571</v>
      </c>
      <c r="F245" s="202" t="s">
        <v>1572</v>
      </c>
      <c r="G245" s="203" t="s">
        <v>294</v>
      </c>
      <c r="H245" s="204">
        <v>1</v>
      </c>
      <c r="I245" s="205"/>
      <c r="J245" s="206">
        <f>ROUND(I245*H245,2)</f>
        <v>0</v>
      </c>
      <c r="K245" s="207"/>
      <c r="L245" s="208"/>
      <c r="M245" s="209" t="s">
        <v>1</v>
      </c>
      <c r="N245" s="210" t="s">
        <v>41</v>
      </c>
      <c r="O245" s="78"/>
      <c r="P245" s="196">
        <f>O245*H245</f>
        <v>0</v>
      </c>
      <c r="Q245" s="196">
        <v>0.031</v>
      </c>
      <c r="R245" s="196">
        <f>Q245*H245</f>
        <v>0.031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334</v>
      </c>
      <c r="AT245" s="198" t="s">
        <v>301</v>
      </c>
      <c r="AU245" s="198" t="s">
        <v>88</v>
      </c>
      <c r="AY245" s="15" t="s">
        <v>204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88</v>
      </c>
      <c r="BK245" s="199">
        <f>ROUND(I245*H245,2)</f>
        <v>0</v>
      </c>
      <c r="BL245" s="15" t="s">
        <v>267</v>
      </c>
      <c r="BM245" s="198" t="s">
        <v>1573</v>
      </c>
    </row>
    <row r="246" s="2" customFormat="1" ht="37.8" customHeight="1">
      <c r="A246" s="34"/>
      <c r="B246" s="185"/>
      <c r="C246" s="186" t="s">
        <v>657</v>
      </c>
      <c r="D246" s="186" t="s">
        <v>206</v>
      </c>
      <c r="E246" s="187" t="s">
        <v>1574</v>
      </c>
      <c r="F246" s="188" t="s">
        <v>1575</v>
      </c>
      <c r="G246" s="189" t="s">
        <v>294</v>
      </c>
      <c r="H246" s="190">
        <v>3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4.1999999999999996E-06</v>
      </c>
      <c r="R246" s="196">
        <f>Q246*H246</f>
        <v>1.2599999999999998E-05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267</v>
      </c>
      <c r="AT246" s="198" t="s">
        <v>206</v>
      </c>
      <c r="AU246" s="198" t="s">
        <v>88</v>
      </c>
      <c r="AY246" s="15" t="s">
        <v>204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88</v>
      </c>
      <c r="BK246" s="199">
        <f>ROUND(I246*H246,2)</f>
        <v>0</v>
      </c>
      <c r="BL246" s="15" t="s">
        <v>267</v>
      </c>
      <c r="BM246" s="198" t="s">
        <v>1576</v>
      </c>
    </row>
    <row r="247" s="2" customFormat="1" ht="24.15" customHeight="1">
      <c r="A247" s="34"/>
      <c r="B247" s="185"/>
      <c r="C247" s="200" t="s">
        <v>661</v>
      </c>
      <c r="D247" s="200" t="s">
        <v>301</v>
      </c>
      <c r="E247" s="201" t="s">
        <v>1577</v>
      </c>
      <c r="F247" s="202" t="s">
        <v>1578</v>
      </c>
      <c r="G247" s="203" t="s">
        <v>294</v>
      </c>
      <c r="H247" s="204">
        <v>3</v>
      </c>
      <c r="I247" s="205"/>
      <c r="J247" s="206">
        <f>ROUND(I247*H247,2)</f>
        <v>0</v>
      </c>
      <c r="K247" s="207"/>
      <c r="L247" s="208"/>
      <c r="M247" s="209" t="s">
        <v>1</v>
      </c>
      <c r="N247" s="210" t="s">
        <v>41</v>
      </c>
      <c r="O247" s="78"/>
      <c r="P247" s="196">
        <f>O247*H247</f>
        <v>0</v>
      </c>
      <c r="Q247" s="196">
        <v>0.00149</v>
      </c>
      <c r="R247" s="196">
        <f>Q247*H247</f>
        <v>0.00447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334</v>
      </c>
      <c r="AT247" s="198" t="s">
        <v>301</v>
      </c>
      <c r="AU247" s="198" t="s">
        <v>88</v>
      </c>
      <c r="AY247" s="15" t="s">
        <v>204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88</v>
      </c>
      <c r="BK247" s="199">
        <f>ROUND(I247*H247,2)</f>
        <v>0</v>
      </c>
      <c r="BL247" s="15" t="s">
        <v>267</v>
      </c>
      <c r="BM247" s="198" t="s">
        <v>1579</v>
      </c>
    </row>
    <row r="248" s="2" customFormat="1" ht="33" customHeight="1">
      <c r="A248" s="34"/>
      <c r="B248" s="185"/>
      <c r="C248" s="186" t="s">
        <v>665</v>
      </c>
      <c r="D248" s="186" t="s">
        <v>206</v>
      </c>
      <c r="E248" s="187" t="s">
        <v>1580</v>
      </c>
      <c r="F248" s="188" t="s">
        <v>1581</v>
      </c>
      <c r="G248" s="189" t="s">
        <v>294</v>
      </c>
      <c r="H248" s="190">
        <v>22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0.00010000000000000001</v>
      </c>
      <c r="R248" s="196">
        <f>Q248*H248</f>
        <v>0.0022000000000000001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267</v>
      </c>
      <c r="AT248" s="198" t="s">
        <v>206</v>
      </c>
      <c r="AU248" s="198" t="s">
        <v>88</v>
      </c>
      <c r="AY248" s="15" t="s">
        <v>204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88</v>
      </c>
      <c r="BK248" s="199">
        <f>ROUND(I248*H248,2)</f>
        <v>0</v>
      </c>
      <c r="BL248" s="15" t="s">
        <v>267</v>
      </c>
      <c r="BM248" s="198" t="s">
        <v>1582</v>
      </c>
    </row>
    <row r="249" s="2" customFormat="1" ht="16.5" customHeight="1">
      <c r="A249" s="34"/>
      <c r="B249" s="185"/>
      <c r="C249" s="200" t="s">
        <v>669</v>
      </c>
      <c r="D249" s="200" t="s">
        <v>301</v>
      </c>
      <c r="E249" s="201" t="s">
        <v>1583</v>
      </c>
      <c r="F249" s="202" t="s">
        <v>1584</v>
      </c>
      <c r="G249" s="203" t="s">
        <v>294</v>
      </c>
      <c r="H249" s="204">
        <v>20</v>
      </c>
      <c r="I249" s="205"/>
      <c r="J249" s="206">
        <f>ROUND(I249*H249,2)</f>
        <v>0</v>
      </c>
      <c r="K249" s="207"/>
      <c r="L249" s="208"/>
      <c r="M249" s="209" t="s">
        <v>1</v>
      </c>
      <c r="N249" s="210" t="s">
        <v>41</v>
      </c>
      <c r="O249" s="78"/>
      <c r="P249" s="196">
        <f>O249*H249</f>
        <v>0</v>
      </c>
      <c r="Q249" s="196">
        <v>0.002</v>
      </c>
      <c r="R249" s="196">
        <f>Q249*H249</f>
        <v>0.040000000000000001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334</v>
      </c>
      <c r="AT249" s="198" t="s">
        <v>301</v>
      </c>
      <c r="AU249" s="198" t="s">
        <v>88</v>
      </c>
      <c r="AY249" s="15" t="s">
        <v>204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88</v>
      </c>
      <c r="BK249" s="199">
        <f>ROUND(I249*H249,2)</f>
        <v>0</v>
      </c>
      <c r="BL249" s="15" t="s">
        <v>267</v>
      </c>
      <c r="BM249" s="198" t="s">
        <v>1585</v>
      </c>
    </row>
    <row r="250" s="2" customFormat="1" ht="16.5" customHeight="1">
      <c r="A250" s="34"/>
      <c r="B250" s="185"/>
      <c r="C250" s="200" t="s">
        <v>671</v>
      </c>
      <c r="D250" s="200" t="s">
        <v>301</v>
      </c>
      <c r="E250" s="201" t="s">
        <v>1586</v>
      </c>
      <c r="F250" s="202" t="s">
        <v>1587</v>
      </c>
      <c r="G250" s="203" t="s">
        <v>294</v>
      </c>
      <c r="H250" s="204">
        <v>2</v>
      </c>
      <c r="I250" s="205"/>
      <c r="J250" s="206">
        <f>ROUND(I250*H250,2)</f>
        <v>0</v>
      </c>
      <c r="K250" s="207"/>
      <c r="L250" s="208"/>
      <c r="M250" s="209" t="s">
        <v>1</v>
      </c>
      <c r="N250" s="210" t="s">
        <v>41</v>
      </c>
      <c r="O250" s="78"/>
      <c r="P250" s="196">
        <f>O250*H250</f>
        <v>0</v>
      </c>
      <c r="Q250" s="196">
        <v>0.0012999999999999999</v>
      </c>
      <c r="R250" s="196">
        <f>Q250*H250</f>
        <v>0.0025999999999999999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334</v>
      </c>
      <c r="AT250" s="198" t="s">
        <v>301</v>
      </c>
      <c r="AU250" s="198" t="s">
        <v>88</v>
      </c>
      <c r="AY250" s="15" t="s">
        <v>204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88</v>
      </c>
      <c r="BK250" s="199">
        <f>ROUND(I250*H250,2)</f>
        <v>0</v>
      </c>
      <c r="BL250" s="15" t="s">
        <v>267</v>
      </c>
      <c r="BM250" s="198" t="s">
        <v>1588</v>
      </c>
    </row>
    <row r="251" s="2" customFormat="1" ht="21.75" customHeight="1">
      <c r="A251" s="34"/>
      <c r="B251" s="185"/>
      <c r="C251" s="186" t="s">
        <v>675</v>
      </c>
      <c r="D251" s="186" t="s">
        <v>206</v>
      </c>
      <c r="E251" s="187" t="s">
        <v>1589</v>
      </c>
      <c r="F251" s="188" t="s">
        <v>1590</v>
      </c>
      <c r="G251" s="189" t="s">
        <v>294</v>
      </c>
      <c r="H251" s="190">
        <v>2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4.1999999999999996E-06</v>
      </c>
      <c r="R251" s="196">
        <f>Q251*H251</f>
        <v>8.3999999999999992E-06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267</v>
      </c>
      <c r="AT251" s="198" t="s">
        <v>206</v>
      </c>
      <c r="AU251" s="198" t="s">
        <v>88</v>
      </c>
      <c r="AY251" s="15" t="s">
        <v>204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88</v>
      </c>
      <c r="BK251" s="199">
        <f>ROUND(I251*H251,2)</f>
        <v>0</v>
      </c>
      <c r="BL251" s="15" t="s">
        <v>267</v>
      </c>
      <c r="BM251" s="198" t="s">
        <v>1591</v>
      </c>
    </row>
    <row r="252" s="2" customFormat="1" ht="16.5" customHeight="1">
      <c r="A252" s="34"/>
      <c r="B252" s="185"/>
      <c r="C252" s="200" t="s">
        <v>677</v>
      </c>
      <c r="D252" s="200" t="s">
        <v>301</v>
      </c>
      <c r="E252" s="201" t="s">
        <v>1592</v>
      </c>
      <c r="F252" s="202" t="s">
        <v>1593</v>
      </c>
      <c r="G252" s="203" t="s">
        <v>294</v>
      </c>
      <c r="H252" s="204">
        <v>2</v>
      </c>
      <c r="I252" s="205"/>
      <c r="J252" s="206">
        <f>ROUND(I252*H252,2)</f>
        <v>0</v>
      </c>
      <c r="K252" s="207"/>
      <c r="L252" s="208"/>
      <c r="M252" s="209" t="s">
        <v>1</v>
      </c>
      <c r="N252" s="210" t="s">
        <v>41</v>
      </c>
      <c r="O252" s="78"/>
      <c r="P252" s="196">
        <f>O252*H252</f>
        <v>0</v>
      </c>
      <c r="Q252" s="196">
        <v>0.0014</v>
      </c>
      <c r="R252" s="196">
        <f>Q252*H252</f>
        <v>0.0028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334</v>
      </c>
      <c r="AT252" s="198" t="s">
        <v>301</v>
      </c>
      <c r="AU252" s="198" t="s">
        <v>88</v>
      </c>
      <c r="AY252" s="15" t="s">
        <v>204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88</v>
      </c>
      <c r="BK252" s="199">
        <f>ROUND(I252*H252,2)</f>
        <v>0</v>
      </c>
      <c r="BL252" s="15" t="s">
        <v>267</v>
      </c>
      <c r="BM252" s="198" t="s">
        <v>1594</v>
      </c>
    </row>
    <row r="253" s="2" customFormat="1" ht="24.15" customHeight="1">
      <c r="A253" s="34"/>
      <c r="B253" s="185"/>
      <c r="C253" s="186" t="s">
        <v>681</v>
      </c>
      <c r="D253" s="186" t="s">
        <v>206</v>
      </c>
      <c r="E253" s="187" t="s">
        <v>1595</v>
      </c>
      <c r="F253" s="188" t="s">
        <v>1596</v>
      </c>
      <c r="G253" s="189" t="s">
        <v>294</v>
      </c>
      <c r="H253" s="190">
        <v>2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4.1999999999999996E-06</v>
      </c>
      <c r="R253" s="196">
        <f>Q253*H253</f>
        <v>8.3999999999999992E-06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267</v>
      </c>
      <c r="AT253" s="198" t="s">
        <v>206</v>
      </c>
      <c r="AU253" s="198" t="s">
        <v>88</v>
      </c>
      <c r="AY253" s="15" t="s">
        <v>204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88</v>
      </c>
      <c r="BK253" s="199">
        <f>ROUND(I253*H253,2)</f>
        <v>0</v>
      </c>
      <c r="BL253" s="15" t="s">
        <v>267</v>
      </c>
      <c r="BM253" s="198" t="s">
        <v>1597</v>
      </c>
    </row>
    <row r="254" s="2" customFormat="1" ht="24.15" customHeight="1">
      <c r="A254" s="34"/>
      <c r="B254" s="185"/>
      <c r="C254" s="200" t="s">
        <v>685</v>
      </c>
      <c r="D254" s="200" t="s">
        <v>301</v>
      </c>
      <c r="E254" s="201" t="s">
        <v>1598</v>
      </c>
      <c r="F254" s="202" t="s">
        <v>1599</v>
      </c>
      <c r="G254" s="203" t="s">
        <v>294</v>
      </c>
      <c r="H254" s="204">
        <v>2</v>
      </c>
      <c r="I254" s="205"/>
      <c r="J254" s="206">
        <f>ROUND(I254*H254,2)</f>
        <v>0</v>
      </c>
      <c r="K254" s="207"/>
      <c r="L254" s="208"/>
      <c r="M254" s="209" t="s">
        <v>1</v>
      </c>
      <c r="N254" s="210" t="s">
        <v>41</v>
      </c>
      <c r="O254" s="78"/>
      <c r="P254" s="196">
        <f>O254*H254</f>
        <v>0</v>
      </c>
      <c r="Q254" s="196">
        <v>0.0021900000000000001</v>
      </c>
      <c r="R254" s="196">
        <f>Q254*H254</f>
        <v>0.0043800000000000002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334</v>
      </c>
      <c r="AT254" s="198" t="s">
        <v>301</v>
      </c>
      <c r="AU254" s="198" t="s">
        <v>88</v>
      </c>
      <c r="AY254" s="15" t="s">
        <v>204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88</v>
      </c>
      <c r="BK254" s="199">
        <f>ROUND(I254*H254,2)</f>
        <v>0</v>
      </c>
      <c r="BL254" s="15" t="s">
        <v>267</v>
      </c>
      <c r="BM254" s="198" t="s">
        <v>1600</v>
      </c>
    </row>
    <row r="255" s="2" customFormat="1" ht="24.15" customHeight="1">
      <c r="A255" s="34"/>
      <c r="B255" s="185"/>
      <c r="C255" s="186" t="s">
        <v>691</v>
      </c>
      <c r="D255" s="186" t="s">
        <v>206</v>
      </c>
      <c r="E255" s="187" t="s">
        <v>1601</v>
      </c>
      <c r="F255" s="188" t="s">
        <v>1602</v>
      </c>
      <c r="G255" s="189" t="s">
        <v>294</v>
      </c>
      <c r="H255" s="190">
        <v>1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0.000368</v>
      </c>
      <c r="R255" s="196">
        <f>Q255*H255</f>
        <v>0.000368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267</v>
      </c>
      <c r="AT255" s="198" t="s">
        <v>206</v>
      </c>
      <c r="AU255" s="198" t="s">
        <v>88</v>
      </c>
      <c r="AY255" s="15" t="s">
        <v>204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88</v>
      </c>
      <c r="BK255" s="199">
        <f>ROUND(I255*H255,2)</f>
        <v>0</v>
      </c>
      <c r="BL255" s="15" t="s">
        <v>267</v>
      </c>
      <c r="BM255" s="198" t="s">
        <v>1603</v>
      </c>
    </row>
    <row r="256" s="2" customFormat="1" ht="24.15" customHeight="1">
      <c r="A256" s="34"/>
      <c r="B256" s="185"/>
      <c r="C256" s="200" t="s">
        <v>695</v>
      </c>
      <c r="D256" s="200" t="s">
        <v>301</v>
      </c>
      <c r="E256" s="201" t="s">
        <v>1604</v>
      </c>
      <c r="F256" s="202" t="s">
        <v>1605</v>
      </c>
      <c r="G256" s="203" t="s">
        <v>294</v>
      </c>
      <c r="H256" s="204">
        <v>1</v>
      </c>
      <c r="I256" s="205"/>
      <c r="J256" s="206">
        <f>ROUND(I256*H256,2)</f>
        <v>0</v>
      </c>
      <c r="K256" s="207"/>
      <c r="L256" s="208"/>
      <c r="M256" s="209" t="s">
        <v>1</v>
      </c>
      <c r="N256" s="210" t="s">
        <v>41</v>
      </c>
      <c r="O256" s="78"/>
      <c r="P256" s="196">
        <f>O256*H256</f>
        <v>0</v>
      </c>
      <c r="Q256" s="196">
        <v>0.00063000000000000003</v>
      </c>
      <c r="R256" s="196">
        <f>Q256*H256</f>
        <v>0.00063000000000000003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334</v>
      </c>
      <c r="AT256" s="198" t="s">
        <v>301</v>
      </c>
      <c r="AU256" s="198" t="s">
        <v>88</v>
      </c>
      <c r="AY256" s="15" t="s">
        <v>204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88</v>
      </c>
      <c r="BK256" s="199">
        <f>ROUND(I256*H256,2)</f>
        <v>0</v>
      </c>
      <c r="BL256" s="15" t="s">
        <v>267</v>
      </c>
      <c r="BM256" s="198" t="s">
        <v>1606</v>
      </c>
    </row>
    <row r="257" s="2" customFormat="1" ht="21.75" customHeight="1">
      <c r="A257" s="34"/>
      <c r="B257" s="185"/>
      <c r="C257" s="186" t="s">
        <v>699</v>
      </c>
      <c r="D257" s="186" t="s">
        <v>206</v>
      </c>
      <c r="E257" s="187" t="s">
        <v>1607</v>
      </c>
      <c r="F257" s="188" t="s">
        <v>1608</v>
      </c>
      <c r="G257" s="189" t="s">
        <v>294</v>
      </c>
      <c r="H257" s="190">
        <v>1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0.00046200000000000001</v>
      </c>
      <c r="R257" s="196">
        <f>Q257*H257</f>
        <v>0.00046200000000000001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267</v>
      </c>
      <c r="AT257" s="198" t="s">
        <v>206</v>
      </c>
      <c r="AU257" s="198" t="s">
        <v>88</v>
      </c>
      <c r="AY257" s="15" t="s">
        <v>204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88</v>
      </c>
      <c r="BK257" s="199">
        <f>ROUND(I257*H257,2)</f>
        <v>0</v>
      </c>
      <c r="BL257" s="15" t="s">
        <v>267</v>
      </c>
      <c r="BM257" s="198" t="s">
        <v>1609</v>
      </c>
    </row>
    <row r="258" s="2" customFormat="1" ht="24.15" customHeight="1">
      <c r="A258" s="34"/>
      <c r="B258" s="185"/>
      <c r="C258" s="200" t="s">
        <v>703</v>
      </c>
      <c r="D258" s="200" t="s">
        <v>301</v>
      </c>
      <c r="E258" s="201" t="s">
        <v>1610</v>
      </c>
      <c r="F258" s="202" t="s">
        <v>1611</v>
      </c>
      <c r="G258" s="203" t="s">
        <v>294</v>
      </c>
      <c r="H258" s="204">
        <v>1</v>
      </c>
      <c r="I258" s="205"/>
      <c r="J258" s="206">
        <f>ROUND(I258*H258,2)</f>
        <v>0</v>
      </c>
      <c r="K258" s="207"/>
      <c r="L258" s="208"/>
      <c r="M258" s="209" t="s">
        <v>1</v>
      </c>
      <c r="N258" s="210" t="s">
        <v>41</v>
      </c>
      <c r="O258" s="78"/>
      <c r="P258" s="196">
        <f>O258*H258</f>
        <v>0</v>
      </c>
      <c r="Q258" s="196">
        <v>0.00108</v>
      </c>
      <c r="R258" s="196">
        <f>Q258*H258</f>
        <v>0.00108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334</v>
      </c>
      <c r="AT258" s="198" t="s">
        <v>301</v>
      </c>
      <c r="AU258" s="198" t="s">
        <v>88</v>
      </c>
      <c r="AY258" s="15" t="s">
        <v>204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88</v>
      </c>
      <c r="BK258" s="199">
        <f>ROUND(I258*H258,2)</f>
        <v>0</v>
      </c>
      <c r="BL258" s="15" t="s">
        <v>267</v>
      </c>
      <c r="BM258" s="198" t="s">
        <v>1612</v>
      </c>
    </row>
    <row r="259" s="2" customFormat="1" ht="24.15" customHeight="1">
      <c r="A259" s="34"/>
      <c r="B259" s="185"/>
      <c r="C259" s="186" t="s">
        <v>707</v>
      </c>
      <c r="D259" s="186" t="s">
        <v>206</v>
      </c>
      <c r="E259" s="187" t="s">
        <v>1613</v>
      </c>
      <c r="F259" s="188" t="s">
        <v>1614</v>
      </c>
      <c r="G259" s="189" t="s">
        <v>294</v>
      </c>
      <c r="H259" s="190">
        <v>7</v>
      </c>
      <c r="I259" s="191"/>
      <c r="J259" s="192">
        <f>ROUND(I259*H259,2)</f>
        <v>0</v>
      </c>
      <c r="K259" s="193"/>
      <c r="L259" s="35"/>
      <c r="M259" s="194" t="s">
        <v>1</v>
      </c>
      <c r="N259" s="195" t="s">
        <v>41</v>
      </c>
      <c r="O259" s="78"/>
      <c r="P259" s="196">
        <f>O259*H259</f>
        <v>0</v>
      </c>
      <c r="Q259" s="196">
        <v>0</v>
      </c>
      <c r="R259" s="196">
        <f>Q259*H259</f>
        <v>0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267</v>
      </c>
      <c r="AT259" s="198" t="s">
        <v>206</v>
      </c>
      <c r="AU259" s="198" t="s">
        <v>88</v>
      </c>
      <c r="AY259" s="15" t="s">
        <v>204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88</v>
      </c>
      <c r="BK259" s="199">
        <f>ROUND(I259*H259,2)</f>
        <v>0</v>
      </c>
      <c r="BL259" s="15" t="s">
        <v>267</v>
      </c>
      <c r="BM259" s="198" t="s">
        <v>1615</v>
      </c>
    </row>
    <row r="260" s="2" customFormat="1" ht="16.5" customHeight="1">
      <c r="A260" s="34"/>
      <c r="B260" s="185"/>
      <c r="C260" s="200" t="s">
        <v>711</v>
      </c>
      <c r="D260" s="200" t="s">
        <v>301</v>
      </c>
      <c r="E260" s="201" t="s">
        <v>1616</v>
      </c>
      <c r="F260" s="202" t="s">
        <v>1617</v>
      </c>
      <c r="G260" s="203" t="s">
        <v>294</v>
      </c>
      <c r="H260" s="204">
        <v>7</v>
      </c>
      <c r="I260" s="205"/>
      <c r="J260" s="206">
        <f>ROUND(I260*H260,2)</f>
        <v>0</v>
      </c>
      <c r="K260" s="207"/>
      <c r="L260" s="208"/>
      <c r="M260" s="209" t="s">
        <v>1</v>
      </c>
      <c r="N260" s="210" t="s">
        <v>41</v>
      </c>
      <c r="O260" s="78"/>
      <c r="P260" s="196">
        <f>O260*H260</f>
        <v>0</v>
      </c>
      <c r="Q260" s="196">
        <v>0.00116</v>
      </c>
      <c r="R260" s="196">
        <f>Q260*H260</f>
        <v>0.0081200000000000005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334</v>
      </c>
      <c r="AT260" s="198" t="s">
        <v>301</v>
      </c>
      <c r="AU260" s="198" t="s">
        <v>88</v>
      </c>
      <c r="AY260" s="15" t="s">
        <v>204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88</v>
      </c>
      <c r="BK260" s="199">
        <f>ROUND(I260*H260,2)</f>
        <v>0</v>
      </c>
      <c r="BL260" s="15" t="s">
        <v>267</v>
      </c>
      <c r="BM260" s="198" t="s">
        <v>1618</v>
      </c>
    </row>
    <row r="261" s="2" customFormat="1" ht="33" customHeight="1">
      <c r="A261" s="34"/>
      <c r="B261" s="185"/>
      <c r="C261" s="186" t="s">
        <v>715</v>
      </c>
      <c r="D261" s="186" t="s">
        <v>206</v>
      </c>
      <c r="E261" s="187" t="s">
        <v>1619</v>
      </c>
      <c r="F261" s="188" t="s">
        <v>1620</v>
      </c>
      <c r="G261" s="189" t="s">
        <v>294</v>
      </c>
      <c r="H261" s="190">
        <v>21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267</v>
      </c>
      <c r="AT261" s="198" t="s">
        <v>206</v>
      </c>
      <c r="AU261" s="198" t="s">
        <v>88</v>
      </c>
      <c r="AY261" s="15" t="s">
        <v>204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88</v>
      </c>
      <c r="BK261" s="199">
        <f>ROUND(I261*H261,2)</f>
        <v>0</v>
      </c>
      <c r="BL261" s="15" t="s">
        <v>267</v>
      </c>
      <c r="BM261" s="198" t="s">
        <v>1621</v>
      </c>
    </row>
    <row r="262" s="2" customFormat="1" ht="21.75" customHeight="1">
      <c r="A262" s="34"/>
      <c r="B262" s="185"/>
      <c r="C262" s="200" t="s">
        <v>719</v>
      </c>
      <c r="D262" s="200" t="s">
        <v>301</v>
      </c>
      <c r="E262" s="201" t="s">
        <v>1622</v>
      </c>
      <c r="F262" s="202" t="s">
        <v>1623</v>
      </c>
      <c r="G262" s="203" t="s">
        <v>294</v>
      </c>
      <c r="H262" s="204">
        <v>21</v>
      </c>
      <c r="I262" s="205"/>
      <c r="J262" s="206">
        <f>ROUND(I262*H262,2)</f>
        <v>0</v>
      </c>
      <c r="K262" s="207"/>
      <c r="L262" s="208"/>
      <c r="M262" s="209" t="s">
        <v>1</v>
      </c>
      <c r="N262" s="210" t="s">
        <v>41</v>
      </c>
      <c r="O262" s="78"/>
      <c r="P262" s="196">
        <f>O262*H262</f>
        <v>0</v>
      </c>
      <c r="Q262" s="196">
        <v>0.00073999999999999999</v>
      </c>
      <c r="R262" s="196">
        <f>Q262*H262</f>
        <v>0.01554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334</v>
      </c>
      <c r="AT262" s="198" t="s">
        <v>301</v>
      </c>
      <c r="AU262" s="198" t="s">
        <v>88</v>
      </c>
      <c r="AY262" s="15" t="s">
        <v>204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88</v>
      </c>
      <c r="BK262" s="199">
        <f>ROUND(I262*H262,2)</f>
        <v>0</v>
      </c>
      <c r="BL262" s="15" t="s">
        <v>267</v>
      </c>
      <c r="BM262" s="198" t="s">
        <v>1624</v>
      </c>
    </row>
    <row r="263" s="2" customFormat="1" ht="33" customHeight="1">
      <c r="A263" s="34"/>
      <c r="B263" s="185"/>
      <c r="C263" s="186" t="s">
        <v>725</v>
      </c>
      <c r="D263" s="186" t="s">
        <v>206</v>
      </c>
      <c r="E263" s="187" t="s">
        <v>1625</v>
      </c>
      <c r="F263" s="188" t="s">
        <v>1626</v>
      </c>
      <c r="G263" s="189" t="s">
        <v>294</v>
      </c>
      <c r="H263" s="190">
        <v>2</v>
      </c>
      <c r="I263" s="191"/>
      <c r="J263" s="192">
        <f>ROUND(I263*H263,2)</f>
        <v>0</v>
      </c>
      <c r="K263" s="193"/>
      <c r="L263" s="35"/>
      <c r="M263" s="194" t="s">
        <v>1</v>
      </c>
      <c r="N263" s="195" t="s">
        <v>41</v>
      </c>
      <c r="O263" s="78"/>
      <c r="P263" s="196">
        <f>O263*H263</f>
        <v>0</v>
      </c>
      <c r="Q263" s="196">
        <v>6.99E-06</v>
      </c>
      <c r="R263" s="196">
        <f>Q263*H263</f>
        <v>1.398E-05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267</v>
      </c>
      <c r="AT263" s="198" t="s">
        <v>206</v>
      </c>
      <c r="AU263" s="198" t="s">
        <v>88</v>
      </c>
      <c r="AY263" s="15" t="s">
        <v>204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88</v>
      </c>
      <c r="BK263" s="199">
        <f>ROUND(I263*H263,2)</f>
        <v>0</v>
      </c>
      <c r="BL263" s="15" t="s">
        <v>267</v>
      </c>
      <c r="BM263" s="198" t="s">
        <v>1627</v>
      </c>
    </row>
    <row r="264" s="2" customFormat="1" ht="24.15" customHeight="1">
      <c r="A264" s="34"/>
      <c r="B264" s="185"/>
      <c r="C264" s="200" t="s">
        <v>729</v>
      </c>
      <c r="D264" s="200" t="s">
        <v>301</v>
      </c>
      <c r="E264" s="201" t="s">
        <v>1628</v>
      </c>
      <c r="F264" s="202" t="s">
        <v>1629</v>
      </c>
      <c r="G264" s="203" t="s">
        <v>294</v>
      </c>
      <c r="H264" s="204">
        <v>2</v>
      </c>
      <c r="I264" s="205"/>
      <c r="J264" s="206">
        <f>ROUND(I264*H264,2)</f>
        <v>0</v>
      </c>
      <c r="K264" s="207"/>
      <c r="L264" s="208"/>
      <c r="M264" s="209" t="s">
        <v>1</v>
      </c>
      <c r="N264" s="210" t="s">
        <v>41</v>
      </c>
      <c r="O264" s="78"/>
      <c r="P264" s="196">
        <f>O264*H264</f>
        <v>0</v>
      </c>
      <c r="Q264" s="196">
        <v>0.00036000000000000002</v>
      </c>
      <c r="R264" s="196">
        <f>Q264*H264</f>
        <v>0.00072000000000000005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334</v>
      </c>
      <c r="AT264" s="198" t="s">
        <v>301</v>
      </c>
      <c r="AU264" s="198" t="s">
        <v>88</v>
      </c>
      <c r="AY264" s="15" t="s">
        <v>204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88</v>
      </c>
      <c r="BK264" s="199">
        <f>ROUND(I264*H264,2)</f>
        <v>0</v>
      </c>
      <c r="BL264" s="15" t="s">
        <v>267</v>
      </c>
      <c r="BM264" s="198" t="s">
        <v>1630</v>
      </c>
    </row>
    <row r="265" s="2" customFormat="1" ht="24.15" customHeight="1">
      <c r="A265" s="34"/>
      <c r="B265" s="185"/>
      <c r="C265" s="186" t="s">
        <v>733</v>
      </c>
      <c r="D265" s="186" t="s">
        <v>206</v>
      </c>
      <c r="E265" s="187" t="s">
        <v>1631</v>
      </c>
      <c r="F265" s="188" t="s">
        <v>1632</v>
      </c>
      <c r="G265" s="189" t="s">
        <v>294</v>
      </c>
      <c r="H265" s="190">
        <v>1</v>
      </c>
      <c r="I265" s="191"/>
      <c r="J265" s="192">
        <f>ROUND(I265*H265,2)</f>
        <v>0</v>
      </c>
      <c r="K265" s="193"/>
      <c r="L265" s="35"/>
      <c r="M265" s="194" t="s">
        <v>1</v>
      </c>
      <c r="N265" s="195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267</v>
      </c>
      <c r="AT265" s="198" t="s">
        <v>206</v>
      </c>
      <c r="AU265" s="198" t="s">
        <v>88</v>
      </c>
      <c r="AY265" s="15" t="s">
        <v>204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88</v>
      </c>
      <c r="BK265" s="199">
        <f>ROUND(I265*H265,2)</f>
        <v>0</v>
      </c>
      <c r="BL265" s="15" t="s">
        <v>267</v>
      </c>
      <c r="BM265" s="198" t="s">
        <v>1633</v>
      </c>
    </row>
    <row r="266" s="2" customFormat="1" ht="24.15" customHeight="1">
      <c r="A266" s="34"/>
      <c r="B266" s="185"/>
      <c r="C266" s="200" t="s">
        <v>739</v>
      </c>
      <c r="D266" s="200" t="s">
        <v>301</v>
      </c>
      <c r="E266" s="201" t="s">
        <v>1634</v>
      </c>
      <c r="F266" s="202" t="s">
        <v>1635</v>
      </c>
      <c r="G266" s="203" t="s">
        <v>294</v>
      </c>
      <c r="H266" s="204">
        <v>1</v>
      </c>
      <c r="I266" s="205"/>
      <c r="J266" s="206">
        <f>ROUND(I266*H266,2)</f>
        <v>0</v>
      </c>
      <c r="K266" s="207"/>
      <c r="L266" s="208"/>
      <c r="M266" s="209" t="s">
        <v>1</v>
      </c>
      <c r="N266" s="210" t="s">
        <v>41</v>
      </c>
      <c r="O266" s="78"/>
      <c r="P266" s="196">
        <f>O266*H266</f>
        <v>0</v>
      </c>
      <c r="Q266" s="196">
        <v>0.00073999999999999999</v>
      </c>
      <c r="R266" s="196">
        <f>Q266*H266</f>
        <v>0.00073999999999999999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334</v>
      </c>
      <c r="AT266" s="198" t="s">
        <v>301</v>
      </c>
      <c r="AU266" s="198" t="s">
        <v>88</v>
      </c>
      <c r="AY266" s="15" t="s">
        <v>204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88</v>
      </c>
      <c r="BK266" s="199">
        <f>ROUND(I266*H266,2)</f>
        <v>0</v>
      </c>
      <c r="BL266" s="15" t="s">
        <v>267</v>
      </c>
      <c r="BM266" s="198" t="s">
        <v>1636</v>
      </c>
    </row>
    <row r="267" s="2" customFormat="1" ht="24.15" customHeight="1">
      <c r="A267" s="34"/>
      <c r="B267" s="185"/>
      <c r="C267" s="186" t="s">
        <v>743</v>
      </c>
      <c r="D267" s="186" t="s">
        <v>206</v>
      </c>
      <c r="E267" s="187" t="s">
        <v>1637</v>
      </c>
      <c r="F267" s="188" t="s">
        <v>1638</v>
      </c>
      <c r="G267" s="189" t="s">
        <v>294</v>
      </c>
      <c r="H267" s="190">
        <v>2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267</v>
      </c>
      <c r="AT267" s="198" t="s">
        <v>206</v>
      </c>
      <c r="AU267" s="198" t="s">
        <v>88</v>
      </c>
      <c r="AY267" s="15" t="s">
        <v>204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88</v>
      </c>
      <c r="BK267" s="199">
        <f>ROUND(I267*H267,2)</f>
        <v>0</v>
      </c>
      <c r="BL267" s="15" t="s">
        <v>267</v>
      </c>
      <c r="BM267" s="198" t="s">
        <v>1639</v>
      </c>
    </row>
    <row r="268" s="2" customFormat="1" ht="16.5" customHeight="1">
      <c r="A268" s="34"/>
      <c r="B268" s="185"/>
      <c r="C268" s="200" t="s">
        <v>747</v>
      </c>
      <c r="D268" s="200" t="s">
        <v>301</v>
      </c>
      <c r="E268" s="201" t="s">
        <v>1640</v>
      </c>
      <c r="F268" s="202" t="s">
        <v>1641</v>
      </c>
      <c r="G268" s="203" t="s">
        <v>294</v>
      </c>
      <c r="H268" s="204">
        <v>2</v>
      </c>
      <c r="I268" s="205"/>
      <c r="J268" s="206">
        <f>ROUND(I268*H268,2)</f>
        <v>0</v>
      </c>
      <c r="K268" s="207"/>
      <c r="L268" s="208"/>
      <c r="M268" s="209" t="s">
        <v>1</v>
      </c>
      <c r="N268" s="210" t="s">
        <v>41</v>
      </c>
      <c r="O268" s="78"/>
      <c r="P268" s="196">
        <f>O268*H268</f>
        <v>0</v>
      </c>
      <c r="Q268" s="196">
        <v>0.00024000000000000001</v>
      </c>
      <c r="R268" s="196">
        <f>Q268*H268</f>
        <v>0.00048000000000000001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334</v>
      </c>
      <c r="AT268" s="198" t="s">
        <v>301</v>
      </c>
      <c r="AU268" s="198" t="s">
        <v>88</v>
      </c>
      <c r="AY268" s="15" t="s">
        <v>204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88</v>
      </c>
      <c r="BK268" s="199">
        <f>ROUND(I268*H268,2)</f>
        <v>0</v>
      </c>
      <c r="BL268" s="15" t="s">
        <v>267</v>
      </c>
      <c r="BM268" s="198" t="s">
        <v>1642</v>
      </c>
    </row>
    <row r="269" s="2" customFormat="1" ht="33" customHeight="1">
      <c r="A269" s="34"/>
      <c r="B269" s="185"/>
      <c r="C269" s="186" t="s">
        <v>751</v>
      </c>
      <c r="D269" s="186" t="s">
        <v>206</v>
      </c>
      <c r="E269" s="187" t="s">
        <v>1643</v>
      </c>
      <c r="F269" s="188" t="s">
        <v>1644</v>
      </c>
      <c r="G269" s="189" t="s">
        <v>294</v>
      </c>
      <c r="H269" s="190">
        <v>2</v>
      </c>
      <c r="I269" s="191"/>
      <c r="J269" s="192">
        <f>ROUND(I269*H269,2)</f>
        <v>0</v>
      </c>
      <c r="K269" s="193"/>
      <c r="L269" s="35"/>
      <c r="M269" s="194" t="s">
        <v>1</v>
      </c>
      <c r="N269" s="195" t="s">
        <v>41</v>
      </c>
      <c r="O269" s="78"/>
      <c r="P269" s="196">
        <f>O269*H269</f>
        <v>0</v>
      </c>
      <c r="Q269" s="196">
        <v>0</v>
      </c>
      <c r="R269" s="196">
        <f>Q269*H269</f>
        <v>0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267</v>
      </c>
      <c r="AT269" s="198" t="s">
        <v>206</v>
      </c>
      <c r="AU269" s="198" t="s">
        <v>88</v>
      </c>
      <c r="AY269" s="15" t="s">
        <v>204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88</v>
      </c>
      <c r="BK269" s="199">
        <f>ROUND(I269*H269,2)</f>
        <v>0</v>
      </c>
      <c r="BL269" s="15" t="s">
        <v>267</v>
      </c>
      <c r="BM269" s="198" t="s">
        <v>1645</v>
      </c>
    </row>
    <row r="270" s="2" customFormat="1" ht="24.15" customHeight="1">
      <c r="A270" s="34"/>
      <c r="B270" s="185"/>
      <c r="C270" s="200" t="s">
        <v>755</v>
      </c>
      <c r="D270" s="200" t="s">
        <v>301</v>
      </c>
      <c r="E270" s="201" t="s">
        <v>1646</v>
      </c>
      <c r="F270" s="202" t="s">
        <v>1647</v>
      </c>
      <c r="G270" s="203" t="s">
        <v>294</v>
      </c>
      <c r="H270" s="204">
        <v>2</v>
      </c>
      <c r="I270" s="205"/>
      <c r="J270" s="206">
        <f>ROUND(I270*H270,2)</f>
        <v>0</v>
      </c>
      <c r="K270" s="207"/>
      <c r="L270" s="208"/>
      <c r="M270" s="209" t="s">
        <v>1</v>
      </c>
      <c r="N270" s="210" t="s">
        <v>41</v>
      </c>
      <c r="O270" s="78"/>
      <c r="P270" s="196">
        <f>O270*H270</f>
        <v>0</v>
      </c>
      <c r="Q270" s="196">
        <v>0.00027999999999999998</v>
      </c>
      <c r="R270" s="196">
        <f>Q270*H270</f>
        <v>0.00055999999999999995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334</v>
      </c>
      <c r="AT270" s="198" t="s">
        <v>301</v>
      </c>
      <c r="AU270" s="198" t="s">
        <v>88</v>
      </c>
      <c r="AY270" s="15" t="s">
        <v>204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88</v>
      </c>
      <c r="BK270" s="199">
        <f>ROUND(I270*H270,2)</f>
        <v>0</v>
      </c>
      <c r="BL270" s="15" t="s">
        <v>267</v>
      </c>
      <c r="BM270" s="198" t="s">
        <v>1648</v>
      </c>
    </row>
    <row r="271" s="2" customFormat="1" ht="24.15" customHeight="1">
      <c r="A271" s="34"/>
      <c r="B271" s="185"/>
      <c r="C271" s="186" t="s">
        <v>759</v>
      </c>
      <c r="D271" s="186" t="s">
        <v>206</v>
      </c>
      <c r="E271" s="187" t="s">
        <v>760</v>
      </c>
      <c r="F271" s="188" t="s">
        <v>761</v>
      </c>
      <c r="G271" s="189" t="s">
        <v>641</v>
      </c>
      <c r="H271" s="211"/>
      <c r="I271" s="191"/>
      <c r="J271" s="192">
        <f>ROUND(I271*H271,2)</f>
        <v>0</v>
      </c>
      <c r="K271" s="193"/>
      <c r="L271" s="35"/>
      <c r="M271" s="194" t="s">
        <v>1</v>
      </c>
      <c r="N271" s="195" t="s">
        <v>41</v>
      </c>
      <c r="O271" s="78"/>
      <c r="P271" s="196">
        <f>O271*H271</f>
        <v>0</v>
      </c>
      <c r="Q271" s="196">
        <v>0</v>
      </c>
      <c r="R271" s="196">
        <f>Q271*H271</f>
        <v>0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267</v>
      </c>
      <c r="AT271" s="198" t="s">
        <v>206</v>
      </c>
      <c r="AU271" s="198" t="s">
        <v>88</v>
      </c>
      <c r="AY271" s="15" t="s">
        <v>204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88</v>
      </c>
      <c r="BK271" s="199">
        <f>ROUND(I271*H271,2)</f>
        <v>0</v>
      </c>
      <c r="BL271" s="15" t="s">
        <v>267</v>
      </c>
      <c r="BM271" s="198" t="s">
        <v>1649</v>
      </c>
    </row>
    <row r="272" s="2" customFormat="1" ht="33" customHeight="1">
      <c r="A272" s="34"/>
      <c r="B272" s="185"/>
      <c r="C272" s="186" t="s">
        <v>765</v>
      </c>
      <c r="D272" s="186" t="s">
        <v>206</v>
      </c>
      <c r="E272" s="187" t="s">
        <v>1650</v>
      </c>
      <c r="F272" s="188" t="s">
        <v>1651</v>
      </c>
      <c r="G272" s="189" t="s">
        <v>641</v>
      </c>
      <c r="H272" s="211"/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267</v>
      </c>
      <c r="AT272" s="198" t="s">
        <v>206</v>
      </c>
      <c r="AU272" s="198" t="s">
        <v>88</v>
      </c>
      <c r="AY272" s="15" t="s">
        <v>204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88</v>
      </c>
      <c r="BK272" s="199">
        <f>ROUND(I272*H272,2)</f>
        <v>0</v>
      </c>
      <c r="BL272" s="15" t="s">
        <v>267</v>
      </c>
      <c r="BM272" s="198" t="s">
        <v>1652</v>
      </c>
    </row>
    <row r="273" s="2" customFormat="1" ht="24.15" customHeight="1">
      <c r="A273" s="34"/>
      <c r="B273" s="185"/>
      <c r="C273" s="186" t="s">
        <v>769</v>
      </c>
      <c r="D273" s="186" t="s">
        <v>206</v>
      </c>
      <c r="E273" s="187" t="s">
        <v>1653</v>
      </c>
      <c r="F273" s="188" t="s">
        <v>1654</v>
      </c>
      <c r="G273" s="189" t="s">
        <v>641</v>
      </c>
      <c r="H273" s="211"/>
      <c r="I273" s="191"/>
      <c r="J273" s="192">
        <f>ROUND(I273*H273,2)</f>
        <v>0</v>
      </c>
      <c r="K273" s="193"/>
      <c r="L273" s="35"/>
      <c r="M273" s="194" t="s">
        <v>1</v>
      </c>
      <c r="N273" s="195" t="s">
        <v>41</v>
      </c>
      <c r="O273" s="78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267</v>
      </c>
      <c r="AT273" s="198" t="s">
        <v>206</v>
      </c>
      <c r="AU273" s="198" t="s">
        <v>88</v>
      </c>
      <c r="AY273" s="15" t="s">
        <v>204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88</v>
      </c>
      <c r="BK273" s="199">
        <f>ROUND(I273*H273,2)</f>
        <v>0</v>
      </c>
      <c r="BL273" s="15" t="s">
        <v>267</v>
      </c>
      <c r="BM273" s="198" t="s">
        <v>1655</v>
      </c>
    </row>
    <row r="274" s="12" customFormat="1" ht="25.92" customHeight="1">
      <c r="A274" s="12"/>
      <c r="B274" s="172"/>
      <c r="C274" s="12"/>
      <c r="D274" s="173" t="s">
        <v>74</v>
      </c>
      <c r="E274" s="174" t="s">
        <v>1228</v>
      </c>
      <c r="F274" s="174" t="s">
        <v>1229</v>
      </c>
      <c r="G274" s="12"/>
      <c r="H274" s="12"/>
      <c r="I274" s="175"/>
      <c r="J274" s="176">
        <f>BK274</f>
        <v>0</v>
      </c>
      <c r="K274" s="12"/>
      <c r="L274" s="172"/>
      <c r="M274" s="177"/>
      <c r="N274" s="178"/>
      <c r="O274" s="178"/>
      <c r="P274" s="179">
        <f>SUM(P275:P279)</f>
        <v>0</v>
      </c>
      <c r="Q274" s="178"/>
      <c r="R274" s="179">
        <f>SUM(R275:R279)</f>
        <v>0</v>
      </c>
      <c r="S274" s="178"/>
      <c r="T274" s="180">
        <f>SUM(T275:T279)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173" t="s">
        <v>210</v>
      </c>
      <c r="AT274" s="181" t="s">
        <v>74</v>
      </c>
      <c r="AU274" s="181" t="s">
        <v>75</v>
      </c>
      <c r="AY274" s="173" t="s">
        <v>204</v>
      </c>
      <c r="BK274" s="182">
        <f>SUM(BK275:BK279)</f>
        <v>0</v>
      </c>
    </row>
    <row r="275" s="2" customFormat="1" ht="16.5" customHeight="1">
      <c r="A275" s="34"/>
      <c r="B275" s="185"/>
      <c r="C275" s="186" t="s">
        <v>773</v>
      </c>
      <c r="D275" s="186" t="s">
        <v>206</v>
      </c>
      <c r="E275" s="187" t="s">
        <v>1656</v>
      </c>
      <c r="F275" s="188" t="s">
        <v>1657</v>
      </c>
      <c r="G275" s="189" t="s">
        <v>1658</v>
      </c>
      <c r="H275" s="190">
        <v>1</v>
      </c>
      <c r="I275" s="191"/>
      <c r="J275" s="192">
        <f>ROUND(I275*H275,2)</f>
        <v>0</v>
      </c>
      <c r="K275" s="193"/>
      <c r="L275" s="35"/>
      <c r="M275" s="194" t="s">
        <v>1</v>
      </c>
      <c r="N275" s="195" t="s">
        <v>41</v>
      </c>
      <c r="O275" s="78"/>
      <c r="P275" s="196">
        <f>O275*H275</f>
        <v>0</v>
      </c>
      <c r="Q275" s="196">
        <v>0</v>
      </c>
      <c r="R275" s="196">
        <f>Q275*H275</f>
        <v>0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1233</v>
      </c>
      <c r="AT275" s="198" t="s">
        <v>206</v>
      </c>
      <c r="AU275" s="198" t="s">
        <v>82</v>
      </c>
      <c r="AY275" s="15" t="s">
        <v>204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88</v>
      </c>
      <c r="BK275" s="199">
        <f>ROUND(I275*H275,2)</f>
        <v>0</v>
      </c>
      <c r="BL275" s="15" t="s">
        <v>1233</v>
      </c>
      <c r="BM275" s="198" t="s">
        <v>1659</v>
      </c>
    </row>
    <row r="276" s="2" customFormat="1" ht="33" customHeight="1">
      <c r="A276" s="34"/>
      <c r="B276" s="185"/>
      <c r="C276" s="186" t="s">
        <v>777</v>
      </c>
      <c r="D276" s="186" t="s">
        <v>206</v>
      </c>
      <c r="E276" s="187" t="s">
        <v>1231</v>
      </c>
      <c r="F276" s="188" t="s">
        <v>1660</v>
      </c>
      <c r="G276" s="189" t="s">
        <v>1238</v>
      </c>
      <c r="H276" s="190">
        <v>50</v>
      </c>
      <c r="I276" s="191"/>
      <c r="J276" s="192">
        <f>ROUND(I276*H276,2)</f>
        <v>0</v>
      </c>
      <c r="K276" s="193"/>
      <c r="L276" s="35"/>
      <c r="M276" s="194" t="s">
        <v>1</v>
      </c>
      <c r="N276" s="195" t="s">
        <v>41</v>
      </c>
      <c r="O276" s="78"/>
      <c r="P276" s="196">
        <f>O276*H276</f>
        <v>0</v>
      </c>
      <c r="Q276" s="196">
        <v>0</v>
      </c>
      <c r="R276" s="196">
        <f>Q276*H276</f>
        <v>0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1661</v>
      </c>
      <c r="AT276" s="198" t="s">
        <v>206</v>
      </c>
      <c r="AU276" s="198" t="s">
        <v>82</v>
      </c>
      <c r="AY276" s="15" t="s">
        <v>204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88</v>
      </c>
      <c r="BK276" s="199">
        <f>ROUND(I276*H276,2)</f>
        <v>0</v>
      </c>
      <c r="BL276" s="15" t="s">
        <v>1661</v>
      </c>
      <c r="BM276" s="198" t="s">
        <v>1662</v>
      </c>
    </row>
    <row r="277" s="2" customFormat="1" ht="37.8" customHeight="1">
      <c r="A277" s="34"/>
      <c r="B277" s="185"/>
      <c r="C277" s="186" t="s">
        <v>781</v>
      </c>
      <c r="D277" s="186" t="s">
        <v>206</v>
      </c>
      <c r="E277" s="187" t="s">
        <v>1236</v>
      </c>
      <c r="F277" s="188" t="s">
        <v>1663</v>
      </c>
      <c r="G277" s="189" t="s">
        <v>1238</v>
      </c>
      <c r="H277" s="190">
        <v>43</v>
      </c>
      <c r="I277" s="191"/>
      <c r="J277" s="192">
        <f>ROUND(I277*H277,2)</f>
        <v>0</v>
      </c>
      <c r="K277" s="193"/>
      <c r="L277" s="35"/>
      <c r="M277" s="194" t="s">
        <v>1</v>
      </c>
      <c r="N277" s="195" t="s">
        <v>41</v>
      </c>
      <c r="O277" s="78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8" t="s">
        <v>1661</v>
      </c>
      <c r="AT277" s="198" t="s">
        <v>206</v>
      </c>
      <c r="AU277" s="198" t="s">
        <v>82</v>
      </c>
      <c r="AY277" s="15" t="s">
        <v>204</v>
      </c>
      <c r="BE277" s="199">
        <f>IF(N277="základná",J277,0)</f>
        <v>0</v>
      </c>
      <c r="BF277" s="199">
        <f>IF(N277="znížená",J277,0)</f>
        <v>0</v>
      </c>
      <c r="BG277" s="199">
        <f>IF(N277="zákl. prenesená",J277,0)</f>
        <v>0</v>
      </c>
      <c r="BH277" s="199">
        <f>IF(N277="zníž. prenesená",J277,0)</f>
        <v>0</v>
      </c>
      <c r="BI277" s="199">
        <f>IF(N277="nulová",J277,0)</f>
        <v>0</v>
      </c>
      <c r="BJ277" s="15" t="s">
        <v>88</v>
      </c>
      <c r="BK277" s="199">
        <f>ROUND(I277*H277,2)</f>
        <v>0</v>
      </c>
      <c r="BL277" s="15" t="s">
        <v>1661</v>
      </c>
      <c r="BM277" s="198" t="s">
        <v>1664</v>
      </c>
    </row>
    <row r="278" s="2" customFormat="1" ht="33" customHeight="1">
      <c r="A278" s="34"/>
      <c r="B278" s="185"/>
      <c r="C278" s="186" t="s">
        <v>785</v>
      </c>
      <c r="D278" s="186" t="s">
        <v>206</v>
      </c>
      <c r="E278" s="187" t="s">
        <v>1665</v>
      </c>
      <c r="F278" s="188" t="s">
        <v>1666</v>
      </c>
      <c r="G278" s="189" t="s">
        <v>1238</v>
      </c>
      <c r="H278" s="190">
        <v>34</v>
      </c>
      <c r="I278" s="191"/>
      <c r="J278" s="192">
        <f>ROUND(I278*H278,2)</f>
        <v>0</v>
      </c>
      <c r="K278" s="193"/>
      <c r="L278" s="35"/>
      <c r="M278" s="194" t="s">
        <v>1</v>
      </c>
      <c r="N278" s="195" t="s">
        <v>41</v>
      </c>
      <c r="O278" s="78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1233</v>
      </c>
      <c r="AT278" s="198" t="s">
        <v>206</v>
      </c>
      <c r="AU278" s="198" t="s">
        <v>82</v>
      </c>
      <c r="AY278" s="15" t="s">
        <v>204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88</v>
      </c>
      <c r="BK278" s="199">
        <f>ROUND(I278*H278,2)</f>
        <v>0</v>
      </c>
      <c r="BL278" s="15" t="s">
        <v>1233</v>
      </c>
      <c r="BM278" s="198" t="s">
        <v>1667</v>
      </c>
    </row>
    <row r="279" s="2" customFormat="1" ht="37.8" customHeight="1">
      <c r="A279" s="34"/>
      <c r="B279" s="185"/>
      <c r="C279" s="186" t="s">
        <v>789</v>
      </c>
      <c r="D279" s="186" t="s">
        <v>206</v>
      </c>
      <c r="E279" s="187" t="s">
        <v>1668</v>
      </c>
      <c r="F279" s="188" t="s">
        <v>1669</v>
      </c>
      <c r="G279" s="189" t="s">
        <v>1238</v>
      </c>
      <c r="H279" s="190">
        <v>29</v>
      </c>
      <c r="I279" s="191"/>
      <c r="J279" s="192">
        <f>ROUND(I279*H279,2)</f>
        <v>0</v>
      </c>
      <c r="K279" s="193"/>
      <c r="L279" s="35"/>
      <c r="M279" s="212" t="s">
        <v>1</v>
      </c>
      <c r="N279" s="213" t="s">
        <v>41</v>
      </c>
      <c r="O279" s="214"/>
      <c r="P279" s="215">
        <f>O279*H279</f>
        <v>0</v>
      </c>
      <c r="Q279" s="215">
        <v>0</v>
      </c>
      <c r="R279" s="215">
        <f>Q279*H279</f>
        <v>0</v>
      </c>
      <c r="S279" s="215">
        <v>0</v>
      </c>
      <c r="T279" s="21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1233</v>
      </c>
      <c r="AT279" s="198" t="s">
        <v>206</v>
      </c>
      <c r="AU279" s="198" t="s">
        <v>82</v>
      </c>
      <c r="AY279" s="15" t="s">
        <v>204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88</v>
      </c>
      <c r="BK279" s="199">
        <f>ROUND(I279*H279,2)</f>
        <v>0</v>
      </c>
      <c r="BL279" s="15" t="s">
        <v>1233</v>
      </c>
      <c r="BM279" s="198" t="s">
        <v>1670</v>
      </c>
    </row>
    <row r="280" s="2" customFormat="1" ht="6.96" customHeight="1">
      <c r="A280" s="34"/>
      <c r="B280" s="61"/>
      <c r="C280" s="62"/>
      <c r="D280" s="62"/>
      <c r="E280" s="62"/>
      <c r="F280" s="62"/>
      <c r="G280" s="62"/>
      <c r="H280" s="62"/>
      <c r="I280" s="62"/>
      <c r="J280" s="62"/>
      <c r="K280" s="62"/>
      <c r="L280" s="35"/>
      <c r="M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</row>
  </sheetData>
  <autoFilter ref="C127:K2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>
      <c r="B8" s="18"/>
      <c r="D8" s="28" t="s">
        <v>153</v>
      </c>
      <c r="L8" s="18"/>
    </row>
    <row r="9" s="1" customFormat="1" ht="16.5" customHeight="1">
      <c r="B9" s="18"/>
      <c r="E9" s="131" t="s">
        <v>154</v>
      </c>
      <c r="F9" s="1"/>
      <c r="G9" s="1"/>
      <c r="H9" s="1"/>
      <c r="L9" s="18"/>
    </row>
    <row r="10" s="1" customFormat="1" ht="12" customHeight="1">
      <c r="B10" s="18"/>
      <c r="D10" s="28" t="s">
        <v>155</v>
      </c>
      <c r="L10" s="18"/>
    </row>
    <row r="11" s="2" customFormat="1" ht="16.5" customHeight="1">
      <c r="A11" s="34"/>
      <c r="B11" s="35"/>
      <c r="C11" s="34"/>
      <c r="D11" s="34"/>
      <c r="E11" s="136" t="s">
        <v>1247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1671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1672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5. 4. 2024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1248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ROUND(J134,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ROUND((SUM(BE134:BE191)),  2)</f>
        <v>0</v>
      </c>
      <c r="G37" s="138"/>
      <c r="H37" s="138"/>
      <c r="I37" s="139">
        <v>0.20000000000000001</v>
      </c>
      <c r="J37" s="137">
        <f>ROUND(((SUM(BE134:BE191))*I37),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ROUND((SUM(BF134:BF191)),  2)</f>
        <v>0</v>
      </c>
      <c r="G38" s="138"/>
      <c r="H38" s="138"/>
      <c r="I38" s="139">
        <v>0.20000000000000001</v>
      </c>
      <c r="J38" s="137">
        <f>ROUND(((SUM(BF134:BF191))*I38),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ROUND((SUM(BG134:BG191)),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ROUND((SUM(BH134:BH191)),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ROUND((SUM(BI134:BI191)),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153</v>
      </c>
      <c r="L86" s="18"/>
    </row>
    <row r="87" s="1" customFormat="1" ht="16.5" customHeight="1">
      <c r="B87" s="18"/>
      <c r="E87" s="131" t="s">
        <v>154</v>
      </c>
      <c r="F87" s="1"/>
      <c r="G87" s="1"/>
      <c r="H87" s="1"/>
      <c r="L87" s="18"/>
    </row>
    <row r="88" s="1" customFormat="1" ht="12" customHeight="1">
      <c r="B88" s="18"/>
      <c r="C88" s="28" t="s">
        <v>155</v>
      </c>
      <c r="L88" s="18"/>
    </row>
    <row r="89" s="2" customFormat="1" ht="16.5" customHeight="1">
      <c r="A89" s="34"/>
      <c r="B89" s="35"/>
      <c r="C89" s="34"/>
      <c r="D89" s="34"/>
      <c r="E89" s="136" t="s">
        <v>1247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1671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2.1 - Rozvody vody, kanál v základoch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k.ú.: Ždiar nad Hronom, č.p.:1793/3</v>
      </c>
      <c r="G93" s="34"/>
      <c r="H93" s="34"/>
      <c r="I93" s="28" t="s">
        <v>21</v>
      </c>
      <c r="J93" s="70" t="str">
        <f>IF(J16="","",J16)</f>
        <v>5. 4. 2024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23</v>
      </c>
      <c r="D95" s="34"/>
      <c r="E95" s="34"/>
      <c r="F95" s="23" t="str">
        <f>E19</f>
        <v>Zriadenie sociálnych služieb LIPA</v>
      </c>
      <c r="G95" s="34"/>
      <c r="H95" s="34"/>
      <c r="I95" s="28" t="s">
        <v>29</v>
      </c>
      <c r="J95" s="32" t="str">
        <f>E25</f>
        <v>Ing. Viliam Michálek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Ing. Peter Antol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159</v>
      </c>
      <c r="D98" s="142"/>
      <c r="E98" s="142"/>
      <c r="F98" s="142"/>
      <c r="G98" s="142"/>
      <c r="H98" s="142"/>
      <c r="I98" s="142"/>
      <c r="J98" s="151" t="s">
        <v>160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161</v>
      </c>
      <c r="D100" s="34"/>
      <c r="E100" s="34"/>
      <c r="F100" s="34"/>
      <c r="G100" s="34"/>
      <c r="H100" s="34"/>
      <c r="I100" s="34"/>
      <c r="J100" s="97">
        <f>J134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162</v>
      </c>
    </row>
    <row r="101" s="9" customFormat="1" ht="24.96" customHeight="1">
      <c r="A101" s="9"/>
      <c r="B101" s="153"/>
      <c r="C101" s="9"/>
      <c r="D101" s="154" t="s">
        <v>1673</v>
      </c>
      <c r="E101" s="155"/>
      <c r="F101" s="155"/>
      <c r="G101" s="155"/>
      <c r="H101" s="155"/>
      <c r="I101" s="155"/>
      <c r="J101" s="156">
        <f>J135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163</v>
      </c>
      <c r="E102" s="155"/>
      <c r="F102" s="155"/>
      <c r="G102" s="155"/>
      <c r="H102" s="155"/>
      <c r="I102" s="155"/>
      <c r="J102" s="156">
        <f>J138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7"/>
      <c r="C103" s="10"/>
      <c r="D103" s="158" t="s">
        <v>164</v>
      </c>
      <c r="E103" s="159"/>
      <c r="F103" s="159"/>
      <c r="G103" s="159"/>
      <c r="H103" s="159"/>
      <c r="I103" s="159"/>
      <c r="J103" s="160">
        <f>J139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167</v>
      </c>
      <c r="E104" s="159"/>
      <c r="F104" s="159"/>
      <c r="G104" s="159"/>
      <c r="H104" s="159"/>
      <c r="I104" s="159"/>
      <c r="J104" s="160">
        <f>J144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1674</v>
      </c>
      <c r="E105" s="159"/>
      <c r="F105" s="159"/>
      <c r="G105" s="159"/>
      <c r="H105" s="159"/>
      <c r="I105" s="159"/>
      <c r="J105" s="160">
        <f>J146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3"/>
      <c r="C106" s="9"/>
      <c r="D106" s="154" t="s">
        <v>171</v>
      </c>
      <c r="E106" s="155"/>
      <c r="F106" s="155"/>
      <c r="G106" s="155"/>
      <c r="H106" s="155"/>
      <c r="I106" s="155"/>
      <c r="J106" s="156">
        <f>J153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7"/>
      <c r="C107" s="10"/>
      <c r="D107" s="158" t="s">
        <v>1249</v>
      </c>
      <c r="E107" s="159"/>
      <c r="F107" s="159"/>
      <c r="G107" s="159"/>
      <c r="H107" s="159"/>
      <c r="I107" s="159"/>
      <c r="J107" s="160">
        <f>J154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53"/>
      <c r="C108" s="9"/>
      <c r="D108" s="154" t="s">
        <v>1675</v>
      </c>
      <c r="E108" s="155"/>
      <c r="F108" s="155"/>
      <c r="G108" s="155"/>
      <c r="H108" s="155"/>
      <c r="I108" s="155"/>
      <c r="J108" s="156">
        <f>J182</f>
        <v>0</v>
      </c>
      <c r="K108" s="9"/>
      <c r="L108" s="15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57"/>
      <c r="C109" s="10"/>
      <c r="D109" s="158" t="s">
        <v>1676</v>
      </c>
      <c r="E109" s="159"/>
      <c r="F109" s="159"/>
      <c r="G109" s="159"/>
      <c r="H109" s="159"/>
      <c r="I109" s="159"/>
      <c r="J109" s="160">
        <f>J183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53"/>
      <c r="C110" s="9"/>
      <c r="D110" s="154" t="s">
        <v>188</v>
      </c>
      <c r="E110" s="155"/>
      <c r="F110" s="155"/>
      <c r="G110" s="155"/>
      <c r="H110" s="155"/>
      <c r="I110" s="155"/>
      <c r="J110" s="156">
        <f>J187</f>
        <v>0</v>
      </c>
      <c r="K110" s="9"/>
      <c r="L110" s="15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="2" customFormat="1" ht="6.96" customHeight="1">
      <c r="A116" s="34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190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131" t="str">
        <f>E7</f>
        <v>Výstavba novej budovy strediska DSS Doména</v>
      </c>
      <c r="F120" s="28"/>
      <c r="G120" s="28"/>
      <c r="H120" s="28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" customFormat="1" ht="12" customHeight="1">
      <c r="B121" s="18"/>
      <c r="C121" s="28" t="s">
        <v>153</v>
      </c>
      <c r="L121" s="18"/>
    </row>
    <row r="122" s="1" customFormat="1" ht="16.5" customHeight="1">
      <c r="B122" s="18"/>
      <c r="E122" s="131" t="s">
        <v>154</v>
      </c>
      <c r="F122" s="1"/>
      <c r="G122" s="1"/>
      <c r="H122" s="1"/>
      <c r="L122" s="18"/>
    </row>
    <row r="123" s="1" customFormat="1" ht="12" customHeight="1">
      <c r="B123" s="18"/>
      <c r="C123" s="28" t="s">
        <v>155</v>
      </c>
      <c r="L123" s="18"/>
    </row>
    <row r="124" s="2" customFormat="1" ht="16.5" customHeight="1">
      <c r="A124" s="34"/>
      <c r="B124" s="35"/>
      <c r="C124" s="34"/>
      <c r="D124" s="34"/>
      <c r="E124" s="136" t="s">
        <v>1247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1671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68" t="str">
        <f>E13</f>
        <v>2.1 - Rozvody vody, kanál v základoch</v>
      </c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19</v>
      </c>
      <c r="D128" s="34"/>
      <c r="E128" s="34"/>
      <c r="F128" s="23" t="str">
        <f>F16</f>
        <v>k.ú.: Ždiar nad Hronom, č.p.:1793/3</v>
      </c>
      <c r="G128" s="34"/>
      <c r="H128" s="34"/>
      <c r="I128" s="28" t="s">
        <v>21</v>
      </c>
      <c r="J128" s="70" t="str">
        <f>IF(J16="","",J16)</f>
        <v>5. 4. 2024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23</v>
      </c>
      <c r="D130" s="34"/>
      <c r="E130" s="34"/>
      <c r="F130" s="23" t="str">
        <f>E19</f>
        <v>Zriadenie sociálnych služieb LIPA</v>
      </c>
      <c r="G130" s="34"/>
      <c r="H130" s="34"/>
      <c r="I130" s="28" t="s">
        <v>29</v>
      </c>
      <c r="J130" s="32" t="str">
        <f>E25</f>
        <v>Ing. Viliam Michálek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27</v>
      </c>
      <c r="D131" s="34"/>
      <c r="E131" s="34"/>
      <c r="F131" s="23" t="str">
        <f>IF(E22="","",E22)</f>
        <v>Vyplň údaj</v>
      </c>
      <c r="G131" s="34"/>
      <c r="H131" s="34"/>
      <c r="I131" s="28" t="s">
        <v>32</v>
      </c>
      <c r="J131" s="32" t="str">
        <f>E28</f>
        <v>Ing. Peter Antol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0.32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1" customFormat="1" ht="29.28" customHeight="1">
      <c r="A133" s="161"/>
      <c r="B133" s="162"/>
      <c r="C133" s="163" t="s">
        <v>191</v>
      </c>
      <c r="D133" s="164" t="s">
        <v>60</v>
      </c>
      <c r="E133" s="164" t="s">
        <v>56</v>
      </c>
      <c r="F133" s="164" t="s">
        <v>57</v>
      </c>
      <c r="G133" s="164" t="s">
        <v>192</v>
      </c>
      <c r="H133" s="164" t="s">
        <v>193</v>
      </c>
      <c r="I133" s="164" t="s">
        <v>194</v>
      </c>
      <c r="J133" s="165" t="s">
        <v>160</v>
      </c>
      <c r="K133" s="166" t="s">
        <v>195</v>
      </c>
      <c r="L133" s="167"/>
      <c r="M133" s="87" t="s">
        <v>1</v>
      </c>
      <c r="N133" s="88" t="s">
        <v>39</v>
      </c>
      <c r="O133" s="88" t="s">
        <v>196</v>
      </c>
      <c r="P133" s="88" t="s">
        <v>197</v>
      </c>
      <c r="Q133" s="88" t="s">
        <v>198</v>
      </c>
      <c r="R133" s="88" t="s">
        <v>199</v>
      </c>
      <c r="S133" s="88" t="s">
        <v>200</v>
      </c>
      <c r="T133" s="89" t="s">
        <v>201</v>
      </c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</row>
    <row r="134" s="2" customFormat="1" ht="22.8" customHeight="1">
      <c r="A134" s="34"/>
      <c r="B134" s="35"/>
      <c r="C134" s="94" t="s">
        <v>161</v>
      </c>
      <c r="D134" s="34"/>
      <c r="E134" s="34"/>
      <c r="F134" s="34"/>
      <c r="G134" s="34"/>
      <c r="H134" s="34"/>
      <c r="I134" s="34"/>
      <c r="J134" s="168">
        <f>BK134</f>
        <v>0</v>
      </c>
      <c r="K134" s="34"/>
      <c r="L134" s="35"/>
      <c r="M134" s="90"/>
      <c r="N134" s="74"/>
      <c r="O134" s="91"/>
      <c r="P134" s="169">
        <f>P135+P138+P153+P182+P187</f>
        <v>0</v>
      </c>
      <c r="Q134" s="91"/>
      <c r="R134" s="169">
        <f>R135+R138+R153+R182+R187</f>
        <v>14.682715380000001</v>
      </c>
      <c r="S134" s="91"/>
      <c r="T134" s="170">
        <f>T135+T138+T153+T182+T187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74</v>
      </c>
      <c r="AU134" s="15" t="s">
        <v>162</v>
      </c>
      <c r="BK134" s="171">
        <f>BK135+BK138+BK153+BK182+BK187</f>
        <v>0</v>
      </c>
    </row>
    <row r="135" s="12" customFormat="1" ht="25.92" customHeight="1">
      <c r="A135" s="12"/>
      <c r="B135" s="172"/>
      <c r="C135" s="12"/>
      <c r="D135" s="173" t="s">
        <v>74</v>
      </c>
      <c r="E135" s="174" t="s">
        <v>88</v>
      </c>
      <c r="F135" s="174" t="s">
        <v>246</v>
      </c>
      <c r="G135" s="12"/>
      <c r="H135" s="12"/>
      <c r="I135" s="175"/>
      <c r="J135" s="176">
        <f>BK135</f>
        <v>0</v>
      </c>
      <c r="K135" s="12"/>
      <c r="L135" s="172"/>
      <c r="M135" s="177"/>
      <c r="N135" s="178"/>
      <c r="O135" s="178"/>
      <c r="P135" s="179">
        <f>SUM(P136:P137)</f>
        <v>0</v>
      </c>
      <c r="Q135" s="178"/>
      <c r="R135" s="179">
        <f>SUM(R136:R137)</f>
        <v>0</v>
      </c>
      <c r="S135" s="178"/>
      <c r="T135" s="180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75</v>
      </c>
      <c r="AY135" s="173" t="s">
        <v>204</v>
      </c>
      <c r="BK135" s="182">
        <f>SUM(BK136:BK137)</f>
        <v>0</v>
      </c>
    </row>
    <row r="136" s="2" customFormat="1" ht="37.8" customHeight="1">
      <c r="A136" s="34"/>
      <c r="B136" s="185"/>
      <c r="C136" s="186" t="s">
        <v>82</v>
      </c>
      <c r="D136" s="186" t="s">
        <v>206</v>
      </c>
      <c r="E136" s="187" t="s">
        <v>1677</v>
      </c>
      <c r="F136" s="188" t="s">
        <v>1678</v>
      </c>
      <c r="G136" s="189" t="s">
        <v>294</v>
      </c>
      <c r="H136" s="190">
        <v>5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210</v>
      </c>
      <c r="AT136" s="198" t="s">
        <v>206</v>
      </c>
      <c r="AU136" s="198" t="s">
        <v>82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210</v>
      </c>
      <c r="BM136" s="198" t="s">
        <v>1679</v>
      </c>
    </row>
    <row r="137" s="2" customFormat="1" ht="37.8" customHeight="1">
      <c r="A137" s="34"/>
      <c r="B137" s="185"/>
      <c r="C137" s="186" t="s">
        <v>88</v>
      </c>
      <c r="D137" s="186" t="s">
        <v>206</v>
      </c>
      <c r="E137" s="187" t="s">
        <v>1680</v>
      </c>
      <c r="F137" s="188" t="s">
        <v>1681</v>
      </c>
      <c r="G137" s="189" t="s">
        <v>294</v>
      </c>
      <c r="H137" s="190">
        <v>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210</v>
      </c>
      <c r="AT137" s="198" t="s">
        <v>206</v>
      </c>
      <c r="AU137" s="198" t="s">
        <v>82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1682</v>
      </c>
    </row>
    <row r="138" s="12" customFormat="1" ht="25.92" customHeight="1">
      <c r="A138" s="12"/>
      <c r="B138" s="172"/>
      <c r="C138" s="12"/>
      <c r="D138" s="173" t="s">
        <v>74</v>
      </c>
      <c r="E138" s="174" t="s">
        <v>202</v>
      </c>
      <c r="F138" s="174" t="s">
        <v>203</v>
      </c>
      <c r="G138" s="12"/>
      <c r="H138" s="12"/>
      <c r="I138" s="175"/>
      <c r="J138" s="176">
        <f>BK138</f>
        <v>0</v>
      </c>
      <c r="K138" s="12"/>
      <c r="L138" s="172"/>
      <c r="M138" s="177"/>
      <c r="N138" s="178"/>
      <c r="O138" s="178"/>
      <c r="P138" s="179">
        <f>P139+P144+P146</f>
        <v>0</v>
      </c>
      <c r="Q138" s="178"/>
      <c r="R138" s="179">
        <f>R139+R144+R146</f>
        <v>11.681190080000002</v>
      </c>
      <c r="S138" s="178"/>
      <c r="T138" s="180">
        <f>T139+T144+T146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75</v>
      </c>
      <c r="AY138" s="173" t="s">
        <v>204</v>
      </c>
      <c r="BK138" s="182">
        <f>BK139+BK144+BK146</f>
        <v>0</v>
      </c>
    </row>
    <row r="139" s="12" customFormat="1" ht="22.8" customHeight="1">
      <c r="A139" s="12"/>
      <c r="B139" s="172"/>
      <c r="C139" s="12"/>
      <c r="D139" s="173" t="s">
        <v>74</v>
      </c>
      <c r="E139" s="183" t="s">
        <v>82</v>
      </c>
      <c r="F139" s="183" t="s">
        <v>205</v>
      </c>
      <c r="G139" s="12"/>
      <c r="H139" s="12"/>
      <c r="I139" s="175"/>
      <c r="J139" s="184">
        <f>BK139</f>
        <v>0</v>
      </c>
      <c r="K139" s="12"/>
      <c r="L139" s="172"/>
      <c r="M139" s="177"/>
      <c r="N139" s="178"/>
      <c r="O139" s="178"/>
      <c r="P139" s="179">
        <f>SUM(P140:P143)</f>
        <v>0</v>
      </c>
      <c r="Q139" s="178"/>
      <c r="R139" s="179">
        <f>SUM(R140:R143)</f>
        <v>0</v>
      </c>
      <c r="S139" s="178"/>
      <c r="T139" s="180">
        <f>SUM(T140:T143)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82</v>
      </c>
      <c r="AT139" s="181" t="s">
        <v>74</v>
      </c>
      <c r="AU139" s="181" t="s">
        <v>82</v>
      </c>
      <c r="AY139" s="173" t="s">
        <v>204</v>
      </c>
      <c r="BK139" s="182">
        <f>SUM(BK140:BK143)</f>
        <v>0</v>
      </c>
    </row>
    <row r="140" s="2" customFormat="1" ht="16.5" customHeight="1">
      <c r="A140" s="34"/>
      <c r="B140" s="185"/>
      <c r="C140" s="186" t="s">
        <v>93</v>
      </c>
      <c r="D140" s="186" t="s">
        <v>206</v>
      </c>
      <c r="E140" s="187" t="s">
        <v>1683</v>
      </c>
      <c r="F140" s="188" t="s">
        <v>1684</v>
      </c>
      <c r="G140" s="189" t="s">
        <v>209</v>
      </c>
      <c r="H140" s="190">
        <v>55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210</v>
      </c>
      <c r="AT140" s="198" t="s">
        <v>206</v>
      </c>
      <c r="AU140" s="198" t="s">
        <v>88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210</v>
      </c>
      <c r="BM140" s="198" t="s">
        <v>1685</v>
      </c>
    </row>
    <row r="141" s="2" customFormat="1" ht="33" customHeight="1">
      <c r="A141" s="34"/>
      <c r="B141" s="185"/>
      <c r="C141" s="186" t="s">
        <v>210</v>
      </c>
      <c r="D141" s="186" t="s">
        <v>206</v>
      </c>
      <c r="E141" s="187" t="s">
        <v>1686</v>
      </c>
      <c r="F141" s="188" t="s">
        <v>1687</v>
      </c>
      <c r="G141" s="189" t="s">
        <v>209</v>
      </c>
      <c r="H141" s="190">
        <v>27.645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210</v>
      </c>
      <c r="AT141" s="198" t="s">
        <v>206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210</v>
      </c>
      <c r="BM141" s="198" t="s">
        <v>1688</v>
      </c>
    </row>
    <row r="142" s="2" customFormat="1" ht="24.15" customHeight="1">
      <c r="A142" s="34"/>
      <c r="B142" s="185"/>
      <c r="C142" s="186" t="s">
        <v>221</v>
      </c>
      <c r="D142" s="186" t="s">
        <v>206</v>
      </c>
      <c r="E142" s="187" t="s">
        <v>1689</v>
      </c>
      <c r="F142" s="188" t="s">
        <v>1690</v>
      </c>
      <c r="G142" s="189" t="s">
        <v>209</v>
      </c>
      <c r="H142" s="190">
        <v>27.355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210</v>
      </c>
      <c r="AT142" s="198" t="s">
        <v>206</v>
      </c>
      <c r="AU142" s="198" t="s">
        <v>88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210</v>
      </c>
      <c r="BM142" s="198" t="s">
        <v>1691</v>
      </c>
    </row>
    <row r="143" s="2" customFormat="1" ht="24.15" customHeight="1">
      <c r="A143" s="34"/>
      <c r="B143" s="185"/>
      <c r="C143" s="186" t="s">
        <v>225</v>
      </c>
      <c r="D143" s="186" t="s">
        <v>206</v>
      </c>
      <c r="E143" s="187" t="s">
        <v>1692</v>
      </c>
      <c r="F143" s="188" t="s">
        <v>1693</v>
      </c>
      <c r="G143" s="189" t="s">
        <v>209</v>
      </c>
      <c r="H143" s="190">
        <v>20.34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210</v>
      </c>
      <c r="AT143" s="198" t="s">
        <v>206</v>
      </c>
      <c r="AU143" s="198" t="s">
        <v>88</v>
      </c>
      <c r="AY143" s="15" t="s">
        <v>204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210</v>
      </c>
      <c r="BM143" s="198" t="s">
        <v>1694</v>
      </c>
    </row>
    <row r="144" s="12" customFormat="1" ht="22.8" customHeight="1">
      <c r="A144" s="12"/>
      <c r="B144" s="172"/>
      <c r="C144" s="12"/>
      <c r="D144" s="173" t="s">
        <v>74</v>
      </c>
      <c r="E144" s="183" t="s">
        <v>210</v>
      </c>
      <c r="F144" s="183" t="s">
        <v>394</v>
      </c>
      <c r="G144" s="12"/>
      <c r="H144" s="12"/>
      <c r="I144" s="175"/>
      <c r="J144" s="184">
        <f>BK144</f>
        <v>0</v>
      </c>
      <c r="K144" s="12"/>
      <c r="L144" s="172"/>
      <c r="M144" s="177"/>
      <c r="N144" s="178"/>
      <c r="O144" s="178"/>
      <c r="P144" s="179">
        <f>P145</f>
        <v>0</v>
      </c>
      <c r="Q144" s="178"/>
      <c r="R144" s="179">
        <f>R145</f>
        <v>11.549052000000001</v>
      </c>
      <c r="S144" s="178"/>
      <c r="T144" s="180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1" t="s">
        <v>74</v>
      </c>
      <c r="AU144" s="181" t="s">
        <v>82</v>
      </c>
      <c r="AY144" s="173" t="s">
        <v>204</v>
      </c>
      <c r="BK144" s="182">
        <f>BK145</f>
        <v>0</v>
      </c>
    </row>
    <row r="145" s="2" customFormat="1" ht="24.15" customHeight="1">
      <c r="A145" s="34"/>
      <c r="B145" s="185"/>
      <c r="C145" s="186" t="s">
        <v>229</v>
      </c>
      <c r="D145" s="186" t="s">
        <v>206</v>
      </c>
      <c r="E145" s="187" t="s">
        <v>1695</v>
      </c>
      <c r="F145" s="188" t="s">
        <v>1696</v>
      </c>
      <c r="G145" s="189" t="s">
        <v>209</v>
      </c>
      <c r="H145" s="190">
        <v>6.7800000000000002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1.7034</v>
      </c>
      <c r="R145" s="196">
        <f>Q145*H145</f>
        <v>11.549052000000001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210</v>
      </c>
      <c r="AT145" s="198" t="s">
        <v>206</v>
      </c>
      <c r="AU145" s="198" t="s">
        <v>88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210</v>
      </c>
      <c r="BM145" s="198" t="s">
        <v>1697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233</v>
      </c>
      <c r="F146" s="183" t="s">
        <v>1698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SUM(P147:P152)</f>
        <v>0</v>
      </c>
      <c r="Q146" s="178"/>
      <c r="R146" s="179">
        <f>SUM(R147:R152)</f>
        <v>0.13213807999999999</v>
      </c>
      <c r="S146" s="178"/>
      <c r="T146" s="180">
        <f>SUM(T147:T152)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82</v>
      </c>
      <c r="AY146" s="173" t="s">
        <v>204</v>
      </c>
      <c r="BK146" s="182">
        <f>SUM(BK147:BK152)</f>
        <v>0</v>
      </c>
    </row>
    <row r="147" s="2" customFormat="1" ht="33" customHeight="1">
      <c r="A147" s="34"/>
      <c r="B147" s="185"/>
      <c r="C147" s="186" t="s">
        <v>233</v>
      </c>
      <c r="D147" s="186" t="s">
        <v>206</v>
      </c>
      <c r="E147" s="187" t="s">
        <v>1699</v>
      </c>
      <c r="F147" s="188" t="s">
        <v>1700</v>
      </c>
      <c r="G147" s="189" t="s">
        <v>495</v>
      </c>
      <c r="H147" s="190">
        <v>8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210</v>
      </c>
      <c r="AT147" s="198" t="s">
        <v>206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210</v>
      </c>
      <c r="BM147" s="198" t="s">
        <v>1701</v>
      </c>
    </row>
    <row r="148" s="2" customFormat="1" ht="24.15" customHeight="1">
      <c r="A148" s="34"/>
      <c r="B148" s="185"/>
      <c r="C148" s="200" t="s">
        <v>237</v>
      </c>
      <c r="D148" s="200" t="s">
        <v>301</v>
      </c>
      <c r="E148" s="201" t="s">
        <v>1702</v>
      </c>
      <c r="F148" s="202" t="s">
        <v>1703</v>
      </c>
      <c r="G148" s="203" t="s">
        <v>495</v>
      </c>
      <c r="H148" s="204">
        <v>8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0.00067000000000000002</v>
      </c>
      <c r="R148" s="196">
        <f>Q148*H148</f>
        <v>0.0053600000000000002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233</v>
      </c>
      <c r="AT148" s="198" t="s">
        <v>301</v>
      </c>
      <c r="AU148" s="198" t="s">
        <v>88</v>
      </c>
      <c r="AY148" s="15" t="s">
        <v>204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210</v>
      </c>
      <c r="BM148" s="198" t="s">
        <v>1704</v>
      </c>
    </row>
    <row r="149" s="2" customFormat="1" ht="24.15" customHeight="1">
      <c r="A149" s="34"/>
      <c r="B149" s="185"/>
      <c r="C149" s="200" t="s">
        <v>241</v>
      </c>
      <c r="D149" s="200" t="s">
        <v>301</v>
      </c>
      <c r="E149" s="201" t="s">
        <v>1705</v>
      </c>
      <c r="F149" s="202" t="s">
        <v>1706</v>
      </c>
      <c r="G149" s="203" t="s">
        <v>294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0.00016000000000000001</v>
      </c>
      <c r="R149" s="196">
        <f>Q149*H149</f>
        <v>0.00016000000000000001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233</v>
      </c>
      <c r="AT149" s="198" t="s">
        <v>301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210</v>
      </c>
      <c r="BM149" s="198" t="s">
        <v>1707</v>
      </c>
    </row>
    <row r="150" s="2" customFormat="1" ht="24.15" customHeight="1">
      <c r="A150" s="34"/>
      <c r="B150" s="185"/>
      <c r="C150" s="186" t="s">
        <v>247</v>
      </c>
      <c r="D150" s="186" t="s">
        <v>206</v>
      </c>
      <c r="E150" s="187" t="s">
        <v>1708</v>
      </c>
      <c r="F150" s="188" t="s">
        <v>1709</v>
      </c>
      <c r="G150" s="189" t="s">
        <v>294</v>
      </c>
      <c r="H150" s="190">
        <v>8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0.01581726</v>
      </c>
      <c r="R150" s="196">
        <f>Q150*H150</f>
        <v>0.12653808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210</v>
      </c>
      <c r="AT150" s="198" t="s">
        <v>206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210</v>
      </c>
      <c r="BM150" s="198" t="s">
        <v>1710</v>
      </c>
    </row>
    <row r="151" s="2" customFormat="1" ht="24.15" customHeight="1">
      <c r="A151" s="34"/>
      <c r="B151" s="185"/>
      <c r="C151" s="186" t="s">
        <v>251</v>
      </c>
      <c r="D151" s="186" t="s">
        <v>206</v>
      </c>
      <c r="E151" s="187" t="s">
        <v>1711</v>
      </c>
      <c r="F151" s="188" t="s">
        <v>1712</v>
      </c>
      <c r="G151" s="189" t="s">
        <v>495</v>
      </c>
      <c r="H151" s="190">
        <v>8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210</v>
      </c>
      <c r="AT151" s="198" t="s">
        <v>206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210</v>
      </c>
      <c r="BM151" s="198" t="s">
        <v>1713</v>
      </c>
    </row>
    <row r="152" s="2" customFormat="1" ht="24.15" customHeight="1">
      <c r="A152" s="34"/>
      <c r="B152" s="185"/>
      <c r="C152" s="186" t="s">
        <v>255</v>
      </c>
      <c r="D152" s="186" t="s">
        <v>206</v>
      </c>
      <c r="E152" s="187" t="s">
        <v>1714</v>
      </c>
      <c r="F152" s="188" t="s">
        <v>1469</v>
      </c>
      <c r="G152" s="189" t="s">
        <v>495</v>
      </c>
      <c r="H152" s="190">
        <v>8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1.0000000000000001E-05</v>
      </c>
      <c r="R152" s="196">
        <f>Q152*H152</f>
        <v>8.0000000000000007E-05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267</v>
      </c>
      <c r="AT152" s="198" t="s">
        <v>206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267</v>
      </c>
      <c r="BM152" s="198" t="s">
        <v>1715</v>
      </c>
    </row>
    <row r="153" s="12" customFormat="1" ht="25.92" customHeight="1">
      <c r="A153" s="12"/>
      <c r="B153" s="172"/>
      <c r="C153" s="12"/>
      <c r="D153" s="173" t="s">
        <v>74</v>
      </c>
      <c r="E153" s="174" t="s">
        <v>577</v>
      </c>
      <c r="F153" s="174" t="s">
        <v>578</v>
      </c>
      <c r="G153" s="12"/>
      <c r="H153" s="12"/>
      <c r="I153" s="175"/>
      <c r="J153" s="176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3.0015252999999995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88</v>
      </c>
      <c r="AT153" s="181" t="s">
        <v>74</v>
      </c>
      <c r="AU153" s="181" t="s">
        <v>75</v>
      </c>
      <c r="AY153" s="173" t="s">
        <v>204</v>
      </c>
      <c r="BK153" s="182">
        <f>BK154</f>
        <v>0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1322</v>
      </c>
      <c r="F154" s="183" t="s">
        <v>1323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SUM(P155:P181)</f>
        <v>0</v>
      </c>
      <c r="Q154" s="178"/>
      <c r="R154" s="179">
        <f>SUM(R155:R181)</f>
        <v>3.0015252999999995</v>
      </c>
      <c r="S154" s="178"/>
      <c r="T154" s="180">
        <f>SUM(T155:T181)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88</v>
      </c>
      <c r="AT154" s="181" t="s">
        <v>74</v>
      </c>
      <c r="AU154" s="181" t="s">
        <v>82</v>
      </c>
      <c r="AY154" s="173" t="s">
        <v>204</v>
      </c>
      <c r="BK154" s="182">
        <f>SUM(BK155:BK181)</f>
        <v>0</v>
      </c>
    </row>
    <row r="155" s="2" customFormat="1" ht="24.15" customHeight="1">
      <c r="A155" s="34"/>
      <c r="B155" s="185"/>
      <c r="C155" s="186" t="s">
        <v>259</v>
      </c>
      <c r="D155" s="186" t="s">
        <v>206</v>
      </c>
      <c r="E155" s="187" t="s">
        <v>1716</v>
      </c>
      <c r="F155" s="188" t="s">
        <v>1717</v>
      </c>
      <c r="G155" s="189" t="s">
        <v>495</v>
      </c>
      <c r="H155" s="190">
        <v>55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0.0017671200000000001</v>
      </c>
      <c r="R155" s="196">
        <f>Q155*H155</f>
        <v>0.097191600000000003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267</v>
      </c>
      <c r="AT155" s="198" t="s">
        <v>206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267</v>
      </c>
      <c r="BM155" s="198" t="s">
        <v>1718</v>
      </c>
    </row>
    <row r="156" s="2" customFormat="1" ht="24.15" customHeight="1">
      <c r="A156" s="34"/>
      <c r="B156" s="185"/>
      <c r="C156" s="186" t="s">
        <v>263</v>
      </c>
      <c r="D156" s="186" t="s">
        <v>206</v>
      </c>
      <c r="E156" s="187" t="s">
        <v>1719</v>
      </c>
      <c r="F156" s="188" t="s">
        <v>1720</v>
      </c>
      <c r="G156" s="189" t="s">
        <v>495</v>
      </c>
      <c r="H156" s="190">
        <v>45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0.00189566</v>
      </c>
      <c r="R156" s="196">
        <f>Q156*H156</f>
        <v>0.085304699999999997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267</v>
      </c>
      <c r="AT156" s="198" t="s">
        <v>206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267</v>
      </c>
      <c r="BM156" s="198" t="s">
        <v>1721</v>
      </c>
    </row>
    <row r="157" s="2" customFormat="1" ht="16.5" customHeight="1">
      <c r="A157" s="34"/>
      <c r="B157" s="185"/>
      <c r="C157" s="186" t="s">
        <v>267</v>
      </c>
      <c r="D157" s="186" t="s">
        <v>206</v>
      </c>
      <c r="E157" s="187" t="s">
        <v>1722</v>
      </c>
      <c r="F157" s="188" t="s">
        <v>1723</v>
      </c>
      <c r="G157" s="189" t="s">
        <v>294</v>
      </c>
      <c r="H157" s="190">
        <v>11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464</v>
      </c>
      <c r="AT157" s="198" t="s">
        <v>206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464</v>
      </c>
      <c r="BM157" s="198" t="s">
        <v>1724</v>
      </c>
    </row>
    <row r="158" s="2" customFormat="1" ht="24.15" customHeight="1">
      <c r="A158" s="34"/>
      <c r="B158" s="185"/>
      <c r="C158" s="200" t="s">
        <v>272</v>
      </c>
      <c r="D158" s="200" t="s">
        <v>301</v>
      </c>
      <c r="E158" s="201" t="s">
        <v>1725</v>
      </c>
      <c r="F158" s="202" t="s">
        <v>1726</v>
      </c>
      <c r="G158" s="203" t="s">
        <v>294</v>
      </c>
      <c r="H158" s="204">
        <v>11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0.00017000000000000001</v>
      </c>
      <c r="R158" s="196">
        <f>Q158*H158</f>
        <v>0.0018700000000000001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1727</v>
      </c>
      <c r="AT158" s="198" t="s">
        <v>301</v>
      </c>
      <c r="AU158" s="198" t="s">
        <v>88</v>
      </c>
      <c r="AY158" s="15" t="s">
        <v>204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464</v>
      </c>
      <c r="BM158" s="198" t="s">
        <v>1728</v>
      </c>
    </row>
    <row r="159" s="2" customFormat="1" ht="16.5" customHeight="1">
      <c r="A159" s="34"/>
      <c r="B159" s="185"/>
      <c r="C159" s="186" t="s">
        <v>276</v>
      </c>
      <c r="D159" s="186" t="s">
        <v>206</v>
      </c>
      <c r="E159" s="187" t="s">
        <v>1729</v>
      </c>
      <c r="F159" s="188" t="s">
        <v>1730</v>
      </c>
      <c r="G159" s="189" t="s">
        <v>294</v>
      </c>
      <c r="H159" s="190">
        <v>12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464</v>
      </c>
      <c r="AT159" s="198" t="s">
        <v>206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464</v>
      </c>
      <c r="BM159" s="198" t="s">
        <v>1731</v>
      </c>
    </row>
    <row r="160" s="2" customFormat="1" ht="24.15" customHeight="1">
      <c r="A160" s="34"/>
      <c r="B160" s="185"/>
      <c r="C160" s="200" t="s">
        <v>280</v>
      </c>
      <c r="D160" s="200" t="s">
        <v>301</v>
      </c>
      <c r="E160" s="201" t="s">
        <v>1732</v>
      </c>
      <c r="F160" s="202" t="s">
        <v>1733</v>
      </c>
      <c r="G160" s="203" t="s">
        <v>294</v>
      </c>
      <c r="H160" s="204">
        <v>12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0.00033</v>
      </c>
      <c r="R160" s="196">
        <f>Q160*H160</f>
        <v>0.00396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1727</v>
      </c>
      <c r="AT160" s="198" t="s">
        <v>301</v>
      </c>
      <c r="AU160" s="198" t="s">
        <v>88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464</v>
      </c>
      <c r="BM160" s="198" t="s">
        <v>1734</v>
      </c>
    </row>
    <row r="161" s="2" customFormat="1" ht="16.5" customHeight="1">
      <c r="A161" s="34"/>
      <c r="B161" s="185"/>
      <c r="C161" s="186" t="s">
        <v>7</v>
      </c>
      <c r="D161" s="186" t="s">
        <v>206</v>
      </c>
      <c r="E161" s="187" t="s">
        <v>1735</v>
      </c>
      <c r="F161" s="188" t="s">
        <v>1736</v>
      </c>
      <c r="G161" s="189" t="s">
        <v>294</v>
      </c>
      <c r="H161" s="190">
        <v>11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4.0000000000000003E-05</v>
      </c>
      <c r="R161" s="196">
        <f>Q161*H161</f>
        <v>0.00044000000000000002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210</v>
      </c>
      <c r="AT161" s="198" t="s">
        <v>206</v>
      </c>
      <c r="AU161" s="198" t="s">
        <v>88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210</v>
      </c>
      <c r="BM161" s="198" t="s">
        <v>1737</v>
      </c>
    </row>
    <row r="162" s="2" customFormat="1" ht="24.15" customHeight="1">
      <c r="A162" s="34"/>
      <c r="B162" s="185"/>
      <c r="C162" s="200" t="s">
        <v>287</v>
      </c>
      <c r="D162" s="200" t="s">
        <v>301</v>
      </c>
      <c r="E162" s="201" t="s">
        <v>1738</v>
      </c>
      <c r="F162" s="202" t="s">
        <v>1739</v>
      </c>
      <c r="G162" s="203" t="s">
        <v>294</v>
      </c>
      <c r="H162" s="204">
        <v>11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0.00038999999999999999</v>
      </c>
      <c r="R162" s="196">
        <f>Q162*H162</f>
        <v>0.0042899999999999995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233</v>
      </c>
      <c r="AT162" s="198" t="s">
        <v>301</v>
      </c>
      <c r="AU162" s="198" t="s">
        <v>88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210</v>
      </c>
      <c r="BM162" s="198" t="s">
        <v>1740</v>
      </c>
    </row>
    <row r="163" s="2" customFormat="1" ht="16.5" customHeight="1">
      <c r="A163" s="34"/>
      <c r="B163" s="185"/>
      <c r="C163" s="186" t="s">
        <v>291</v>
      </c>
      <c r="D163" s="186" t="s">
        <v>206</v>
      </c>
      <c r="E163" s="187" t="s">
        <v>1741</v>
      </c>
      <c r="F163" s="188" t="s">
        <v>1742</v>
      </c>
      <c r="G163" s="189" t="s">
        <v>294</v>
      </c>
      <c r="H163" s="190">
        <v>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5.0000000000000002E-05</v>
      </c>
      <c r="R163" s="196">
        <f>Q163*H163</f>
        <v>5.0000000000000002E-05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210</v>
      </c>
      <c r="AT163" s="198" t="s">
        <v>206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210</v>
      </c>
      <c r="BM163" s="198" t="s">
        <v>1743</v>
      </c>
    </row>
    <row r="164" s="2" customFormat="1" ht="24.15" customHeight="1">
      <c r="A164" s="34"/>
      <c r="B164" s="185"/>
      <c r="C164" s="200" t="s">
        <v>296</v>
      </c>
      <c r="D164" s="200" t="s">
        <v>301</v>
      </c>
      <c r="E164" s="201" t="s">
        <v>1744</v>
      </c>
      <c r="F164" s="202" t="s">
        <v>1745</v>
      </c>
      <c r="G164" s="203" t="s">
        <v>294</v>
      </c>
      <c r="H164" s="204">
        <v>1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0.00055999999999999995</v>
      </c>
      <c r="R164" s="196">
        <f>Q164*H164</f>
        <v>0.00055999999999999995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233</v>
      </c>
      <c r="AT164" s="198" t="s">
        <v>301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210</v>
      </c>
      <c r="BM164" s="198" t="s">
        <v>1746</v>
      </c>
    </row>
    <row r="165" s="2" customFormat="1" ht="16.5" customHeight="1">
      <c r="A165" s="34"/>
      <c r="B165" s="185"/>
      <c r="C165" s="186" t="s">
        <v>300</v>
      </c>
      <c r="D165" s="186" t="s">
        <v>206</v>
      </c>
      <c r="E165" s="187" t="s">
        <v>1747</v>
      </c>
      <c r="F165" s="188" t="s">
        <v>1748</v>
      </c>
      <c r="G165" s="189" t="s">
        <v>294</v>
      </c>
      <c r="H165" s="190">
        <v>2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5.0000000000000002E-05</v>
      </c>
      <c r="R165" s="196">
        <f>Q165*H165</f>
        <v>0.00010000000000000001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210</v>
      </c>
      <c r="AT165" s="198" t="s">
        <v>206</v>
      </c>
      <c r="AU165" s="198" t="s">
        <v>88</v>
      </c>
      <c r="AY165" s="15" t="s">
        <v>204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210</v>
      </c>
      <c r="BM165" s="198" t="s">
        <v>1749</v>
      </c>
    </row>
    <row r="166" s="2" customFormat="1" ht="24.15" customHeight="1">
      <c r="A166" s="34"/>
      <c r="B166" s="185"/>
      <c r="C166" s="200" t="s">
        <v>306</v>
      </c>
      <c r="D166" s="200" t="s">
        <v>301</v>
      </c>
      <c r="E166" s="201" t="s">
        <v>1750</v>
      </c>
      <c r="F166" s="202" t="s">
        <v>1751</v>
      </c>
      <c r="G166" s="203" t="s">
        <v>294</v>
      </c>
      <c r="H166" s="204">
        <v>2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0.00058</v>
      </c>
      <c r="R166" s="196">
        <f>Q166*H166</f>
        <v>0.00116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233</v>
      </c>
      <c r="AT166" s="198" t="s">
        <v>301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210</v>
      </c>
      <c r="BM166" s="198" t="s">
        <v>1752</v>
      </c>
    </row>
    <row r="167" s="2" customFormat="1" ht="16.5" customHeight="1">
      <c r="A167" s="34"/>
      <c r="B167" s="185"/>
      <c r="C167" s="186" t="s">
        <v>310</v>
      </c>
      <c r="D167" s="186" t="s">
        <v>206</v>
      </c>
      <c r="E167" s="187" t="s">
        <v>1753</v>
      </c>
      <c r="F167" s="188" t="s">
        <v>1754</v>
      </c>
      <c r="G167" s="189" t="s">
        <v>294</v>
      </c>
      <c r="H167" s="190">
        <v>1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0.000194</v>
      </c>
      <c r="R167" s="196">
        <f>Q167*H167</f>
        <v>0.000194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267</v>
      </c>
      <c r="AT167" s="198" t="s">
        <v>206</v>
      </c>
      <c r="AU167" s="198" t="s">
        <v>88</v>
      </c>
      <c r="AY167" s="15" t="s">
        <v>204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267</v>
      </c>
      <c r="BM167" s="198" t="s">
        <v>1755</v>
      </c>
    </row>
    <row r="168" s="2" customFormat="1" ht="24.15" customHeight="1">
      <c r="A168" s="34"/>
      <c r="B168" s="185"/>
      <c r="C168" s="200" t="s">
        <v>314</v>
      </c>
      <c r="D168" s="200" t="s">
        <v>301</v>
      </c>
      <c r="E168" s="201" t="s">
        <v>1756</v>
      </c>
      <c r="F168" s="202" t="s">
        <v>1757</v>
      </c>
      <c r="G168" s="203" t="s">
        <v>294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0.00035</v>
      </c>
      <c r="R168" s="196">
        <f>Q168*H168</f>
        <v>0.00035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334</v>
      </c>
      <c r="AT168" s="198" t="s">
        <v>301</v>
      </c>
      <c r="AU168" s="198" t="s">
        <v>88</v>
      </c>
      <c r="AY168" s="15" t="s">
        <v>204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267</v>
      </c>
      <c r="BM168" s="198" t="s">
        <v>1758</v>
      </c>
    </row>
    <row r="169" s="2" customFormat="1" ht="16.5" customHeight="1">
      <c r="A169" s="34"/>
      <c r="B169" s="185"/>
      <c r="C169" s="186" t="s">
        <v>318</v>
      </c>
      <c r="D169" s="186" t="s">
        <v>206</v>
      </c>
      <c r="E169" s="187" t="s">
        <v>1759</v>
      </c>
      <c r="F169" s="188" t="s">
        <v>1760</v>
      </c>
      <c r="G169" s="189" t="s">
        <v>294</v>
      </c>
      <c r="H169" s="190">
        <v>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0.00025500000000000002</v>
      </c>
      <c r="R169" s="196">
        <f>Q169*H169</f>
        <v>0.00025500000000000002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267</v>
      </c>
      <c r="AT169" s="198" t="s">
        <v>206</v>
      </c>
      <c r="AU169" s="198" t="s">
        <v>88</v>
      </c>
      <c r="AY169" s="15" t="s">
        <v>204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267</v>
      </c>
      <c r="BM169" s="198" t="s">
        <v>1761</v>
      </c>
    </row>
    <row r="170" s="2" customFormat="1" ht="24.15" customHeight="1">
      <c r="A170" s="34"/>
      <c r="B170" s="185"/>
      <c r="C170" s="200" t="s">
        <v>322</v>
      </c>
      <c r="D170" s="200" t="s">
        <v>301</v>
      </c>
      <c r="E170" s="201" t="s">
        <v>1762</v>
      </c>
      <c r="F170" s="202" t="s">
        <v>1763</v>
      </c>
      <c r="G170" s="203" t="s">
        <v>294</v>
      </c>
      <c r="H170" s="204">
        <v>1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0.00059999999999999995</v>
      </c>
      <c r="R170" s="196">
        <f>Q170*H170</f>
        <v>0.00059999999999999995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334</v>
      </c>
      <c r="AT170" s="198" t="s">
        <v>301</v>
      </c>
      <c r="AU170" s="198" t="s">
        <v>88</v>
      </c>
      <c r="AY170" s="15" t="s">
        <v>204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267</v>
      </c>
      <c r="BM170" s="198" t="s">
        <v>1764</v>
      </c>
    </row>
    <row r="171" s="2" customFormat="1" ht="24.15" customHeight="1">
      <c r="A171" s="34"/>
      <c r="B171" s="185"/>
      <c r="C171" s="186" t="s">
        <v>326</v>
      </c>
      <c r="D171" s="186" t="s">
        <v>206</v>
      </c>
      <c r="E171" s="187" t="s">
        <v>1765</v>
      </c>
      <c r="F171" s="188" t="s">
        <v>1367</v>
      </c>
      <c r="G171" s="189" t="s">
        <v>495</v>
      </c>
      <c r="H171" s="190">
        <v>100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267</v>
      </c>
      <c r="AT171" s="198" t="s">
        <v>206</v>
      </c>
      <c r="AU171" s="198" t="s">
        <v>88</v>
      </c>
      <c r="AY171" s="15" t="s">
        <v>204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267</v>
      </c>
      <c r="BM171" s="198" t="s">
        <v>1766</v>
      </c>
    </row>
    <row r="172" s="2" customFormat="1" ht="16.5" customHeight="1">
      <c r="A172" s="34"/>
      <c r="B172" s="185"/>
      <c r="C172" s="186" t="s">
        <v>330</v>
      </c>
      <c r="D172" s="186" t="s">
        <v>206</v>
      </c>
      <c r="E172" s="187" t="s">
        <v>1767</v>
      </c>
      <c r="F172" s="188" t="s">
        <v>1768</v>
      </c>
      <c r="G172" s="189" t="s">
        <v>294</v>
      </c>
      <c r="H172" s="190">
        <v>2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0.0033</v>
      </c>
      <c r="R172" s="196">
        <f>Q172*H172</f>
        <v>0.0066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210</v>
      </c>
      <c r="AT172" s="198" t="s">
        <v>206</v>
      </c>
      <c r="AU172" s="198" t="s">
        <v>88</v>
      </c>
      <c r="AY172" s="15" t="s">
        <v>204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210</v>
      </c>
      <c r="BM172" s="198" t="s">
        <v>1769</v>
      </c>
    </row>
    <row r="173" s="2" customFormat="1" ht="24.15" customHeight="1">
      <c r="A173" s="34"/>
      <c r="B173" s="185"/>
      <c r="C173" s="200" t="s">
        <v>334</v>
      </c>
      <c r="D173" s="200" t="s">
        <v>301</v>
      </c>
      <c r="E173" s="201" t="s">
        <v>1770</v>
      </c>
      <c r="F173" s="202" t="s">
        <v>1771</v>
      </c>
      <c r="G173" s="203" t="s">
        <v>294</v>
      </c>
      <c r="H173" s="204">
        <v>2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0.62</v>
      </c>
      <c r="R173" s="196">
        <f>Q173*H173</f>
        <v>1.24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233</v>
      </c>
      <c r="AT173" s="198" t="s">
        <v>301</v>
      </c>
      <c r="AU173" s="198" t="s">
        <v>88</v>
      </c>
      <c r="AY173" s="15" t="s">
        <v>204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210</v>
      </c>
      <c r="BM173" s="198" t="s">
        <v>1772</v>
      </c>
    </row>
    <row r="174" s="2" customFormat="1" ht="24.15" customHeight="1">
      <c r="A174" s="34"/>
      <c r="B174" s="185"/>
      <c r="C174" s="200" t="s">
        <v>338</v>
      </c>
      <c r="D174" s="200" t="s">
        <v>301</v>
      </c>
      <c r="E174" s="201" t="s">
        <v>1773</v>
      </c>
      <c r="F174" s="202" t="s">
        <v>1774</v>
      </c>
      <c r="G174" s="203" t="s">
        <v>294</v>
      </c>
      <c r="H174" s="204">
        <v>2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0.20999999999999999</v>
      </c>
      <c r="R174" s="196">
        <f>Q174*H174</f>
        <v>0.41999999999999998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233</v>
      </c>
      <c r="AT174" s="198" t="s">
        <v>301</v>
      </c>
      <c r="AU174" s="198" t="s">
        <v>88</v>
      </c>
      <c r="AY174" s="15" t="s">
        <v>204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210</v>
      </c>
      <c r="BM174" s="198" t="s">
        <v>1775</v>
      </c>
    </row>
    <row r="175" s="2" customFormat="1" ht="24.15" customHeight="1">
      <c r="A175" s="34"/>
      <c r="B175" s="185"/>
      <c r="C175" s="200" t="s">
        <v>342</v>
      </c>
      <c r="D175" s="200" t="s">
        <v>301</v>
      </c>
      <c r="E175" s="201" t="s">
        <v>1776</v>
      </c>
      <c r="F175" s="202" t="s">
        <v>1777</v>
      </c>
      <c r="G175" s="203" t="s">
        <v>294</v>
      </c>
      <c r="H175" s="204">
        <v>2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0.41999999999999998</v>
      </c>
      <c r="R175" s="196">
        <f>Q175*H175</f>
        <v>0.83999999999999997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233</v>
      </c>
      <c r="AT175" s="198" t="s">
        <v>301</v>
      </c>
      <c r="AU175" s="198" t="s">
        <v>88</v>
      </c>
      <c r="AY175" s="15" t="s">
        <v>204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210</v>
      </c>
      <c r="BM175" s="198" t="s">
        <v>1778</v>
      </c>
    </row>
    <row r="176" s="2" customFormat="1" ht="16.5" customHeight="1">
      <c r="A176" s="34"/>
      <c r="B176" s="185"/>
      <c r="C176" s="186" t="s">
        <v>346</v>
      </c>
      <c r="D176" s="186" t="s">
        <v>206</v>
      </c>
      <c r="E176" s="187" t="s">
        <v>1779</v>
      </c>
      <c r="F176" s="188" t="s">
        <v>1780</v>
      </c>
      <c r="G176" s="189" t="s">
        <v>294</v>
      </c>
      <c r="H176" s="190">
        <v>2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0.0063</v>
      </c>
      <c r="R176" s="196">
        <f>Q176*H176</f>
        <v>0.0126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210</v>
      </c>
      <c r="AT176" s="198" t="s">
        <v>206</v>
      </c>
      <c r="AU176" s="198" t="s">
        <v>88</v>
      </c>
      <c r="AY176" s="15" t="s">
        <v>204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210</v>
      </c>
      <c r="BM176" s="198" t="s">
        <v>1781</v>
      </c>
    </row>
    <row r="177" s="2" customFormat="1" ht="24.15" customHeight="1">
      <c r="A177" s="34"/>
      <c r="B177" s="185"/>
      <c r="C177" s="200" t="s">
        <v>350</v>
      </c>
      <c r="D177" s="200" t="s">
        <v>301</v>
      </c>
      <c r="E177" s="201" t="s">
        <v>1782</v>
      </c>
      <c r="F177" s="202" t="s">
        <v>1783</v>
      </c>
      <c r="G177" s="203" t="s">
        <v>294</v>
      </c>
      <c r="H177" s="204">
        <v>2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0.14299999999999999</v>
      </c>
      <c r="R177" s="196">
        <f>Q177*H177</f>
        <v>0.28599999999999998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233</v>
      </c>
      <c r="AT177" s="198" t="s">
        <v>301</v>
      </c>
      <c r="AU177" s="198" t="s">
        <v>88</v>
      </c>
      <c r="AY177" s="15" t="s">
        <v>204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210</v>
      </c>
      <c r="BM177" s="198" t="s">
        <v>1784</v>
      </c>
    </row>
    <row r="178" s="2" customFormat="1" ht="16.5" customHeight="1">
      <c r="A178" s="34"/>
      <c r="B178" s="185"/>
      <c r="C178" s="186" t="s">
        <v>354</v>
      </c>
      <c r="D178" s="186" t="s">
        <v>206</v>
      </c>
      <c r="E178" s="187" t="s">
        <v>1785</v>
      </c>
      <c r="F178" s="188" t="s">
        <v>1370</v>
      </c>
      <c r="G178" s="189" t="s">
        <v>641</v>
      </c>
      <c r="H178" s="211"/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0.00027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267</v>
      </c>
      <c r="AT178" s="198" t="s">
        <v>206</v>
      </c>
      <c r="AU178" s="198" t="s">
        <v>88</v>
      </c>
      <c r="AY178" s="15" t="s">
        <v>204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267</v>
      </c>
      <c r="BM178" s="198" t="s">
        <v>1786</v>
      </c>
    </row>
    <row r="179" s="2" customFormat="1" ht="21.75" customHeight="1">
      <c r="A179" s="34"/>
      <c r="B179" s="185"/>
      <c r="C179" s="186" t="s">
        <v>358</v>
      </c>
      <c r="D179" s="186" t="s">
        <v>206</v>
      </c>
      <c r="E179" s="187" t="s">
        <v>1372</v>
      </c>
      <c r="F179" s="188" t="s">
        <v>1787</v>
      </c>
      <c r="G179" s="189" t="s">
        <v>641</v>
      </c>
      <c r="H179" s="211"/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267</v>
      </c>
      <c r="AT179" s="198" t="s">
        <v>206</v>
      </c>
      <c r="AU179" s="198" t="s">
        <v>88</v>
      </c>
      <c r="AY179" s="15" t="s">
        <v>204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267</v>
      </c>
      <c r="BM179" s="198" t="s">
        <v>1788</v>
      </c>
    </row>
    <row r="180" s="2" customFormat="1" ht="24.15" customHeight="1">
      <c r="A180" s="34"/>
      <c r="B180" s="185"/>
      <c r="C180" s="186" t="s">
        <v>362</v>
      </c>
      <c r="D180" s="186" t="s">
        <v>206</v>
      </c>
      <c r="E180" s="187" t="s">
        <v>1375</v>
      </c>
      <c r="F180" s="188" t="s">
        <v>1789</v>
      </c>
      <c r="G180" s="189" t="s">
        <v>641</v>
      </c>
      <c r="H180" s="211"/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267</v>
      </c>
      <c r="AT180" s="198" t="s">
        <v>206</v>
      </c>
      <c r="AU180" s="198" t="s">
        <v>88</v>
      </c>
      <c r="AY180" s="15" t="s">
        <v>204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267</v>
      </c>
      <c r="BM180" s="198" t="s">
        <v>1790</v>
      </c>
    </row>
    <row r="181" s="2" customFormat="1" ht="24.15" customHeight="1">
      <c r="A181" s="34"/>
      <c r="B181" s="185"/>
      <c r="C181" s="186" t="s">
        <v>366</v>
      </c>
      <c r="D181" s="186" t="s">
        <v>206</v>
      </c>
      <c r="E181" s="187" t="s">
        <v>1378</v>
      </c>
      <c r="F181" s="188" t="s">
        <v>1791</v>
      </c>
      <c r="G181" s="189" t="s">
        <v>641</v>
      </c>
      <c r="H181" s="211"/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267</v>
      </c>
      <c r="AT181" s="198" t="s">
        <v>206</v>
      </c>
      <c r="AU181" s="198" t="s">
        <v>88</v>
      </c>
      <c r="AY181" s="15" t="s">
        <v>204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267</v>
      </c>
      <c r="BM181" s="198" t="s">
        <v>1792</v>
      </c>
    </row>
    <row r="182" s="12" customFormat="1" ht="25.92" customHeight="1">
      <c r="A182" s="12"/>
      <c r="B182" s="172"/>
      <c r="C182" s="12"/>
      <c r="D182" s="173" t="s">
        <v>74</v>
      </c>
      <c r="E182" s="174" t="s">
        <v>301</v>
      </c>
      <c r="F182" s="174" t="s">
        <v>1793</v>
      </c>
      <c r="G182" s="12"/>
      <c r="H182" s="12"/>
      <c r="I182" s="175"/>
      <c r="J182" s="176">
        <f>BK182</f>
        <v>0</v>
      </c>
      <c r="K182" s="12"/>
      <c r="L182" s="172"/>
      <c r="M182" s="177"/>
      <c r="N182" s="178"/>
      <c r="O182" s="178"/>
      <c r="P182" s="179">
        <f>P183</f>
        <v>0</v>
      </c>
      <c r="Q182" s="178"/>
      <c r="R182" s="179">
        <f>R183</f>
        <v>0</v>
      </c>
      <c r="S182" s="178"/>
      <c r="T182" s="180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73" t="s">
        <v>93</v>
      </c>
      <c r="AT182" s="181" t="s">
        <v>74</v>
      </c>
      <c r="AU182" s="181" t="s">
        <v>75</v>
      </c>
      <c r="AY182" s="173" t="s">
        <v>204</v>
      </c>
      <c r="BK182" s="182">
        <f>BK183</f>
        <v>0</v>
      </c>
    </row>
    <row r="183" s="12" customFormat="1" ht="22.8" customHeight="1">
      <c r="A183" s="12"/>
      <c r="B183" s="172"/>
      <c r="C183" s="12"/>
      <c r="D183" s="173" t="s">
        <v>74</v>
      </c>
      <c r="E183" s="183" t="s">
        <v>1794</v>
      </c>
      <c r="F183" s="183" t="s">
        <v>1795</v>
      </c>
      <c r="G183" s="12"/>
      <c r="H183" s="12"/>
      <c r="I183" s="175"/>
      <c r="J183" s="184">
        <f>BK183</f>
        <v>0</v>
      </c>
      <c r="K183" s="12"/>
      <c r="L183" s="172"/>
      <c r="M183" s="177"/>
      <c r="N183" s="178"/>
      <c r="O183" s="178"/>
      <c r="P183" s="179">
        <f>SUM(P184:P186)</f>
        <v>0</v>
      </c>
      <c r="Q183" s="178"/>
      <c r="R183" s="179">
        <f>SUM(R184:R186)</f>
        <v>0</v>
      </c>
      <c r="S183" s="178"/>
      <c r="T183" s="180">
        <f>SUM(T184:T186)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73" t="s">
        <v>93</v>
      </c>
      <c r="AT183" s="181" t="s">
        <v>74</v>
      </c>
      <c r="AU183" s="181" t="s">
        <v>82</v>
      </c>
      <c r="AY183" s="173" t="s">
        <v>204</v>
      </c>
      <c r="BK183" s="182">
        <f>SUM(BK184:BK186)</f>
        <v>0</v>
      </c>
    </row>
    <row r="184" s="2" customFormat="1" ht="24.15" customHeight="1">
      <c r="A184" s="34"/>
      <c r="B184" s="185"/>
      <c r="C184" s="186" t="s">
        <v>370</v>
      </c>
      <c r="D184" s="186" t="s">
        <v>206</v>
      </c>
      <c r="E184" s="187" t="s">
        <v>1796</v>
      </c>
      <c r="F184" s="188" t="s">
        <v>1797</v>
      </c>
      <c r="G184" s="189" t="s">
        <v>1798</v>
      </c>
      <c r="H184" s="190">
        <v>4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464</v>
      </c>
      <c r="AT184" s="198" t="s">
        <v>206</v>
      </c>
      <c r="AU184" s="198" t="s">
        <v>88</v>
      </c>
      <c r="AY184" s="15" t="s">
        <v>204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464</v>
      </c>
      <c r="BM184" s="198" t="s">
        <v>1799</v>
      </c>
    </row>
    <row r="185" s="2" customFormat="1" ht="16.5" customHeight="1">
      <c r="A185" s="34"/>
      <c r="B185" s="185"/>
      <c r="C185" s="186" t="s">
        <v>374</v>
      </c>
      <c r="D185" s="186" t="s">
        <v>206</v>
      </c>
      <c r="E185" s="187" t="s">
        <v>1800</v>
      </c>
      <c r="F185" s="188" t="s">
        <v>1801</v>
      </c>
      <c r="G185" s="189" t="s">
        <v>495</v>
      </c>
      <c r="H185" s="190">
        <v>100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464</v>
      </c>
      <c r="AT185" s="198" t="s">
        <v>206</v>
      </c>
      <c r="AU185" s="198" t="s">
        <v>88</v>
      </c>
      <c r="AY185" s="15" t="s">
        <v>204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464</v>
      </c>
      <c r="BM185" s="198" t="s">
        <v>1802</v>
      </c>
    </row>
    <row r="186" s="2" customFormat="1" ht="21.75" customHeight="1">
      <c r="A186" s="34"/>
      <c r="B186" s="185"/>
      <c r="C186" s="186" t="s">
        <v>378</v>
      </c>
      <c r="D186" s="186" t="s">
        <v>206</v>
      </c>
      <c r="E186" s="187" t="s">
        <v>1803</v>
      </c>
      <c r="F186" s="188" t="s">
        <v>1804</v>
      </c>
      <c r="G186" s="189" t="s">
        <v>495</v>
      </c>
      <c r="H186" s="190">
        <v>8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464</v>
      </c>
      <c r="AT186" s="198" t="s">
        <v>206</v>
      </c>
      <c r="AU186" s="198" t="s">
        <v>88</v>
      </c>
      <c r="AY186" s="15" t="s">
        <v>204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464</v>
      </c>
      <c r="BM186" s="198" t="s">
        <v>1805</v>
      </c>
    </row>
    <row r="187" s="12" customFormat="1" ht="25.92" customHeight="1">
      <c r="A187" s="12"/>
      <c r="B187" s="172"/>
      <c r="C187" s="12"/>
      <c r="D187" s="173" t="s">
        <v>74</v>
      </c>
      <c r="E187" s="174" t="s">
        <v>1228</v>
      </c>
      <c r="F187" s="174" t="s">
        <v>1229</v>
      </c>
      <c r="G187" s="12"/>
      <c r="H187" s="12"/>
      <c r="I187" s="175"/>
      <c r="J187" s="176">
        <f>BK187</f>
        <v>0</v>
      </c>
      <c r="K187" s="12"/>
      <c r="L187" s="172"/>
      <c r="M187" s="177"/>
      <c r="N187" s="178"/>
      <c r="O187" s="178"/>
      <c r="P187" s="179">
        <f>SUM(P188:P191)</f>
        <v>0</v>
      </c>
      <c r="Q187" s="178"/>
      <c r="R187" s="179">
        <f>SUM(R188:R191)</f>
        <v>0</v>
      </c>
      <c r="S187" s="178"/>
      <c r="T187" s="180">
        <f>SUM(T188:T191)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3" t="s">
        <v>210</v>
      </c>
      <c r="AT187" s="181" t="s">
        <v>74</v>
      </c>
      <c r="AU187" s="181" t="s">
        <v>75</v>
      </c>
      <c r="AY187" s="173" t="s">
        <v>204</v>
      </c>
      <c r="BK187" s="182">
        <f>SUM(BK188:BK191)</f>
        <v>0</v>
      </c>
    </row>
    <row r="188" s="2" customFormat="1" ht="33" customHeight="1">
      <c r="A188" s="34"/>
      <c r="B188" s="185"/>
      <c r="C188" s="186" t="s">
        <v>382</v>
      </c>
      <c r="D188" s="186" t="s">
        <v>206</v>
      </c>
      <c r="E188" s="187" t="s">
        <v>1231</v>
      </c>
      <c r="F188" s="188" t="s">
        <v>1660</v>
      </c>
      <c r="G188" s="189" t="s">
        <v>1238</v>
      </c>
      <c r="H188" s="190">
        <v>33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1233</v>
      </c>
      <c r="AT188" s="198" t="s">
        <v>206</v>
      </c>
      <c r="AU188" s="198" t="s">
        <v>82</v>
      </c>
      <c r="AY188" s="15" t="s">
        <v>204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88</v>
      </c>
      <c r="BK188" s="199">
        <f>ROUND(I188*H188,2)</f>
        <v>0</v>
      </c>
      <c r="BL188" s="15" t="s">
        <v>1233</v>
      </c>
      <c r="BM188" s="198" t="s">
        <v>1806</v>
      </c>
    </row>
    <row r="189" s="2" customFormat="1" ht="37.8" customHeight="1">
      <c r="A189" s="34"/>
      <c r="B189" s="185"/>
      <c r="C189" s="186" t="s">
        <v>386</v>
      </c>
      <c r="D189" s="186" t="s">
        <v>206</v>
      </c>
      <c r="E189" s="187" t="s">
        <v>1236</v>
      </c>
      <c r="F189" s="188" t="s">
        <v>1663</v>
      </c>
      <c r="G189" s="189" t="s">
        <v>1238</v>
      </c>
      <c r="H189" s="190">
        <v>24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1233</v>
      </c>
      <c r="AT189" s="198" t="s">
        <v>206</v>
      </c>
      <c r="AU189" s="198" t="s">
        <v>82</v>
      </c>
      <c r="AY189" s="15" t="s">
        <v>204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1233</v>
      </c>
      <c r="BM189" s="198" t="s">
        <v>1807</v>
      </c>
    </row>
    <row r="190" s="2" customFormat="1" ht="33" customHeight="1">
      <c r="A190" s="34"/>
      <c r="B190" s="185"/>
      <c r="C190" s="186" t="s">
        <v>390</v>
      </c>
      <c r="D190" s="186" t="s">
        <v>206</v>
      </c>
      <c r="E190" s="187" t="s">
        <v>1665</v>
      </c>
      <c r="F190" s="188" t="s">
        <v>1666</v>
      </c>
      <c r="G190" s="189" t="s">
        <v>1238</v>
      </c>
      <c r="H190" s="190">
        <v>15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1233</v>
      </c>
      <c r="AT190" s="198" t="s">
        <v>206</v>
      </c>
      <c r="AU190" s="198" t="s">
        <v>82</v>
      </c>
      <c r="AY190" s="15" t="s">
        <v>204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1233</v>
      </c>
      <c r="BM190" s="198" t="s">
        <v>1808</v>
      </c>
    </row>
    <row r="191" s="2" customFormat="1" ht="37.8" customHeight="1">
      <c r="A191" s="34"/>
      <c r="B191" s="185"/>
      <c r="C191" s="186" t="s">
        <v>395</v>
      </c>
      <c r="D191" s="186" t="s">
        <v>206</v>
      </c>
      <c r="E191" s="187" t="s">
        <v>1668</v>
      </c>
      <c r="F191" s="188" t="s">
        <v>1669</v>
      </c>
      <c r="G191" s="189" t="s">
        <v>1238</v>
      </c>
      <c r="H191" s="190">
        <v>10</v>
      </c>
      <c r="I191" s="191"/>
      <c r="J191" s="192">
        <f>ROUND(I191*H191,2)</f>
        <v>0</v>
      </c>
      <c r="K191" s="193"/>
      <c r="L191" s="35"/>
      <c r="M191" s="212" t="s">
        <v>1</v>
      </c>
      <c r="N191" s="213" t="s">
        <v>41</v>
      </c>
      <c r="O191" s="214"/>
      <c r="P191" s="215">
        <f>O191*H191</f>
        <v>0</v>
      </c>
      <c r="Q191" s="215">
        <v>0</v>
      </c>
      <c r="R191" s="215">
        <f>Q191*H191</f>
        <v>0</v>
      </c>
      <c r="S191" s="215">
        <v>0</v>
      </c>
      <c r="T191" s="21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1233</v>
      </c>
      <c r="AT191" s="198" t="s">
        <v>206</v>
      </c>
      <c r="AU191" s="198" t="s">
        <v>82</v>
      </c>
      <c r="AY191" s="15" t="s">
        <v>204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88</v>
      </c>
      <c r="BK191" s="199">
        <f>ROUND(I191*H191,2)</f>
        <v>0</v>
      </c>
      <c r="BL191" s="15" t="s">
        <v>1233</v>
      </c>
      <c r="BM191" s="198" t="s">
        <v>1809</v>
      </c>
    </row>
    <row r="192" s="2" customFormat="1" ht="6.96" customHeight="1">
      <c r="A192" s="34"/>
      <c r="B192" s="61"/>
      <c r="C192" s="62"/>
      <c r="D192" s="62"/>
      <c r="E192" s="62"/>
      <c r="F192" s="62"/>
      <c r="G192" s="62"/>
      <c r="H192" s="62"/>
      <c r="I192" s="62"/>
      <c r="J192" s="62"/>
      <c r="K192" s="62"/>
      <c r="L192" s="35"/>
      <c r="M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</row>
  </sheetData>
  <autoFilter ref="C133:K19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>
      <c r="B8" s="18"/>
      <c r="D8" s="28" t="s">
        <v>153</v>
      </c>
      <c r="L8" s="18"/>
    </row>
    <row r="9" s="1" customFormat="1" ht="16.5" customHeight="1">
      <c r="B9" s="18"/>
      <c r="E9" s="131" t="s">
        <v>154</v>
      </c>
      <c r="F9" s="1"/>
      <c r="G9" s="1"/>
      <c r="H9" s="1"/>
      <c r="L9" s="18"/>
    </row>
    <row r="10" s="1" customFormat="1" ht="12" customHeight="1">
      <c r="B10" s="18"/>
      <c r="D10" s="28" t="s">
        <v>155</v>
      </c>
      <c r="L10" s="18"/>
    </row>
    <row r="11" s="2" customFormat="1" ht="16.5" customHeight="1">
      <c r="A11" s="34"/>
      <c r="B11" s="35"/>
      <c r="C11" s="34"/>
      <c r="D11" s="34"/>
      <c r="E11" s="136" t="s">
        <v>1810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1671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1811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33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5. 4. 2024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1248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ROUND(J134,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ROUND((SUM(BE134:BE229)),  2)</f>
        <v>0</v>
      </c>
      <c r="G37" s="138"/>
      <c r="H37" s="138"/>
      <c r="I37" s="139">
        <v>0.20000000000000001</v>
      </c>
      <c r="J37" s="137">
        <f>ROUND(((SUM(BE134:BE229))*I37),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ROUND((SUM(BF134:BF229)),  2)</f>
        <v>0</v>
      </c>
      <c r="G38" s="138"/>
      <c r="H38" s="138"/>
      <c r="I38" s="139">
        <v>0.20000000000000001</v>
      </c>
      <c r="J38" s="137">
        <f>ROUND(((SUM(BF134:BF229))*I38),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ROUND((SUM(BG134:BG229)),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ROUND((SUM(BH134:BH229)),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ROUND((SUM(BI134:BI229)),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153</v>
      </c>
      <c r="L86" s="18"/>
    </row>
    <row r="87" s="1" customFormat="1" ht="16.5" customHeight="1">
      <c r="B87" s="18"/>
      <c r="E87" s="131" t="s">
        <v>154</v>
      </c>
      <c r="F87" s="1"/>
      <c r="G87" s="1"/>
      <c r="H87" s="1"/>
      <c r="L87" s="18"/>
    </row>
    <row r="88" s="1" customFormat="1" ht="12" customHeight="1">
      <c r="B88" s="18"/>
      <c r="C88" s="28" t="s">
        <v>155</v>
      </c>
      <c r="L88" s="18"/>
    </row>
    <row r="89" s="2" customFormat="1" ht="16.5" customHeight="1">
      <c r="A89" s="34"/>
      <c r="B89" s="35"/>
      <c r="C89" s="34"/>
      <c r="D89" s="34"/>
      <c r="E89" s="136" t="s">
        <v>1810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1671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3.1 - Zdroj tepla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k.ú.: Ždiar nad Hronom, č.p.:1793/3</v>
      </c>
      <c r="G93" s="34"/>
      <c r="H93" s="34"/>
      <c r="I93" s="28" t="s">
        <v>21</v>
      </c>
      <c r="J93" s="70" t="str">
        <f>IF(J16="","",J16)</f>
        <v>5. 4. 2024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23</v>
      </c>
      <c r="D95" s="34"/>
      <c r="E95" s="34"/>
      <c r="F95" s="23" t="str">
        <f>E19</f>
        <v>Zriadenie sociálnych služieb LIPA</v>
      </c>
      <c r="G95" s="34"/>
      <c r="H95" s="34"/>
      <c r="I95" s="28" t="s">
        <v>29</v>
      </c>
      <c r="J95" s="32" t="str">
        <f>E25</f>
        <v>Ing. Viliam Michálek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Ing. Peter Antol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159</v>
      </c>
      <c r="D98" s="142"/>
      <c r="E98" s="142"/>
      <c r="F98" s="142"/>
      <c r="G98" s="142"/>
      <c r="H98" s="142"/>
      <c r="I98" s="142"/>
      <c r="J98" s="151" t="s">
        <v>160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161</v>
      </c>
      <c r="D100" s="34"/>
      <c r="E100" s="34"/>
      <c r="F100" s="34"/>
      <c r="G100" s="34"/>
      <c r="H100" s="34"/>
      <c r="I100" s="34"/>
      <c r="J100" s="97">
        <f>J134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162</v>
      </c>
    </row>
    <row r="101" s="9" customFormat="1" ht="24.96" customHeight="1">
      <c r="A101" s="9"/>
      <c r="B101" s="153"/>
      <c r="C101" s="9"/>
      <c r="D101" s="154" t="s">
        <v>163</v>
      </c>
      <c r="E101" s="155"/>
      <c r="F101" s="155"/>
      <c r="G101" s="155"/>
      <c r="H101" s="155"/>
      <c r="I101" s="155"/>
      <c r="J101" s="156">
        <f>J135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168</v>
      </c>
      <c r="E102" s="159"/>
      <c r="F102" s="159"/>
      <c r="G102" s="159"/>
      <c r="H102" s="159"/>
      <c r="I102" s="159"/>
      <c r="J102" s="160">
        <f>J136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1812</v>
      </c>
      <c r="E103" s="155"/>
      <c r="F103" s="155"/>
      <c r="G103" s="155"/>
      <c r="H103" s="155"/>
      <c r="I103" s="155"/>
      <c r="J103" s="156">
        <f>J138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171</v>
      </c>
      <c r="E104" s="155"/>
      <c r="F104" s="155"/>
      <c r="G104" s="155"/>
      <c r="H104" s="155"/>
      <c r="I104" s="155"/>
      <c r="J104" s="156">
        <f>J147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1813</v>
      </c>
      <c r="E105" s="159"/>
      <c r="F105" s="159"/>
      <c r="G105" s="159"/>
      <c r="H105" s="159"/>
      <c r="I105" s="159"/>
      <c r="J105" s="160">
        <f>J148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1814</v>
      </c>
      <c r="E106" s="159"/>
      <c r="F106" s="159"/>
      <c r="G106" s="159"/>
      <c r="H106" s="159"/>
      <c r="I106" s="159"/>
      <c r="J106" s="160">
        <f>J168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1815</v>
      </c>
      <c r="E107" s="159"/>
      <c r="F107" s="159"/>
      <c r="G107" s="159"/>
      <c r="H107" s="159"/>
      <c r="I107" s="159"/>
      <c r="J107" s="160">
        <f>J189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1816</v>
      </c>
      <c r="E108" s="159"/>
      <c r="F108" s="159"/>
      <c r="G108" s="159"/>
      <c r="H108" s="159"/>
      <c r="I108" s="159"/>
      <c r="J108" s="160">
        <f>J198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53"/>
      <c r="C109" s="9"/>
      <c r="D109" s="154" t="s">
        <v>188</v>
      </c>
      <c r="E109" s="155"/>
      <c r="F109" s="155"/>
      <c r="G109" s="155"/>
      <c r="H109" s="155"/>
      <c r="I109" s="155"/>
      <c r="J109" s="156">
        <f>J221</f>
        <v>0</v>
      </c>
      <c r="K109" s="9"/>
      <c r="L109" s="153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53"/>
      <c r="C110" s="9"/>
      <c r="D110" s="154" t="s">
        <v>1817</v>
      </c>
      <c r="E110" s="155"/>
      <c r="F110" s="155"/>
      <c r="G110" s="155"/>
      <c r="H110" s="155"/>
      <c r="I110" s="155"/>
      <c r="J110" s="156">
        <f>J226</f>
        <v>0</v>
      </c>
      <c r="K110" s="9"/>
      <c r="L110" s="153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="2" customFormat="1" ht="6.96" customHeight="1">
      <c r="A116" s="34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190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131" t="str">
        <f>E7</f>
        <v>Výstavba novej budovy strediska DSS Doména</v>
      </c>
      <c r="F120" s="28"/>
      <c r="G120" s="28"/>
      <c r="H120" s="28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" customFormat="1" ht="12" customHeight="1">
      <c r="B121" s="18"/>
      <c r="C121" s="28" t="s">
        <v>153</v>
      </c>
      <c r="L121" s="18"/>
    </row>
    <row r="122" s="1" customFormat="1" ht="16.5" customHeight="1">
      <c r="B122" s="18"/>
      <c r="E122" s="131" t="s">
        <v>154</v>
      </c>
      <c r="F122" s="1"/>
      <c r="G122" s="1"/>
      <c r="H122" s="1"/>
      <c r="L122" s="18"/>
    </row>
    <row r="123" s="1" customFormat="1" ht="12" customHeight="1">
      <c r="B123" s="18"/>
      <c r="C123" s="28" t="s">
        <v>155</v>
      </c>
      <c r="L123" s="18"/>
    </row>
    <row r="124" s="2" customFormat="1" ht="16.5" customHeight="1">
      <c r="A124" s="34"/>
      <c r="B124" s="35"/>
      <c r="C124" s="34"/>
      <c r="D124" s="34"/>
      <c r="E124" s="136" t="s">
        <v>1810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1671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68" t="str">
        <f>E13</f>
        <v>3.1 - Zdroj tepla</v>
      </c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19</v>
      </c>
      <c r="D128" s="34"/>
      <c r="E128" s="34"/>
      <c r="F128" s="23" t="str">
        <f>F16</f>
        <v>k.ú.: Ždiar nad Hronom, č.p.:1793/3</v>
      </c>
      <c r="G128" s="34"/>
      <c r="H128" s="34"/>
      <c r="I128" s="28" t="s">
        <v>21</v>
      </c>
      <c r="J128" s="70" t="str">
        <f>IF(J16="","",J16)</f>
        <v>5. 4. 2024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23</v>
      </c>
      <c r="D130" s="34"/>
      <c r="E130" s="34"/>
      <c r="F130" s="23" t="str">
        <f>E19</f>
        <v>Zriadenie sociálnych služieb LIPA</v>
      </c>
      <c r="G130" s="34"/>
      <c r="H130" s="34"/>
      <c r="I130" s="28" t="s">
        <v>29</v>
      </c>
      <c r="J130" s="32" t="str">
        <f>E25</f>
        <v>Ing. Viliam Michálek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27</v>
      </c>
      <c r="D131" s="34"/>
      <c r="E131" s="34"/>
      <c r="F131" s="23" t="str">
        <f>IF(E22="","",E22)</f>
        <v>Vyplň údaj</v>
      </c>
      <c r="G131" s="34"/>
      <c r="H131" s="34"/>
      <c r="I131" s="28" t="s">
        <v>32</v>
      </c>
      <c r="J131" s="32" t="str">
        <f>E28</f>
        <v>Ing. Peter Antol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0.32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1" customFormat="1" ht="29.28" customHeight="1">
      <c r="A133" s="161"/>
      <c r="B133" s="162"/>
      <c r="C133" s="163" t="s">
        <v>191</v>
      </c>
      <c r="D133" s="164" t="s">
        <v>60</v>
      </c>
      <c r="E133" s="164" t="s">
        <v>56</v>
      </c>
      <c r="F133" s="164" t="s">
        <v>57</v>
      </c>
      <c r="G133" s="164" t="s">
        <v>192</v>
      </c>
      <c r="H133" s="164" t="s">
        <v>193</v>
      </c>
      <c r="I133" s="164" t="s">
        <v>194</v>
      </c>
      <c r="J133" s="165" t="s">
        <v>160</v>
      </c>
      <c r="K133" s="166" t="s">
        <v>195</v>
      </c>
      <c r="L133" s="167"/>
      <c r="M133" s="87" t="s">
        <v>1</v>
      </c>
      <c r="N133" s="88" t="s">
        <v>39</v>
      </c>
      <c r="O133" s="88" t="s">
        <v>196</v>
      </c>
      <c r="P133" s="88" t="s">
        <v>197</v>
      </c>
      <c r="Q133" s="88" t="s">
        <v>198</v>
      </c>
      <c r="R133" s="88" t="s">
        <v>199</v>
      </c>
      <c r="S133" s="88" t="s">
        <v>200</v>
      </c>
      <c r="T133" s="89" t="s">
        <v>201</v>
      </c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</row>
    <row r="134" s="2" customFormat="1" ht="22.8" customHeight="1">
      <c r="A134" s="34"/>
      <c r="B134" s="35"/>
      <c r="C134" s="94" t="s">
        <v>161</v>
      </c>
      <c r="D134" s="34"/>
      <c r="E134" s="34"/>
      <c r="F134" s="34"/>
      <c r="G134" s="34"/>
      <c r="H134" s="34"/>
      <c r="I134" s="34"/>
      <c r="J134" s="168">
        <f>BK134</f>
        <v>0</v>
      </c>
      <c r="K134" s="34"/>
      <c r="L134" s="35"/>
      <c r="M134" s="90"/>
      <c r="N134" s="74"/>
      <c r="O134" s="91"/>
      <c r="P134" s="169">
        <f>P135+P138+P147+P221+P226</f>
        <v>0</v>
      </c>
      <c r="Q134" s="91"/>
      <c r="R134" s="169">
        <f>R135+R138+R147+R221+R226</f>
        <v>0.21727848</v>
      </c>
      <c r="S134" s="91"/>
      <c r="T134" s="170">
        <f>T135+T138+T147+T221+T226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74</v>
      </c>
      <c r="AU134" s="15" t="s">
        <v>162</v>
      </c>
      <c r="BK134" s="171">
        <f>BK135+BK138+BK147+BK221+BK226</f>
        <v>0</v>
      </c>
    </row>
    <row r="135" s="12" customFormat="1" ht="25.92" customHeight="1">
      <c r="A135" s="12"/>
      <c r="B135" s="172"/>
      <c r="C135" s="12"/>
      <c r="D135" s="173" t="s">
        <v>74</v>
      </c>
      <c r="E135" s="174" t="s">
        <v>202</v>
      </c>
      <c r="F135" s="174" t="s">
        <v>203</v>
      </c>
      <c r="G135" s="12"/>
      <c r="H135" s="12"/>
      <c r="I135" s="175"/>
      <c r="J135" s="176">
        <f>BK135</f>
        <v>0</v>
      </c>
      <c r="K135" s="12"/>
      <c r="L135" s="172"/>
      <c r="M135" s="177"/>
      <c r="N135" s="178"/>
      <c r="O135" s="178"/>
      <c r="P135" s="179">
        <f>P136</f>
        <v>0</v>
      </c>
      <c r="Q135" s="178"/>
      <c r="R135" s="179">
        <f>R136</f>
        <v>0.015200000000000002</v>
      </c>
      <c r="S135" s="178"/>
      <c r="T135" s="180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75</v>
      </c>
      <c r="AY135" s="173" t="s">
        <v>204</v>
      </c>
      <c r="BK135" s="182">
        <f>BK136</f>
        <v>0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225</v>
      </c>
      <c r="F136" s="183" t="s">
        <v>411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P137</f>
        <v>0</v>
      </c>
      <c r="Q136" s="178"/>
      <c r="R136" s="179">
        <f>R137</f>
        <v>0.015200000000000002</v>
      </c>
      <c r="S136" s="178"/>
      <c r="T136" s="180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82</v>
      </c>
      <c r="AY136" s="173" t="s">
        <v>204</v>
      </c>
      <c r="BK136" s="182">
        <f>BK137</f>
        <v>0</v>
      </c>
    </row>
    <row r="137" s="2" customFormat="1" ht="16.5" customHeight="1">
      <c r="A137" s="34"/>
      <c r="B137" s="185"/>
      <c r="C137" s="186" t="s">
        <v>82</v>
      </c>
      <c r="D137" s="186" t="s">
        <v>206</v>
      </c>
      <c r="E137" s="187" t="s">
        <v>1818</v>
      </c>
      <c r="F137" s="188" t="s">
        <v>1819</v>
      </c>
      <c r="G137" s="189" t="s">
        <v>1820</v>
      </c>
      <c r="H137" s="190">
        <v>5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0.0030400000000000002</v>
      </c>
      <c r="R137" s="196">
        <f>Q137*H137</f>
        <v>0.015200000000000002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210</v>
      </c>
      <c r="AT137" s="198" t="s">
        <v>206</v>
      </c>
      <c r="AU137" s="198" t="s">
        <v>88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1821</v>
      </c>
    </row>
    <row r="138" s="12" customFormat="1" ht="25.92" customHeight="1">
      <c r="A138" s="12"/>
      <c r="B138" s="172"/>
      <c r="C138" s="12"/>
      <c r="D138" s="173" t="s">
        <v>74</v>
      </c>
      <c r="E138" s="174" t="s">
        <v>689</v>
      </c>
      <c r="F138" s="174" t="s">
        <v>690</v>
      </c>
      <c r="G138" s="12"/>
      <c r="H138" s="12"/>
      <c r="I138" s="175"/>
      <c r="J138" s="176">
        <f>BK138</f>
        <v>0</v>
      </c>
      <c r="K138" s="12"/>
      <c r="L138" s="172"/>
      <c r="M138" s="177"/>
      <c r="N138" s="178"/>
      <c r="O138" s="178"/>
      <c r="P138" s="179">
        <f>SUM(P139:P146)</f>
        <v>0</v>
      </c>
      <c r="Q138" s="178"/>
      <c r="R138" s="179">
        <f>SUM(R139:R146)</f>
        <v>0.01145</v>
      </c>
      <c r="S138" s="178"/>
      <c r="T138" s="180">
        <f>SUM(T139:T146)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88</v>
      </c>
      <c r="AT138" s="181" t="s">
        <v>74</v>
      </c>
      <c r="AU138" s="181" t="s">
        <v>75</v>
      </c>
      <c r="AY138" s="173" t="s">
        <v>204</v>
      </c>
      <c r="BK138" s="182">
        <f>SUM(BK139:BK146)</f>
        <v>0</v>
      </c>
    </row>
    <row r="139" s="2" customFormat="1" ht="21.75" customHeight="1">
      <c r="A139" s="34"/>
      <c r="B139" s="185"/>
      <c r="C139" s="186" t="s">
        <v>88</v>
      </c>
      <c r="D139" s="186" t="s">
        <v>206</v>
      </c>
      <c r="E139" s="187" t="s">
        <v>1285</v>
      </c>
      <c r="F139" s="188" t="s">
        <v>1286</v>
      </c>
      <c r="G139" s="189" t="s">
        <v>495</v>
      </c>
      <c r="H139" s="190">
        <v>20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4.0000000000000003E-05</v>
      </c>
      <c r="R139" s="196">
        <f>Q139*H139</f>
        <v>0.00080000000000000004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267</v>
      </c>
      <c r="AT139" s="198" t="s">
        <v>206</v>
      </c>
      <c r="AU139" s="198" t="s">
        <v>82</v>
      </c>
      <c r="AY139" s="15" t="s">
        <v>204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267</v>
      </c>
      <c r="BM139" s="198" t="s">
        <v>1822</v>
      </c>
    </row>
    <row r="140" s="2" customFormat="1" ht="33" customHeight="1">
      <c r="A140" s="34"/>
      <c r="B140" s="185"/>
      <c r="C140" s="200" t="s">
        <v>93</v>
      </c>
      <c r="D140" s="200" t="s">
        <v>301</v>
      </c>
      <c r="E140" s="201" t="s">
        <v>1294</v>
      </c>
      <c r="F140" s="202" t="s">
        <v>1295</v>
      </c>
      <c r="G140" s="203" t="s">
        <v>495</v>
      </c>
      <c r="H140" s="204">
        <v>20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4.0000000000000003E-05</v>
      </c>
      <c r="R140" s="196">
        <f>Q140*H140</f>
        <v>0.00080000000000000004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334</v>
      </c>
      <c r="AT140" s="198" t="s">
        <v>301</v>
      </c>
      <c r="AU140" s="198" t="s">
        <v>82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267</v>
      </c>
      <c r="BM140" s="198" t="s">
        <v>1823</v>
      </c>
    </row>
    <row r="141" s="2" customFormat="1" ht="21.75" customHeight="1">
      <c r="A141" s="34"/>
      <c r="B141" s="185"/>
      <c r="C141" s="186" t="s">
        <v>210</v>
      </c>
      <c r="D141" s="186" t="s">
        <v>206</v>
      </c>
      <c r="E141" s="187" t="s">
        <v>1297</v>
      </c>
      <c r="F141" s="188" t="s">
        <v>1298</v>
      </c>
      <c r="G141" s="189" t="s">
        <v>495</v>
      </c>
      <c r="H141" s="190">
        <v>40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4.0000000000000003E-05</v>
      </c>
      <c r="R141" s="196">
        <f>Q141*H141</f>
        <v>0.0016000000000000001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267</v>
      </c>
      <c r="AT141" s="198" t="s">
        <v>206</v>
      </c>
      <c r="AU141" s="198" t="s">
        <v>82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267</v>
      </c>
      <c r="BM141" s="198" t="s">
        <v>1824</v>
      </c>
    </row>
    <row r="142" s="2" customFormat="1" ht="33" customHeight="1">
      <c r="A142" s="34"/>
      <c r="B142" s="185"/>
      <c r="C142" s="200" t="s">
        <v>221</v>
      </c>
      <c r="D142" s="200" t="s">
        <v>301</v>
      </c>
      <c r="E142" s="201" t="s">
        <v>1300</v>
      </c>
      <c r="F142" s="202" t="s">
        <v>1301</v>
      </c>
      <c r="G142" s="203" t="s">
        <v>495</v>
      </c>
      <c r="H142" s="204">
        <v>25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41</v>
      </c>
      <c r="O142" s="78"/>
      <c r="P142" s="196">
        <f>O142*H142</f>
        <v>0</v>
      </c>
      <c r="Q142" s="196">
        <v>0.00018000000000000001</v>
      </c>
      <c r="R142" s="196">
        <f>Q142*H142</f>
        <v>0.0045000000000000005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334</v>
      </c>
      <c r="AT142" s="198" t="s">
        <v>301</v>
      </c>
      <c r="AU142" s="198" t="s">
        <v>82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267</v>
      </c>
      <c r="BM142" s="198" t="s">
        <v>1825</v>
      </c>
    </row>
    <row r="143" s="2" customFormat="1" ht="33" customHeight="1">
      <c r="A143" s="34"/>
      <c r="B143" s="185"/>
      <c r="C143" s="200" t="s">
        <v>225</v>
      </c>
      <c r="D143" s="200" t="s">
        <v>301</v>
      </c>
      <c r="E143" s="201" t="s">
        <v>1303</v>
      </c>
      <c r="F143" s="202" t="s">
        <v>1304</v>
      </c>
      <c r="G143" s="203" t="s">
        <v>495</v>
      </c>
      <c r="H143" s="204">
        <v>15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0.00025000000000000001</v>
      </c>
      <c r="R143" s="196">
        <f>Q143*H143</f>
        <v>0.0037499999999999999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334</v>
      </c>
      <c r="AT143" s="198" t="s">
        <v>301</v>
      </c>
      <c r="AU143" s="198" t="s">
        <v>82</v>
      </c>
      <c r="AY143" s="15" t="s">
        <v>204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267</v>
      </c>
      <c r="BM143" s="198" t="s">
        <v>1826</v>
      </c>
    </row>
    <row r="144" s="2" customFormat="1" ht="24.15" customHeight="1">
      <c r="A144" s="34"/>
      <c r="B144" s="185"/>
      <c r="C144" s="186" t="s">
        <v>229</v>
      </c>
      <c r="D144" s="186" t="s">
        <v>206</v>
      </c>
      <c r="E144" s="187" t="s">
        <v>720</v>
      </c>
      <c r="F144" s="188" t="s">
        <v>721</v>
      </c>
      <c r="G144" s="189" t="s">
        <v>641</v>
      </c>
      <c r="H144" s="211"/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267</v>
      </c>
      <c r="AT144" s="198" t="s">
        <v>206</v>
      </c>
      <c r="AU144" s="198" t="s">
        <v>82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267</v>
      </c>
      <c r="BM144" s="198" t="s">
        <v>1827</v>
      </c>
    </row>
    <row r="145" s="2" customFormat="1" ht="24.15" customHeight="1">
      <c r="A145" s="34"/>
      <c r="B145" s="185"/>
      <c r="C145" s="186" t="s">
        <v>233</v>
      </c>
      <c r="D145" s="186" t="s">
        <v>206</v>
      </c>
      <c r="E145" s="187" t="s">
        <v>1316</v>
      </c>
      <c r="F145" s="188" t="s">
        <v>1317</v>
      </c>
      <c r="G145" s="189" t="s">
        <v>641</v>
      </c>
      <c r="H145" s="211"/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267</v>
      </c>
      <c r="AT145" s="198" t="s">
        <v>206</v>
      </c>
      <c r="AU145" s="198" t="s">
        <v>82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267</v>
      </c>
      <c r="BM145" s="198" t="s">
        <v>1828</v>
      </c>
    </row>
    <row r="146" s="2" customFormat="1" ht="24.15" customHeight="1">
      <c r="A146" s="34"/>
      <c r="B146" s="185"/>
      <c r="C146" s="186" t="s">
        <v>237</v>
      </c>
      <c r="D146" s="186" t="s">
        <v>206</v>
      </c>
      <c r="E146" s="187" t="s">
        <v>1319</v>
      </c>
      <c r="F146" s="188" t="s">
        <v>1320</v>
      </c>
      <c r="G146" s="189" t="s">
        <v>641</v>
      </c>
      <c r="H146" s="211"/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267</v>
      </c>
      <c r="AT146" s="198" t="s">
        <v>206</v>
      </c>
      <c r="AU146" s="198" t="s">
        <v>82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267</v>
      </c>
      <c r="BM146" s="198" t="s">
        <v>1829</v>
      </c>
    </row>
    <row r="147" s="12" customFormat="1" ht="25.92" customHeight="1">
      <c r="A147" s="12"/>
      <c r="B147" s="172"/>
      <c r="C147" s="12"/>
      <c r="D147" s="173" t="s">
        <v>74</v>
      </c>
      <c r="E147" s="174" t="s">
        <v>577</v>
      </c>
      <c r="F147" s="174" t="s">
        <v>578</v>
      </c>
      <c r="G147" s="12"/>
      <c r="H147" s="12"/>
      <c r="I147" s="175"/>
      <c r="J147" s="176">
        <f>BK147</f>
        <v>0</v>
      </c>
      <c r="K147" s="12"/>
      <c r="L147" s="172"/>
      <c r="M147" s="177"/>
      <c r="N147" s="178"/>
      <c r="O147" s="178"/>
      <c r="P147" s="179">
        <f>P148+P168+P189+P198</f>
        <v>0</v>
      </c>
      <c r="Q147" s="178"/>
      <c r="R147" s="179">
        <f>R148+R168+R189+R198</f>
        <v>0.19062847999999999</v>
      </c>
      <c r="S147" s="178"/>
      <c r="T147" s="180">
        <f>T148+T168+T189+T198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88</v>
      </c>
      <c r="AT147" s="181" t="s">
        <v>74</v>
      </c>
      <c r="AU147" s="181" t="s">
        <v>75</v>
      </c>
      <c r="AY147" s="173" t="s">
        <v>204</v>
      </c>
      <c r="BK147" s="182">
        <f>BK148+BK168+BK189+BK198</f>
        <v>0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1830</v>
      </c>
      <c r="F148" s="183" t="s">
        <v>1831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SUM(P149:P167)</f>
        <v>0</v>
      </c>
      <c r="Q148" s="178"/>
      <c r="R148" s="179">
        <f>SUM(R149:R167)</f>
        <v>0.00090081999999999998</v>
      </c>
      <c r="S148" s="178"/>
      <c r="T148" s="180">
        <f>SUM(T149:T167)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88</v>
      </c>
      <c r="AT148" s="181" t="s">
        <v>74</v>
      </c>
      <c r="AU148" s="181" t="s">
        <v>82</v>
      </c>
      <c r="AY148" s="173" t="s">
        <v>204</v>
      </c>
      <c r="BK148" s="182">
        <f>SUM(BK149:BK167)</f>
        <v>0</v>
      </c>
    </row>
    <row r="149" s="2" customFormat="1" ht="16.5" customHeight="1">
      <c r="A149" s="34"/>
      <c r="B149" s="185"/>
      <c r="C149" s="186" t="s">
        <v>241</v>
      </c>
      <c r="D149" s="186" t="s">
        <v>206</v>
      </c>
      <c r="E149" s="187" t="s">
        <v>1832</v>
      </c>
      <c r="F149" s="188" t="s">
        <v>1833</v>
      </c>
      <c r="G149" s="189" t="s">
        <v>294</v>
      </c>
      <c r="H149" s="190">
        <v>3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267</v>
      </c>
      <c r="AT149" s="198" t="s">
        <v>206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267</v>
      </c>
      <c r="BM149" s="198" t="s">
        <v>1834</v>
      </c>
    </row>
    <row r="150" s="2" customFormat="1" ht="24.15" customHeight="1">
      <c r="A150" s="34"/>
      <c r="B150" s="185"/>
      <c r="C150" s="200" t="s">
        <v>247</v>
      </c>
      <c r="D150" s="200" t="s">
        <v>301</v>
      </c>
      <c r="E150" s="201" t="s">
        <v>1835</v>
      </c>
      <c r="F150" s="202" t="s">
        <v>1836</v>
      </c>
      <c r="G150" s="203" t="s">
        <v>294</v>
      </c>
      <c r="H150" s="204">
        <v>3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334</v>
      </c>
      <c r="AT150" s="198" t="s">
        <v>301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267</v>
      </c>
      <c r="BM150" s="198" t="s">
        <v>1837</v>
      </c>
    </row>
    <row r="151" s="2" customFormat="1" ht="24.15" customHeight="1">
      <c r="A151" s="34"/>
      <c r="B151" s="185"/>
      <c r="C151" s="200" t="s">
        <v>251</v>
      </c>
      <c r="D151" s="200" t="s">
        <v>301</v>
      </c>
      <c r="E151" s="201" t="s">
        <v>1838</v>
      </c>
      <c r="F151" s="202" t="s">
        <v>1839</v>
      </c>
      <c r="G151" s="203" t="s">
        <v>294</v>
      </c>
      <c r="H151" s="204">
        <v>3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334</v>
      </c>
      <c r="AT151" s="198" t="s">
        <v>301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267</v>
      </c>
      <c r="BM151" s="198" t="s">
        <v>1840</v>
      </c>
    </row>
    <row r="152" s="2" customFormat="1" ht="24.15" customHeight="1">
      <c r="A152" s="34"/>
      <c r="B152" s="185"/>
      <c r="C152" s="200" t="s">
        <v>255</v>
      </c>
      <c r="D152" s="200" t="s">
        <v>301</v>
      </c>
      <c r="E152" s="201" t="s">
        <v>1841</v>
      </c>
      <c r="F152" s="202" t="s">
        <v>1842</v>
      </c>
      <c r="G152" s="203" t="s">
        <v>294</v>
      </c>
      <c r="H152" s="204">
        <v>3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334</v>
      </c>
      <c r="AT152" s="198" t="s">
        <v>301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267</v>
      </c>
      <c r="BM152" s="198" t="s">
        <v>1843</v>
      </c>
    </row>
    <row r="153" s="2" customFormat="1" ht="16.5" customHeight="1">
      <c r="A153" s="34"/>
      <c r="B153" s="185"/>
      <c r="C153" s="200" t="s">
        <v>259</v>
      </c>
      <c r="D153" s="200" t="s">
        <v>301</v>
      </c>
      <c r="E153" s="201" t="s">
        <v>1844</v>
      </c>
      <c r="F153" s="202" t="s">
        <v>1845</v>
      </c>
      <c r="G153" s="203" t="s">
        <v>294</v>
      </c>
      <c r="H153" s="204">
        <v>2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334</v>
      </c>
      <c r="AT153" s="198" t="s">
        <v>301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267</v>
      </c>
      <c r="BM153" s="198" t="s">
        <v>1846</v>
      </c>
    </row>
    <row r="154" s="2" customFormat="1" ht="21.75" customHeight="1">
      <c r="A154" s="34"/>
      <c r="B154" s="185"/>
      <c r="C154" s="200" t="s">
        <v>263</v>
      </c>
      <c r="D154" s="200" t="s">
        <v>301</v>
      </c>
      <c r="E154" s="201" t="s">
        <v>1847</v>
      </c>
      <c r="F154" s="202" t="s">
        <v>1848</v>
      </c>
      <c r="G154" s="203" t="s">
        <v>294</v>
      </c>
      <c r="H154" s="204">
        <v>1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334</v>
      </c>
      <c r="AT154" s="198" t="s">
        <v>301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267</v>
      </c>
      <c r="BM154" s="198" t="s">
        <v>1849</v>
      </c>
    </row>
    <row r="155" s="2" customFormat="1" ht="24.15" customHeight="1">
      <c r="A155" s="34"/>
      <c r="B155" s="185"/>
      <c r="C155" s="200" t="s">
        <v>267</v>
      </c>
      <c r="D155" s="200" t="s">
        <v>301</v>
      </c>
      <c r="E155" s="201" t="s">
        <v>1850</v>
      </c>
      <c r="F155" s="202" t="s">
        <v>1851</v>
      </c>
      <c r="G155" s="203" t="s">
        <v>294</v>
      </c>
      <c r="H155" s="204">
        <v>2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334</v>
      </c>
      <c r="AT155" s="198" t="s">
        <v>301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267</v>
      </c>
      <c r="BM155" s="198" t="s">
        <v>1852</v>
      </c>
    </row>
    <row r="156" s="2" customFormat="1" ht="16.5" customHeight="1">
      <c r="A156" s="34"/>
      <c r="B156" s="185"/>
      <c r="C156" s="200" t="s">
        <v>272</v>
      </c>
      <c r="D156" s="200" t="s">
        <v>301</v>
      </c>
      <c r="E156" s="201" t="s">
        <v>1853</v>
      </c>
      <c r="F156" s="202" t="s">
        <v>1854</v>
      </c>
      <c r="G156" s="203" t="s">
        <v>1855</v>
      </c>
      <c r="H156" s="204">
        <v>1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334</v>
      </c>
      <c r="AT156" s="198" t="s">
        <v>301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267</v>
      </c>
      <c r="BM156" s="198" t="s">
        <v>1856</v>
      </c>
    </row>
    <row r="157" s="2" customFormat="1" ht="21.75" customHeight="1">
      <c r="A157" s="34"/>
      <c r="B157" s="185"/>
      <c r="C157" s="200" t="s">
        <v>276</v>
      </c>
      <c r="D157" s="200" t="s">
        <v>301</v>
      </c>
      <c r="E157" s="201" t="s">
        <v>1857</v>
      </c>
      <c r="F157" s="202" t="s">
        <v>1858</v>
      </c>
      <c r="G157" s="203" t="s">
        <v>294</v>
      </c>
      <c r="H157" s="204">
        <v>2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334</v>
      </c>
      <c r="AT157" s="198" t="s">
        <v>301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267</v>
      </c>
      <c r="BM157" s="198" t="s">
        <v>1859</v>
      </c>
    </row>
    <row r="158" s="2" customFormat="1" ht="49.05" customHeight="1">
      <c r="A158" s="34"/>
      <c r="B158" s="185"/>
      <c r="C158" s="200" t="s">
        <v>280</v>
      </c>
      <c r="D158" s="200" t="s">
        <v>301</v>
      </c>
      <c r="E158" s="201" t="s">
        <v>1860</v>
      </c>
      <c r="F158" s="202" t="s">
        <v>1861</v>
      </c>
      <c r="G158" s="203" t="s">
        <v>294</v>
      </c>
      <c r="H158" s="204">
        <v>1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334</v>
      </c>
      <c r="AT158" s="198" t="s">
        <v>301</v>
      </c>
      <c r="AU158" s="198" t="s">
        <v>88</v>
      </c>
      <c r="AY158" s="15" t="s">
        <v>204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267</v>
      </c>
      <c r="BM158" s="198" t="s">
        <v>1862</v>
      </c>
    </row>
    <row r="159" s="2" customFormat="1" ht="24.15" customHeight="1">
      <c r="A159" s="34"/>
      <c r="B159" s="185"/>
      <c r="C159" s="200" t="s">
        <v>7</v>
      </c>
      <c r="D159" s="200" t="s">
        <v>301</v>
      </c>
      <c r="E159" s="201" t="s">
        <v>1863</v>
      </c>
      <c r="F159" s="202" t="s">
        <v>1864</v>
      </c>
      <c r="G159" s="203" t="s">
        <v>294</v>
      </c>
      <c r="H159" s="204">
        <v>1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334</v>
      </c>
      <c r="AT159" s="198" t="s">
        <v>301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267</v>
      </c>
      <c r="BM159" s="198" t="s">
        <v>1865</v>
      </c>
    </row>
    <row r="160" s="2" customFormat="1" ht="24.15" customHeight="1">
      <c r="A160" s="34"/>
      <c r="B160" s="185"/>
      <c r="C160" s="200" t="s">
        <v>287</v>
      </c>
      <c r="D160" s="200" t="s">
        <v>301</v>
      </c>
      <c r="E160" s="201" t="s">
        <v>1866</v>
      </c>
      <c r="F160" s="202" t="s">
        <v>1867</v>
      </c>
      <c r="G160" s="203" t="s">
        <v>294</v>
      </c>
      <c r="H160" s="204">
        <v>2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334</v>
      </c>
      <c r="AT160" s="198" t="s">
        <v>301</v>
      </c>
      <c r="AU160" s="198" t="s">
        <v>88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267</v>
      </c>
      <c r="BM160" s="198" t="s">
        <v>1868</v>
      </c>
    </row>
    <row r="161" s="2" customFormat="1" ht="16.5" customHeight="1">
      <c r="A161" s="34"/>
      <c r="B161" s="185"/>
      <c r="C161" s="200" t="s">
        <v>291</v>
      </c>
      <c r="D161" s="200" t="s">
        <v>301</v>
      </c>
      <c r="E161" s="201" t="s">
        <v>1869</v>
      </c>
      <c r="F161" s="202" t="s">
        <v>1870</v>
      </c>
      <c r="G161" s="203" t="s">
        <v>1855</v>
      </c>
      <c r="H161" s="204">
        <v>3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334</v>
      </c>
      <c r="AT161" s="198" t="s">
        <v>301</v>
      </c>
      <c r="AU161" s="198" t="s">
        <v>88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267</v>
      </c>
      <c r="BM161" s="198" t="s">
        <v>1871</v>
      </c>
    </row>
    <row r="162" s="2" customFormat="1" ht="24.15" customHeight="1">
      <c r="A162" s="34"/>
      <c r="B162" s="185"/>
      <c r="C162" s="186" t="s">
        <v>296</v>
      </c>
      <c r="D162" s="186" t="s">
        <v>206</v>
      </c>
      <c r="E162" s="187" t="s">
        <v>1872</v>
      </c>
      <c r="F162" s="188" t="s">
        <v>1873</v>
      </c>
      <c r="G162" s="189" t="s">
        <v>294</v>
      </c>
      <c r="H162" s="190">
        <v>2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0.00045040999999999999</v>
      </c>
      <c r="R162" s="196">
        <f>Q162*H162</f>
        <v>0.00090081999999999998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267</v>
      </c>
      <c r="AT162" s="198" t="s">
        <v>206</v>
      </c>
      <c r="AU162" s="198" t="s">
        <v>88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267</v>
      </c>
      <c r="BM162" s="198" t="s">
        <v>1874</v>
      </c>
    </row>
    <row r="163" s="2" customFormat="1" ht="24.15" customHeight="1">
      <c r="A163" s="34"/>
      <c r="B163" s="185"/>
      <c r="C163" s="200" t="s">
        <v>300</v>
      </c>
      <c r="D163" s="200" t="s">
        <v>301</v>
      </c>
      <c r="E163" s="201" t="s">
        <v>1875</v>
      </c>
      <c r="F163" s="202" t="s">
        <v>1876</v>
      </c>
      <c r="G163" s="203" t="s">
        <v>294</v>
      </c>
      <c r="H163" s="204">
        <v>2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334</v>
      </c>
      <c r="AT163" s="198" t="s">
        <v>301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267</v>
      </c>
      <c r="BM163" s="198" t="s">
        <v>1877</v>
      </c>
    </row>
    <row r="164" s="2" customFormat="1" ht="16.5" customHeight="1">
      <c r="A164" s="34"/>
      <c r="B164" s="185"/>
      <c r="C164" s="200" t="s">
        <v>306</v>
      </c>
      <c r="D164" s="200" t="s">
        <v>301</v>
      </c>
      <c r="E164" s="201" t="s">
        <v>1878</v>
      </c>
      <c r="F164" s="202" t="s">
        <v>1879</v>
      </c>
      <c r="G164" s="203" t="s">
        <v>294</v>
      </c>
      <c r="H164" s="204">
        <v>2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334</v>
      </c>
      <c r="AT164" s="198" t="s">
        <v>301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267</v>
      </c>
      <c r="BM164" s="198" t="s">
        <v>1880</v>
      </c>
    </row>
    <row r="165" s="2" customFormat="1" ht="24.15" customHeight="1">
      <c r="A165" s="34"/>
      <c r="B165" s="185"/>
      <c r="C165" s="186" t="s">
        <v>310</v>
      </c>
      <c r="D165" s="186" t="s">
        <v>206</v>
      </c>
      <c r="E165" s="187" t="s">
        <v>1881</v>
      </c>
      <c r="F165" s="188" t="s">
        <v>1882</v>
      </c>
      <c r="G165" s="189" t="s">
        <v>641</v>
      </c>
      <c r="H165" s="211"/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267</v>
      </c>
      <c r="AT165" s="198" t="s">
        <v>206</v>
      </c>
      <c r="AU165" s="198" t="s">
        <v>88</v>
      </c>
      <c r="AY165" s="15" t="s">
        <v>204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267</v>
      </c>
      <c r="BM165" s="198" t="s">
        <v>1883</v>
      </c>
    </row>
    <row r="166" s="2" customFormat="1" ht="24.15" customHeight="1">
      <c r="A166" s="34"/>
      <c r="B166" s="185"/>
      <c r="C166" s="186" t="s">
        <v>314</v>
      </c>
      <c r="D166" s="186" t="s">
        <v>206</v>
      </c>
      <c r="E166" s="187" t="s">
        <v>1884</v>
      </c>
      <c r="F166" s="188" t="s">
        <v>1885</v>
      </c>
      <c r="G166" s="189" t="s">
        <v>641</v>
      </c>
      <c r="H166" s="211"/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267</v>
      </c>
      <c r="AT166" s="198" t="s">
        <v>206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267</v>
      </c>
      <c r="BM166" s="198" t="s">
        <v>1886</v>
      </c>
    </row>
    <row r="167" s="2" customFormat="1" ht="24.15" customHeight="1">
      <c r="A167" s="34"/>
      <c r="B167" s="185"/>
      <c r="C167" s="186" t="s">
        <v>318</v>
      </c>
      <c r="D167" s="186" t="s">
        <v>206</v>
      </c>
      <c r="E167" s="187" t="s">
        <v>1887</v>
      </c>
      <c r="F167" s="188" t="s">
        <v>1888</v>
      </c>
      <c r="G167" s="189" t="s">
        <v>641</v>
      </c>
      <c r="H167" s="211"/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267</v>
      </c>
      <c r="AT167" s="198" t="s">
        <v>206</v>
      </c>
      <c r="AU167" s="198" t="s">
        <v>88</v>
      </c>
      <c r="AY167" s="15" t="s">
        <v>204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267</v>
      </c>
      <c r="BM167" s="198" t="s">
        <v>1889</v>
      </c>
    </row>
    <row r="168" s="12" customFormat="1" ht="22.8" customHeight="1">
      <c r="A168" s="12"/>
      <c r="B168" s="172"/>
      <c r="C168" s="12"/>
      <c r="D168" s="173" t="s">
        <v>74</v>
      </c>
      <c r="E168" s="183" t="s">
        <v>1890</v>
      </c>
      <c r="F168" s="183" t="s">
        <v>1891</v>
      </c>
      <c r="G168" s="12"/>
      <c r="H168" s="12"/>
      <c r="I168" s="175"/>
      <c r="J168" s="184">
        <f>BK168</f>
        <v>0</v>
      </c>
      <c r="K168" s="12"/>
      <c r="L168" s="172"/>
      <c r="M168" s="177"/>
      <c r="N168" s="178"/>
      <c r="O168" s="178"/>
      <c r="P168" s="179">
        <f>SUM(P169:P188)</f>
        <v>0</v>
      </c>
      <c r="Q168" s="178"/>
      <c r="R168" s="179">
        <f>SUM(R169:R188)</f>
        <v>0.025744099999999999</v>
      </c>
      <c r="S168" s="178"/>
      <c r="T168" s="180">
        <f>SUM(T169:T188)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88</v>
      </c>
      <c r="AT168" s="181" t="s">
        <v>74</v>
      </c>
      <c r="AU168" s="181" t="s">
        <v>82</v>
      </c>
      <c r="AY168" s="173" t="s">
        <v>204</v>
      </c>
      <c r="BK168" s="182">
        <f>SUM(BK169:BK188)</f>
        <v>0</v>
      </c>
    </row>
    <row r="169" s="2" customFormat="1" ht="16.5" customHeight="1">
      <c r="A169" s="34"/>
      <c r="B169" s="185"/>
      <c r="C169" s="186" t="s">
        <v>322</v>
      </c>
      <c r="D169" s="186" t="s">
        <v>206</v>
      </c>
      <c r="E169" s="187" t="s">
        <v>1892</v>
      </c>
      <c r="F169" s="188" t="s">
        <v>1893</v>
      </c>
      <c r="G169" s="189" t="s">
        <v>294</v>
      </c>
      <c r="H169" s="190">
        <v>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0.0001941</v>
      </c>
      <c r="R169" s="196">
        <f>Q169*H169</f>
        <v>0.0001941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267</v>
      </c>
      <c r="AT169" s="198" t="s">
        <v>206</v>
      </c>
      <c r="AU169" s="198" t="s">
        <v>88</v>
      </c>
      <c r="AY169" s="15" t="s">
        <v>204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267</v>
      </c>
      <c r="BM169" s="198" t="s">
        <v>1894</v>
      </c>
    </row>
    <row r="170" s="2" customFormat="1" ht="24.15" customHeight="1">
      <c r="A170" s="34"/>
      <c r="B170" s="185"/>
      <c r="C170" s="200" t="s">
        <v>326</v>
      </c>
      <c r="D170" s="200" t="s">
        <v>301</v>
      </c>
      <c r="E170" s="201" t="s">
        <v>1895</v>
      </c>
      <c r="F170" s="202" t="s">
        <v>1896</v>
      </c>
      <c r="G170" s="203" t="s">
        <v>294</v>
      </c>
      <c r="H170" s="204">
        <v>1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334</v>
      </c>
      <c r="AT170" s="198" t="s">
        <v>301</v>
      </c>
      <c r="AU170" s="198" t="s">
        <v>88</v>
      </c>
      <c r="AY170" s="15" t="s">
        <v>204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267</v>
      </c>
      <c r="BM170" s="198" t="s">
        <v>1897</v>
      </c>
    </row>
    <row r="171" s="2" customFormat="1" ht="24.15" customHeight="1">
      <c r="A171" s="34"/>
      <c r="B171" s="185"/>
      <c r="C171" s="200" t="s">
        <v>330</v>
      </c>
      <c r="D171" s="200" t="s">
        <v>301</v>
      </c>
      <c r="E171" s="201" t="s">
        <v>1898</v>
      </c>
      <c r="F171" s="202" t="s">
        <v>1899</v>
      </c>
      <c r="G171" s="203" t="s">
        <v>294</v>
      </c>
      <c r="H171" s="204">
        <v>1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334</v>
      </c>
      <c r="AT171" s="198" t="s">
        <v>301</v>
      </c>
      <c r="AU171" s="198" t="s">
        <v>88</v>
      </c>
      <c r="AY171" s="15" t="s">
        <v>204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267</v>
      </c>
      <c r="BM171" s="198" t="s">
        <v>1900</v>
      </c>
    </row>
    <row r="172" s="2" customFormat="1" ht="24.15" customHeight="1">
      <c r="A172" s="34"/>
      <c r="B172" s="185"/>
      <c r="C172" s="186" t="s">
        <v>334</v>
      </c>
      <c r="D172" s="186" t="s">
        <v>206</v>
      </c>
      <c r="E172" s="187" t="s">
        <v>1901</v>
      </c>
      <c r="F172" s="188" t="s">
        <v>1902</v>
      </c>
      <c r="G172" s="189" t="s">
        <v>294</v>
      </c>
      <c r="H172" s="190">
        <v>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267</v>
      </c>
      <c r="AT172" s="198" t="s">
        <v>206</v>
      </c>
      <c r="AU172" s="198" t="s">
        <v>88</v>
      </c>
      <c r="AY172" s="15" t="s">
        <v>204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267</v>
      </c>
      <c r="BM172" s="198" t="s">
        <v>1903</v>
      </c>
    </row>
    <row r="173" s="2" customFormat="1" ht="24.15" customHeight="1">
      <c r="A173" s="34"/>
      <c r="B173" s="185"/>
      <c r="C173" s="200" t="s">
        <v>338</v>
      </c>
      <c r="D173" s="200" t="s">
        <v>301</v>
      </c>
      <c r="E173" s="201" t="s">
        <v>1904</v>
      </c>
      <c r="F173" s="202" t="s">
        <v>1905</v>
      </c>
      <c r="G173" s="203" t="s">
        <v>294</v>
      </c>
      <c r="H173" s="204">
        <v>1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334</v>
      </c>
      <c r="AT173" s="198" t="s">
        <v>301</v>
      </c>
      <c r="AU173" s="198" t="s">
        <v>88</v>
      </c>
      <c r="AY173" s="15" t="s">
        <v>204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267</v>
      </c>
      <c r="BM173" s="198" t="s">
        <v>1906</v>
      </c>
    </row>
    <row r="174" s="2" customFormat="1" ht="37.8" customHeight="1">
      <c r="A174" s="34"/>
      <c r="B174" s="185"/>
      <c r="C174" s="186" t="s">
        <v>342</v>
      </c>
      <c r="D174" s="186" t="s">
        <v>206</v>
      </c>
      <c r="E174" s="187" t="s">
        <v>1907</v>
      </c>
      <c r="F174" s="188" t="s">
        <v>1908</v>
      </c>
      <c r="G174" s="189" t="s">
        <v>294</v>
      </c>
      <c r="H174" s="190">
        <v>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267</v>
      </c>
      <c r="AT174" s="198" t="s">
        <v>206</v>
      </c>
      <c r="AU174" s="198" t="s">
        <v>88</v>
      </c>
      <c r="AY174" s="15" t="s">
        <v>204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267</v>
      </c>
      <c r="BM174" s="198" t="s">
        <v>1909</v>
      </c>
    </row>
    <row r="175" s="2" customFormat="1" ht="24.15" customHeight="1">
      <c r="A175" s="34"/>
      <c r="B175" s="185"/>
      <c r="C175" s="200" t="s">
        <v>346</v>
      </c>
      <c r="D175" s="200" t="s">
        <v>301</v>
      </c>
      <c r="E175" s="201" t="s">
        <v>1910</v>
      </c>
      <c r="F175" s="202" t="s">
        <v>1911</v>
      </c>
      <c r="G175" s="203" t="s">
        <v>294</v>
      </c>
      <c r="H175" s="204">
        <v>1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233</v>
      </c>
      <c r="AT175" s="198" t="s">
        <v>301</v>
      </c>
      <c r="AU175" s="198" t="s">
        <v>88</v>
      </c>
      <c r="AY175" s="15" t="s">
        <v>204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210</v>
      </c>
      <c r="BM175" s="198" t="s">
        <v>1912</v>
      </c>
    </row>
    <row r="176" s="2" customFormat="1" ht="24.15" customHeight="1">
      <c r="A176" s="34"/>
      <c r="B176" s="185"/>
      <c r="C176" s="186" t="s">
        <v>350</v>
      </c>
      <c r="D176" s="186" t="s">
        <v>206</v>
      </c>
      <c r="E176" s="187" t="s">
        <v>1913</v>
      </c>
      <c r="F176" s="188" t="s">
        <v>1914</v>
      </c>
      <c r="G176" s="189" t="s">
        <v>294</v>
      </c>
      <c r="H176" s="190">
        <v>3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267</v>
      </c>
      <c r="AT176" s="198" t="s">
        <v>206</v>
      </c>
      <c r="AU176" s="198" t="s">
        <v>88</v>
      </c>
      <c r="AY176" s="15" t="s">
        <v>204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267</v>
      </c>
      <c r="BM176" s="198" t="s">
        <v>1915</v>
      </c>
    </row>
    <row r="177" s="2" customFormat="1" ht="24.15" customHeight="1">
      <c r="A177" s="34"/>
      <c r="B177" s="185"/>
      <c r="C177" s="200" t="s">
        <v>354</v>
      </c>
      <c r="D177" s="200" t="s">
        <v>301</v>
      </c>
      <c r="E177" s="201" t="s">
        <v>1916</v>
      </c>
      <c r="F177" s="202" t="s">
        <v>1917</v>
      </c>
      <c r="G177" s="203" t="s">
        <v>294</v>
      </c>
      <c r="H177" s="204">
        <v>3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0.0025000000000000001</v>
      </c>
      <c r="R177" s="196">
        <f>Q177*H177</f>
        <v>0.0074999999999999997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334</v>
      </c>
      <c r="AT177" s="198" t="s">
        <v>301</v>
      </c>
      <c r="AU177" s="198" t="s">
        <v>88</v>
      </c>
      <c r="AY177" s="15" t="s">
        <v>204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267</v>
      </c>
      <c r="BM177" s="198" t="s">
        <v>1918</v>
      </c>
    </row>
    <row r="178" s="2" customFormat="1" ht="24.15" customHeight="1">
      <c r="A178" s="34"/>
      <c r="B178" s="185"/>
      <c r="C178" s="186" t="s">
        <v>358</v>
      </c>
      <c r="D178" s="186" t="s">
        <v>206</v>
      </c>
      <c r="E178" s="187" t="s">
        <v>1919</v>
      </c>
      <c r="F178" s="188" t="s">
        <v>1920</v>
      </c>
      <c r="G178" s="189" t="s">
        <v>294</v>
      </c>
      <c r="H178" s="190">
        <v>1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267</v>
      </c>
      <c r="AT178" s="198" t="s">
        <v>206</v>
      </c>
      <c r="AU178" s="198" t="s">
        <v>88</v>
      </c>
      <c r="AY178" s="15" t="s">
        <v>204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267</v>
      </c>
      <c r="BM178" s="198" t="s">
        <v>1921</v>
      </c>
    </row>
    <row r="179" s="2" customFormat="1" ht="33" customHeight="1">
      <c r="A179" s="34"/>
      <c r="B179" s="185"/>
      <c r="C179" s="200" t="s">
        <v>362</v>
      </c>
      <c r="D179" s="200" t="s">
        <v>301</v>
      </c>
      <c r="E179" s="201" t="s">
        <v>1922</v>
      </c>
      <c r="F179" s="202" t="s">
        <v>1923</v>
      </c>
      <c r="G179" s="203" t="s">
        <v>294</v>
      </c>
      <c r="H179" s="204">
        <v>1</v>
      </c>
      <c r="I179" s="205"/>
      <c r="J179" s="206">
        <f>ROUND(I179*H179,2)</f>
        <v>0</v>
      </c>
      <c r="K179" s="207"/>
      <c r="L179" s="208"/>
      <c r="M179" s="209" t="s">
        <v>1</v>
      </c>
      <c r="N179" s="210" t="s">
        <v>41</v>
      </c>
      <c r="O179" s="78"/>
      <c r="P179" s="196">
        <f>O179*H179</f>
        <v>0</v>
      </c>
      <c r="Q179" s="196">
        <v>0.01328</v>
      </c>
      <c r="R179" s="196">
        <f>Q179*H179</f>
        <v>0.01328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334</v>
      </c>
      <c r="AT179" s="198" t="s">
        <v>301</v>
      </c>
      <c r="AU179" s="198" t="s">
        <v>88</v>
      </c>
      <c r="AY179" s="15" t="s">
        <v>204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267</v>
      </c>
      <c r="BM179" s="198" t="s">
        <v>1924</v>
      </c>
    </row>
    <row r="180" s="2" customFormat="1" ht="37.8" customHeight="1">
      <c r="A180" s="34"/>
      <c r="B180" s="185"/>
      <c r="C180" s="200" t="s">
        <v>366</v>
      </c>
      <c r="D180" s="200" t="s">
        <v>301</v>
      </c>
      <c r="E180" s="201" t="s">
        <v>1925</v>
      </c>
      <c r="F180" s="202" t="s">
        <v>1926</v>
      </c>
      <c r="G180" s="203" t="s">
        <v>294</v>
      </c>
      <c r="H180" s="204">
        <v>3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0.00014999999999999999</v>
      </c>
      <c r="R180" s="196">
        <f>Q180*H180</f>
        <v>0.00044999999999999999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334</v>
      </c>
      <c r="AT180" s="198" t="s">
        <v>301</v>
      </c>
      <c r="AU180" s="198" t="s">
        <v>88</v>
      </c>
      <c r="AY180" s="15" t="s">
        <v>204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267</v>
      </c>
      <c r="BM180" s="198" t="s">
        <v>1927</v>
      </c>
    </row>
    <row r="181" s="2" customFormat="1" ht="16.5" customHeight="1">
      <c r="A181" s="34"/>
      <c r="B181" s="185"/>
      <c r="C181" s="200" t="s">
        <v>370</v>
      </c>
      <c r="D181" s="200" t="s">
        <v>301</v>
      </c>
      <c r="E181" s="201" t="s">
        <v>1928</v>
      </c>
      <c r="F181" s="202" t="s">
        <v>1929</v>
      </c>
      <c r="G181" s="203" t="s">
        <v>294</v>
      </c>
      <c r="H181" s="204">
        <v>1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334</v>
      </c>
      <c r="AT181" s="198" t="s">
        <v>301</v>
      </c>
      <c r="AU181" s="198" t="s">
        <v>88</v>
      </c>
      <c r="AY181" s="15" t="s">
        <v>204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267</v>
      </c>
      <c r="BM181" s="198" t="s">
        <v>1930</v>
      </c>
    </row>
    <row r="182" s="2" customFormat="1" ht="21.75" customHeight="1">
      <c r="A182" s="34"/>
      <c r="B182" s="185"/>
      <c r="C182" s="186" t="s">
        <v>374</v>
      </c>
      <c r="D182" s="186" t="s">
        <v>206</v>
      </c>
      <c r="E182" s="187" t="s">
        <v>1931</v>
      </c>
      <c r="F182" s="188" t="s">
        <v>1932</v>
      </c>
      <c r="G182" s="189" t="s">
        <v>294</v>
      </c>
      <c r="H182" s="190">
        <v>1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0.0042700000000000004</v>
      </c>
      <c r="R182" s="196">
        <f>Q182*H182</f>
        <v>0.0042700000000000004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267</v>
      </c>
      <c r="AT182" s="198" t="s">
        <v>206</v>
      </c>
      <c r="AU182" s="198" t="s">
        <v>88</v>
      </c>
      <c r="AY182" s="15" t="s">
        <v>204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267</v>
      </c>
      <c r="BM182" s="198" t="s">
        <v>1933</v>
      </c>
    </row>
    <row r="183" s="2" customFormat="1" ht="16.5" customHeight="1">
      <c r="A183" s="34"/>
      <c r="B183" s="185"/>
      <c r="C183" s="200" t="s">
        <v>378</v>
      </c>
      <c r="D183" s="200" t="s">
        <v>301</v>
      </c>
      <c r="E183" s="201" t="s">
        <v>1934</v>
      </c>
      <c r="F183" s="202" t="s">
        <v>1935</v>
      </c>
      <c r="G183" s="203" t="s">
        <v>294</v>
      </c>
      <c r="H183" s="204">
        <v>1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334</v>
      </c>
      <c r="AT183" s="198" t="s">
        <v>301</v>
      </c>
      <c r="AU183" s="198" t="s">
        <v>88</v>
      </c>
      <c r="AY183" s="15" t="s">
        <v>204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267</v>
      </c>
      <c r="BM183" s="198" t="s">
        <v>1936</v>
      </c>
    </row>
    <row r="184" s="2" customFormat="1" ht="16.5" customHeight="1">
      <c r="A184" s="34"/>
      <c r="B184" s="185"/>
      <c r="C184" s="200" t="s">
        <v>382</v>
      </c>
      <c r="D184" s="200" t="s">
        <v>301</v>
      </c>
      <c r="E184" s="201" t="s">
        <v>1937</v>
      </c>
      <c r="F184" s="202" t="s">
        <v>1938</v>
      </c>
      <c r="G184" s="203" t="s">
        <v>294</v>
      </c>
      <c r="H184" s="204">
        <v>3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334</v>
      </c>
      <c r="AT184" s="198" t="s">
        <v>301</v>
      </c>
      <c r="AU184" s="198" t="s">
        <v>88</v>
      </c>
      <c r="AY184" s="15" t="s">
        <v>204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267</v>
      </c>
      <c r="BM184" s="198" t="s">
        <v>1939</v>
      </c>
    </row>
    <row r="185" s="2" customFormat="1" ht="24.15" customHeight="1">
      <c r="A185" s="34"/>
      <c r="B185" s="185"/>
      <c r="C185" s="200" t="s">
        <v>386</v>
      </c>
      <c r="D185" s="200" t="s">
        <v>301</v>
      </c>
      <c r="E185" s="201" t="s">
        <v>1940</v>
      </c>
      <c r="F185" s="202" t="s">
        <v>1941</v>
      </c>
      <c r="G185" s="203" t="s">
        <v>294</v>
      </c>
      <c r="H185" s="204">
        <v>1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5.0000000000000002E-05</v>
      </c>
      <c r="R185" s="196">
        <f>Q185*H185</f>
        <v>5.0000000000000002E-05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334</v>
      </c>
      <c r="AT185" s="198" t="s">
        <v>301</v>
      </c>
      <c r="AU185" s="198" t="s">
        <v>88</v>
      </c>
      <c r="AY185" s="15" t="s">
        <v>204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267</v>
      </c>
      <c r="BM185" s="198" t="s">
        <v>1942</v>
      </c>
    </row>
    <row r="186" s="2" customFormat="1" ht="21.75" customHeight="1">
      <c r="A186" s="34"/>
      <c r="B186" s="185"/>
      <c r="C186" s="186" t="s">
        <v>390</v>
      </c>
      <c r="D186" s="186" t="s">
        <v>206</v>
      </c>
      <c r="E186" s="187" t="s">
        <v>1943</v>
      </c>
      <c r="F186" s="188" t="s">
        <v>1944</v>
      </c>
      <c r="G186" s="189" t="s">
        <v>641</v>
      </c>
      <c r="H186" s="211"/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267</v>
      </c>
      <c r="AT186" s="198" t="s">
        <v>206</v>
      </c>
      <c r="AU186" s="198" t="s">
        <v>88</v>
      </c>
      <c r="AY186" s="15" t="s">
        <v>204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267</v>
      </c>
      <c r="BM186" s="198" t="s">
        <v>1945</v>
      </c>
    </row>
    <row r="187" s="2" customFormat="1" ht="24.15" customHeight="1">
      <c r="A187" s="34"/>
      <c r="B187" s="185"/>
      <c r="C187" s="186" t="s">
        <v>395</v>
      </c>
      <c r="D187" s="186" t="s">
        <v>206</v>
      </c>
      <c r="E187" s="187" t="s">
        <v>1946</v>
      </c>
      <c r="F187" s="188" t="s">
        <v>1947</v>
      </c>
      <c r="G187" s="189" t="s">
        <v>641</v>
      </c>
      <c r="H187" s="211"/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267</v>
      </c>
      <c r="AT187" s="198" t="s">
        <v>206</v>
      </c>
      <c r="AU187" s="198" t="s">
        <v>88</v>
      </c>
      <c r="AY187" s="15" t="s">
        <v>204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88</v>
      </c>
      <c r="BK187" s="199">
        <f>ROUND(I187*H187,2)</f>
        <v>0</v>
      </c>
      <c r="BL187" s="15" t="s">
        <v>267</v>
      </c>
      <c r="BM187" s="198" t="s">
        <v>1948</v>
      </c>
    </row>
    <row r="188" s="2" customFormat="1" ht="24.15" customHeight="1">
      <c r="A188" s="34"/>
      <c r="B188" s="185"/>
      <c r="C188" s="186" t="s">
        <v>399</v>
      </c>
      <c r="D188" s="186" t="s">
        <v>206</v>
      </c>
      <c r="E188" s="187" t="s">
        <v>1949</v>
      </c>
      <c r="F188" s="188" t="s">
        <v>1950</v>
      </c>
      <c r="G188" s="189" t="s">
        <v>641</v>
      </c>
      <c r="H188" s="211"/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267</v>
      </c>
      <c r="AT188" s="198" t="s">
        <v>206</v>
      </c>
      <c r="AU188" s="198" t="s">
        <v>88</v>
      </c>
      <c r="AY188" s="15" t="s">
        <v>204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88</v>
      </c>
      <c r="BK188" s="199">
        <f>ROUND(I188*H188,2)</f>
        <v>0</v>
      </c>
      <c r="BL188" s="15" t="s">
        <v>267</v>
      </c>
      <c r="BM188" s="198" t="s">
        <v>1951</v>
      </c>
    </row>
    <row r="189" s="12" customFormat="1" ht="22.8" customHeight="1">
      <c r="A189" s="12"/>
      <c r="B189" s="172"/>
      <c r="C189" s="12"/>
      <c r="D189" s="173" t="s">
        <v>74</v>
      </c>
      <c r="E189" s="183" t="s">
        <v>1952</v>
      </c>
      <c r="F189" s="183" t="s">
        <v>1953</v>
      </c>
      <c r="G189" s="12"/>
      <c r="H189" s="12"/>
      <c r="I189" s="175"/>
      <c r="J189" s="184">
        <f>BK189</f>
        <v>0</v>
      </c>
      <c r="K189" s="12"/>
      <c r="L189" s="172"/>
      <c r="M189" s="177"/>
      <c r="N189" s="178"/>
      <c r="O189" s="178"/>
      <c r="P189" s="179">
        <f>SUM(P190:P197)</f>
        <v>0</v>
      </c>
      <c r="Q189" s="178"/>
      <c r="R189" s="179">
        <f>SUM(R190:R197)</f>
        <v>0.13839565000000001</v>
      </c>
      <c r="S189" s="178"/>
      <c r="T189" s="180">
        <f>SUM(T190:T197)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73" t="s">
        <v>88</v>
      </c>
      <c r="AT189" s="181" t="s">
        <v>74</v>
      </c>
      <c r="AU189" s="181" t="s">
        <v>82</v>
      </c>
      <c r="AY189" s="173" t="s">
        <v>204</v>
      </c>
      <c r="BK189" s="182">
        <f>SUM(BK190:BK197)</f>
        <v>0</v>
      </c>
    </row>
    <row r="190" s="2" customFormat="1" ht="24.15" customHeight="1">
      <c r="A190" s="34"/>
      <c r="B190" s="185"/>
      <c r="C190" s="186" t="s">
        <v>403</v>
      </c>
      <c r="D190" s="186" t="s">
        <v>206</v>
      </c>
      <c r="E190" s="187" t="s">
        <v>1954</v>
      </c>
      <c r="F190" s="188" t="s">
        <v>1955</v>
      </c>
      <c r="G190" s="189" t="s">
        <v>495</v>
      </c>
      <c r="H190" s="190">
        <v>20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0.00173</v>
      </c>
      <c r="R190" s="196">
        <f>Q190*H190</f>
        <v>0.034599999999999999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267</v>
      </c>
      <c r="AT190" s="198" t="s">
        <v>206</v>
      </c>
      <c r="AU190" s="198" t="s">
        <v>88</v>
      </c>
      <c r="AY190" s="15" t="s">
        <v>204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267</v>
      </c>
      <c r="BM190" s="198" t="s">
        <v>1956</v>
      </c>
    </row>
    <row r="191" s="2" customFormat="1" ht="24.15" customHeight="1">
      <c r="A191" s="34"/>
      <c r="B191" s="185"/>
      <c r="C191" s="186" t="s">
        <v>407</v>
      </c>
      <c r="D191" s="186" t="s">
        <v>206</v>
      </c>
      <c r="E191" s="187" t="s">
        <v>1957</v>
      </c>
      <c r="F191" s="188" t="s">
        <v>1958</v>
      </c>
      <c r="G191" s="189" t="s">
        <v>495</v>
      </c>
      <c r="H191" s="190">
        <v>25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0.00198</v>
      </c>
      <c r="R191" s="196">
        <f>Q191*H191</f>
        <v>0.049500000000000002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267</v>
      </c>
      <c r="AT191" s="198" t="s">
        <v>206</v>
      </c>
      <c r="AU191" s="198" t="s">
        <v>88</v>
      </c>
      <c r="AY191" s="15" t="s">
        <v>204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88</v>
      </c>
      <c r="BK191" s="199">
        <f>ROUND(I191*H191,2)</f>
        <v>0</v>
      </c>
      <c r="BL191" s="15" t="s">
        <v>267</v>
      </c>
      <c r="BM191" s="198" t="s">
        <v>1959</v>
      </c>
    </row>
    <row r="192" s="2" customFormat="1" ht="24.15" customHeight="1">
      <c r="A192" s="34"/>
      <c r="B192" s="185"/>
      <c r="C192" s="186" t="s">
        <v>412</v>
      </c>
      <c r="D192" s="186" t="s">
        <v>206</v>
      </c>
      <c r="E192" s="187" t="s">
        <v>1960</v>
      </c>
      <c r="F192" s="188" t="s">
        <v>1961</v>
      </c>
      <c r="G192" s="189" t="s">
        <v>495</v>
      </c>
      <c r="H192" s="190">
        <v>15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0.0036197099999999999</v>
      </c>
      <c r="R192" s="196">
        <f>Q192*H192</f>
        <v>0.054295650000000001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267</v>
      </c>
      <c r="AT192" s="198" t="s">
        <v>206</v>
      </c>
      <c r="AU192" s="198" t="s">
        <v>88</v>
      </c>
      <c r="AY192" s="15" t="s">
        <v>204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88</v>
      </c>
      <c r="BK192" s="199">
        <f>ROUND(I192*H192,2)</f>
        <v>0</v>
      </c>
      <c r="BL192" s="15" t="s">
        <v>267</v>
      </c>
      <c r="BM192" s="198" t="s">
        <v>1962</v>
      </c>
    </row>
    <row r="193" s="2" customFormat="1" ht="21.75" customHeight="1">
      <c r="A193" s="34"/>
      <c r="B193" s="185"/>
      <c r="C193" s="186" t="s">
        <v>416</v>
      </c>
      <c r="D193" s="186" t="s">
        <v>206</v>
      </c>
      <c r="E193" s="187" t="s">
        <v>1963</v>
      </c>
      <c r="F193" s="188" t="s">
        <v>1964</v>
      </c>
      <c r="G193" s="189" t="s">
        <v>495</v>
      </c>
      <c r="H193" s="190">
        <v>20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267</v>
      </c>
      <c r="AT193" s="198" t="s">
        <v>206</v>
      </c>
      <c r="AU193" s="198" t="s">
        <v>88</v>
      </c>
      <c r="AY193" s="15" t="s">
        <v>204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88</v>
      </c>
      <c r="BK193" s="199">
        <f>ROUND(I193*H193,2)</f>
        <v>0</v>
      </c>
      <c r="BL193" s="15" t="s">
        <v>267</v>
      </c>
      <c r="BM193" s="198" t="s">
        <v>1965</v>
      </c>
    </row>
    <row r="194" s="2" customFormat="1" ht="21.75" customHeight="1">
      <c r="A194" s="34"/>
      <c r="B194" s="185"/>
      <c r="C194" s="186" t="s">
        <v>420</v>
      </c>
      <c r="D194" s="186" t="s">
        <v>206</v>
      </c>
      <c r="E194" s="187" t="s">
        <v>1966</v>
      </c>
      <c r="F194" s="188" t="s">
        <v>1967</v>
      </c>
      <c r="G194" s="189" t="s">
        <v>495</v>
      </c>
      <c r="H194" s="190">
        <v>40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267</v>
      </c>
      <c r="AT194" s="198" t="s">
        <v>206</v>
      </c>
      <c r="AU194" s="198" t="s">
        <v>88</v>
      </c>
      <c r="AY194" s="15" t="s">
        <v>204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88</v>
      </c>
      <c r="BK194" s="199">
        <f>ROUND(I194*H194,2)</f>
        <v>0</v>
      </c>
      <c r="BL194" s="15" t="s">
        <v>267</v>
      </c>
      <c r="BM194" s="198" t="s">
        <v>1968</v>
      </c>
    </row>
    <row r="195" s="2" customFormat="1" ht="24.15" customHeight="1">
      <c r="A195" s="34"/>
      <c r="B195" s="185"/>
      <c r="C195" s="186" t="s">
        <v>424</v>
      </c>
      <c r="D195" s="186" t="s">
        <v>206</v>
      </c>
      <c r="E195" s="187" t="s">
        <v>1969</v>
      </c>
      <c r="F195" s="188" t="s">
        <v>1970</v>
      </c>
      <c r="G195" s="189" t="s">
        <v>641</v>
      </c>
      <c r="H195" s="211"/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267</v>
      </c>
      <c r="AT195" s="198" t="s">
        <v>206</v>
      </c>
      <c r="AU195" s="198" t="s">
        <v>88</v>
      </c>
      <c r="AY195" s="15" t="s">
        <v>204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88</v>
      </c>
      <c r="BK195" s="199">
        <f>ROUND(I195*H195,2)</f>
        <v>0</v>
      </c>
      <c r="BL195" s="15" t="s">
        <v>267</v>
      </c>
      <c r="BM195" s="198" t="s">
        <v>1971</v>
      </c>
    </row>
    <row r="196" s="2" customFormat="1" ht="24.15" customHeight="1">
      <c r="A196" s="34"/>
      <c r="B196" s="185"/>
      <c r="C196" s="186" t="s">
        <v>428</v>
      </c>
      <c r="D196" s="186" t="s">
        <v>206</v>
      </c>
      <c r="E196" s="187" t="s">
        <v>1972</v>
      </c>
      <c r="F196" s="188" t="s">
        <v>1973</v>
      </c>
      <c r="G196" s="189" t="s">
        <v>641</v>
      </c>
      <c r="H196" s="211"/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267</v>
      </c>
      <c r="AT196" s="198" t="s">
        <v>206</v>
      </c>
      <c r="AU196" s="198" t="s">
        <v>88</v>
      </c>
      <c r="AY196" s="15" t="s">
        <v>204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88</v>
      </c>
      <c r="BK196" s="199">
        <f>ROUND(I196*H196,2)</f>
        <v>0</v>
      </c>
      <c r="BL196" s="15" t="s">
        <v>267</v>
      </c>
      <c r="BM196" s="198" t="s">
        <v>1974</v>
      </c>
    </row>
    <row r="197" s="2" customFormat="1" ht="24.15" customHeight="1">
      <c r="A197" s="34"/>
      <c r="B197" s="185"/>
      <c r="C197" s="186" t="s">
        <v>432</v>
      </c>
      <c r="D197" s="186" t="s">
        <v>206</v>
      </c>
      <c r="E197" s="187" t="s">
        <v>1975</v>
      </c>
      <c r="F197" s="188" t="s">
        <v>1976</v>
      </c>
      <c r="G197" s="189" t="s">
        <v>641</v>
      </c>
      <c r="H197" s="211"/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267</v>
      </c>
      <c r="AT197" s="198" t="s">
        <v>206</v>
      </c>
      <c r="AU197" s="198" t="s">
        <v>88</v>
      </c>
      <c r="AY197" s="15" t="s">
        <v>204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88</v>
      </c>
      <c r="BK197" s="199">
        <f>ROUND(I197*H197,2)</f>
        <v>0</v>
      </c>
      <c r="BL197" s="15" t="s">
        <v>267</v>
      </c>
      <c r="BM197" s="198" t="s">
        <v>1977</v>
      </c>
    </row>
    <row r="198" s="12" customFormat="1" ht="22.8" customHeight="1">
      <c r="A198" s="12"/>
      <c r="B198" s="172"/>
      <c r="C198" s="12"/>
      <c r="D198" s="173" t="s">
        <v>74</v>
      </c>
      <c r="E198" s="183" t="s">
        <v>1978</v>
      </c>
      <c r="F198" s="183" t="s">
        <v>1979</v>
      </c>
      <c r="G198" s="12"/>
      <c r="H198" s="12"/>
      <c r="I198" s="175"/>
      <c r="J198" s="184">
        <f>BK198</f>
        <v>0</v>
      </c>
      <c r="K198" s="12"/>
      <c r="L198" s="172"/>
      <c r="M198" s="177"/>
      <c r="N198" s="178"/>
      <c r="O198" s="178"/>
      <c r="P198" s="179">
        <f>SUM(P199:P220)</f>
        <v>0</v>
      </c>
      <c r="Q198" s="178"/>
      <c r="R198" s="179">
        <f>SUM(R199:R220)</f>
        <v>0.025587910000000002</v>
      </c>
      <c r="S198" s="178"/>
      <c r="T198" s="180">
        <f>SUM(T199:T220)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3" t="s">
        <v>88</v>
      </c>
      <c r="AT198" s="181" t="s">
        <v>74</v>
      </c>
      <c r="AU198" s="181" t="s">
        <v>82</v>
      </c>
      <c r="AY198" s="173" t="s">
        <v>204</v>
      </c>
      <c r="BK198" s="182">
        <f>SUM(BK199:BK220)</f>
        <v>0</v>
      </c>
    </row>
    <row r="199" s="2" customFormat="1" ht="16.5" customHeight="1">
      <c r="A199" s="34"/>
      <c r="B199" s="185"/>
      <c r="C199" s="186" t="s">
        <v>436</v>
      </c>
      <c r="D199" s="186" t="s">
        <v>206</v>
      </c>
      <c r="E199" s="187" t="s">
        <v>1980</v>
      </c>
      <c r="F199" s="188" t="s">
        <v>1981</v>
      </c>
      <c r="G199" s="189" t="s">
        <v>294</v>
      </c>
      <c r="H199" s="190">
        <v>3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1.2999999999999999E-05</v>
      </c>
      <c r="R199" s="196">
        <f>Q199*H199</f>
        <v>3.8999999999999999E-05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267</v>
      </c>
      <c r="AT199" s="198" t="s">
        <v>206</v>
      </c>
      <c r="AU199" s="198" t="s">
        <v>88</v>
      </c>
      <c r="AY199" s="15" t="s">
        <v>204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88</v>
      </c>
      <c r="BK199" s="199">
        <f>ROUND(I199*H199,2)</f>
        <v>0</v>
      </c>
      <c r="BL199" s="15" t="s">
        <v>267</v>
      </c>
      <c r="BM199" s="198" t="s">
        <v>1982</v>
      </c>
    </row>
    <row r="200" s="2" customFormat="1" ht="21.75" customHeight="1">
      <c r="A200" s="34"/>
      <c r="B200" s="185"/>
      <c r="C200" s="200" t="s">
        <v>440</v>
      </c>
      <c r="D200" s="200" t="s">
        <v>301</v>
      </c>
      <c r="E200" s="201" t="s">
        <v>1983</v>
      </c>
      <c r="F200" s="202" t="s">
        <v>1984</v>
      </c>
      <c r="G200" s="203" t="s">
        <v>294</v>
      </c>
      <c r="H200" s="204">
        <v>3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334</v>
      </c>
      <c r="AT200" s="198" t="s">
        <v>301</v>
      </c>
      <c r="AU200" s="198" t="s">
        <v>88</v>
      </c>
      <c r="AY200" s="15" t="s">
        <v>204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88</v>
      </c>
      <c r="BK200" s="199">
        <f>ROUND(I200*H200,2)</f>
        <v>0</v>
      </c>
      <c r="BL200" s="15" t="s">
        <v>267</v>
      </c>
      <c r="BM200" s="198" t="s">
        <v>1985</v>
      </c>
    </row>
    <row r="201" s="2" customFormat="1" ht="16.5" customHeight="1">
      <c r="A201" s="34"/>
      <c r="B201" s="185"/>
      <c r="C201" s="186" t="s">
        <v>444</v>
      </c>
      <c r="D201" s="186" t="s">
        <v>206</v>
      </c>
      <c r="E201" s="187" t="s">
        <v>1986</v>
      </c>
      <c r="F201" s="188" t="s">
        <v>1987</v>
      </c>
      <c r="G201" s="189" t="s">
        <v>294</v>
      </c>
      <c r="H201" s="190">
        <v>3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1.2E-05</v>
      </c>
      <c r="R201" s="196">
        <f>Q201*H201</f>
        <v>3.6000000000000001E-05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267</v>
      </c>
      <c r="AT201" s="198" t="s">
        <v>206</v>
      </c>
      <c r="AU201" s="198" t="s">
        <v>88</v>
      </c>
      <c r="AY201" s="15" t="s">
        <v>204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88</v>
      </c>
      <c r="BK201" s="199">
        <f>ROUND(I201*H201,2)</f>
        <v>0</v>
      </c>
      <c r="BL201" s="15" t="s">
        <v>267</v>
      </c>
      <c r="BM201" s="198" t="s">
        <v>1988</v>
      </c>
    </row>
    <row r="202" s="2" customFormat="1" ht="24.15" customHeight="1">
      <c r="A202" s="34"/>
      <c r="B202" s="185"/>
      <c r="C202" s="200" t="s">
        <v>448</v>
      </c>
      <c r="D202" s="200" t="s">
        <v>301</v>
      </c>
      <c r="E202" s="201" t="s">
        <v>1989</v>
      </c>
      <c r="F202" s="202" t="s">
        <v>1990</v>
      </c>
      <c r="G202" s="203" t="s">
        <v>294</v>
      </c>
      <c r="H202" s="204">
        <v>3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334</v>
      </c>
      <c r="AT202" s="198" t="s">
        <v>301</v>
      </c>
      <c r="AU202" s="198" t="s">
        <v>88</v>
      </c>
      <c r="AY202" s="15" t="s">
        <v>204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88</v>
      </c>
      <c r="BK202" s="199">
        <f>ROUND(I202*H202,2)</f>
        <v>0</v>
      </c>
      <c r="BL202" s="15" t="s">
        <v>267</v>
      </c>
      <c r="BM202" s="198" t="s">
        <v>1991</v>
      </c>
    </row>
    <row r="203" s="2" customFormat="1" ht="24.15" customHeight="1">
      <c r="A203" s="34"/>
      <c r="B203" s="185"/>
      <c r="C203" s="186" t="s">
        <v>452</v>
      </c>
      <c r="D203" s="186" t="s">
        <v>206</v>
      </c>
      <c r="E203" s="187" t="s">
        <v>1992</v>
      </c>
      <c r="F203" s="188" t="s">
        <v>1993</v>
      </c>
      <c r="G203" s="189" t="s">
        <v>294</v>
      </c>
      <c r="H203" s="190">
        <v>1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1.364E-05</v>
      </c>
      <c r="R203" s="196">
        <f>Q203*H203</f>
        <v>1.364E-05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267</v>
      </c>
      <c r="AT203" s="198" t="s">
        <v>206</v>
      </c>
      <c r="AU203" s="198" t="s">
        <v>88</v>
      </c>
      <c r="AY203" s="15" t="s">
        <v>204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88</v>
      </c>
      <c r="BK203" s="199">
        <f>ROUND(I203*H203,2)</f>
        <v>0</v>
      </c>
      <c r="BL203" s="15" t="s">
        <v>267</v>
      </c>
      <c r="BM203" s="198" t="s">
        <v>1994</v>
      </c>
    </row>
    <row r="204" s="2" customFormat="1" ht="16.5" customHeight="1">
      <c r="A204" s="34"/>
      <c r="B204" s="185"/>
      <c r="C204" s="200" t="s">
        <v>456</v>
      </c>
      <c r="D204" s="200" t="s">
        <v>301</v>
      </c>
      <c r="E204" s="201" t="s">
        <v>1995</v>
      </c>
      <c r="F204" s="202" t="s">
        <v>1996</v>
      </c>
      <c r="G204" s="203" t="s">
        <v>294</v>
      </c>
      <c r="H204" s="204">
        <v>1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5.0000000000000002E-05</v>
      </c>
      <c r="R204" s="196">
        <f>Q204*H204</f>
        <v>5.0000000000000002E-05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334</v>
      </c>
      <c r="AT204" s="198" t="s">
        <v>301</v>
      </c>
      <c r="AU204" s="198" t="s">
        <v>88</v>
      </c>
      <c r="AY204" s="15" t="s">
        <v>204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88</v>
      </c>
      <c r="BK204" s="199">
        <f>ROUND(I204*H204,2)</f>
        <v>0</v>
      </c>
      <c r="BL204" s="15" t="s">
        <v>267</v>
      </c>
      <c r="BM204" s="198" t="s">
        <v>1997</v>
      </c>
    </row>
    <row r="205" s="2" customFormat="1" ht="16.5" customHeight="1">
      <c r="A205" s="34"/>
      <c r="B205" s="185"/>
      <c r="C205" s="186" t="s">
        <v>460</v>
      </c>
      <c r="D205" s="186" t="s">
        <v>206</v>
      </c>
      <c r="E205" s="187" t="s">
        <v>1998</v>
      </c>
      <c r="F205" s="188" t="s">
        <v>1999</v>
      </c>
      <c r="G205" s="189" t="s">
        <v>294</v>
      </c>
      <c r="H205" s="190">
        <v>14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1.1E-05</v>
      </c>
      <c r="R205" s="196">
        <f>Q205*H205</f>
        <v>0.000154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267</v>
      </c>
      <c r="AT205" s="198" t="s">
        <v>206</v>
      </c>
      <c r="AU205" s="198" t="s">
        <v>88</v>
      </c>
      <c r="AY205" s="15" t="s">
        <v>204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88</v>
      </c>
      <c r="BK205" s="199">
        <f>ROUND(I205*H205,2)</f>
        <v>0</v>
      </c>
      <c r="BL205" s="15" t="s">
        <v>267</v>
      </c>
      <c r="BM205" s="198" t="s">
        <v>2000</v>
      </c>
    </row>
    <row r="206" s="2" customFormat="1" ht="16.5" customHeight="1">
      <c r="A206" s="34"/>
      <c r="B206" s="185"/>
      <c r="C206" s="200" t="s">
        <v>464</v>
      </c>
      <c r="D206" s="200" t="s">
        <v>301</v>
      </c>
      <c r="E206" s="201" t="s">
        <v>2001</v>
      </c>
      <c r="F206" s="202" t="s">
        <v>2002</v>
      </c>
      <c r="G206" s="203" t="s">
        <v>294</v>
      </c>
      <c r="H206" s="204">
        <v>14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0.00064000000000000005</v>
      </c>
      <c r="R206" s="196">
        <f>Q206*H206</f>
        <v>0.008960000000000001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334</v>
      </c>
      <c r="AT206" s="198" t="s">
        <v>301</v>
      </c>
      <c r="AU206" s="198" t="s">
        <v>88</v>
      </c>
      <c r="AY206" s="15" t="s">
        <v>204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88</v>
      </c>
      <c r="BK206" s="199">
        <f>ROUND(I206*H206,2)</f>
        <v>0</v>
      </c>
      <c r="BL206" s="15" t="s">
        <v>267</v>
      </c>
      <c r="BM206" s="198" t="s">
        <v>2003</v>
      </c>
    </row>
    <row r="207" s="2" customFormat="1" ht="16.5" customHeight="1">
      <c r="A207" s="34"/>
      <c r="B207" s="185"/>
      <c r="C207" s="186" t="s">
        <v>468</v>
      </c>
      <c r="D207" s="186" t="s">
        <v>206</v>
      </c>
      <c r="E207" s="187" t="s">
        <v>1435</v>
      </c>
      <c r="F207" s="188" t="s">
        <v>1436</v>
      </c>
      <c r="G207" s="189" t="s">
        <v>294</v>
      </c>
      <c r="H207" s="190">
        <v>2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1.2999999999999999E-05</v>
      </c>
      <c r="R207" s="196">
        <f>Q207*H207</f>
        <v>2.5999999999999998E-05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267</v>
      </c>
      <c r="AT207" s="198" t="s">
        <v>206</v>
      </c>
      <c r="AU207" s="198" t="s">
        <v>88</v>
      </c>
      <c r="AY207" s="15" t="s">
        <v>204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88</v>
      </c>
      <c r="BK207" s="199">
        <f>ROUND(I207*H207,2)</f>
        <v>0</v>
      </c>
      <c r="BL207" s="15" t="s">
        <v>267</v>
      </c>
      <c r="BM207" s="198" t="s">
        <v>2004</v>
      </c>
    </row>
    <row r="208" s="2" customFormat="1" ht="16.5" customHeight="1">
      <c r="A208" s="34"/>
      <c r="B208" s="185"/>
      <c r="C208" s="200" t="s">
        <v>472</v>
      </c>
      <c r="D208" s="200" t="s">
        <v>301</v>
      </c>
      <c r="E208" s="201" t="s">
        <v>1438</v>
      </c>
      <c r="F208" s="202" t="s">
        <v>1439</v>
      </c>
      <c r="G208" s="203" t="s">
        <v>294</v>
      </c>
      <c r="H208" s="204">
        <v>2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0.0010100000000000001</v>
      </c>
      <c r="R208" s="196">
        <f>Q208*H208</f>
        <v>0.0020200000000000001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334</v>
      </c>
      <c r="AT208" s="198" t="s">
        <v>301</v>
      </c>
      <c r="AU208" s="198" t="s">
        <v>88</v>
      </c>
      <c r="AY208" s="15" t="s">
        <v>204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88</v>
      </c>
      <c r="BK208" s="199">
        <f>ROUND(I208*H208,2)</f>
        <v>0</v>
      </c>
      <c r="BL208" s="15" t="s">
        <v>267</v>
      </c>
      <c r="BM208" s="198" t="s">
        <v>2005</v>
      </c>
    </row>
    <row r="209" s="2" customFormat="1" ht="16.5" customHeight="1">
      <c r="A209" s="34"/>
      <c r="B209" s="185"/>
      <c r="C209" s="186" t="s">
        <v>476</v>
      </c>
      <c r="D209" s="186" t="s">
        <v>206</v>
      </c>
      <c r="E209" s="187" t="s">
        <v>2006</v>
      </c>
      <c r="F209" s="188" t="s">
        <v>2007</v>
      </c>
      <c r="G209" s="189" t="s">
        <v>294</v>
      </c>
      <c r="H209" s="190">
        <v>4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1.5E-05</v>
      </c>
      <c r="R209" s="196">
        <f>Q209*H209</f>
        <v>6.0000000000000002E-05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267</v>
      </c>
      <c r="AT209" s="198" t="s">
        <v>206</v>
      </c>
      <c r="AU209" s="198" t="s">
        <v>88</v>
      </c>
      <c r="AY209" s="15" t="s">
        <v>204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88</v>
      </c>
      <c r="BK209" s="199">
        <f>ROUND(I209*H209,2)</f>
        <v>0</v>
      </c>
      <c r="BL209" s="15" t="s">
        <v>267</v>
      </c>
      <c r="BM209" s="198" t="s">
        <v>2008</v>
      </c>
    </row>
    <row r="210" s="2" customFormat="1" ht="16.5" customHeight="1">
      <c r="A210" s="34"/>
      <c r="B210" s="185"/>
      <c r="C210" s="200" t="s">
        <v>480</v>
      </c>
      <c r="D210" s="200" t="s">
        <v>301</v>
      </c>
      <c r="E210" s="201" t="s">
        <v>2009</v>
      </c>
      <c r="F210" s="202" t="s">
        <v>2010</v>
      </c>
      <c r="G210" s="203" t="s">
        <v>294</v>
      </c>
      <c r="H210" s="204">
        <v>4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0.0016000000000000001</v>
      </c>
      <c r="R210" s="196">
        <f>Q210*H210</f>
        <v>0.0064000000000000003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334</v>
      </c>
      <c r="AT210" s="198" t="s">
        <v>301</v>
      </c>
      <c r="AU210" s="198" t="s">
        <v>88</v>
      </c>
      <c r="AY210" s="15" t="s">
        <v>204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88</v>
      </c>
      <c r="BK210" s="199">
        <f>ROUND(I210*H210,2)</f>
        <v>0</v>
      </c>
      <c r="BL210" s="15" t="s">
        <v>267</v>
      </c>
      <c r="BM210" s="198" t="s">
        <v>2011</v>
      </c>
    </row>
    <row r="211" s="2" customFormat="1" ht="16.5" customHeight="1">
      <c r="A211" s="34"/>
      <c r="B211" s="185"/>
      <c r="C211" s="186" t="s">
        <v>484</v>
      </c>
      <c r="D211" s="186" t="s">
        <v>206</v>
      </c>
      <c r="E211" s="187" t="s">
        <v>2012</v>
      </c>
      <c r="F211" s="188" t="s">
        <v>2013</v>
      </c>
      <c r="G211" s="189" t="s">
        <v>294</v>
      </c>
      <c r="H211" s="190">
        <v>3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5.7609999999999999E-05</v>
      </c>
      <c r="R211" s="196">
        <f>Q211*H211</f>
        <v>0.00017283000000000001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267</v>
      </c>
      <c r="AT211" s="198" t="s">
        <v>206</v>
      </c>
      <c r="AU211" s="198" t="s">
        <v>88</v>
      </c>
      <c r="AY211" s="15" t="s">
        <v>204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88</v>
      </c>
      <c r="BK211" s="199">
        <f>ROUND(I211*H211,2)</f>
        <v>0</v>
      </c>
      <c r="BL211" s="15" t="s">
        <v>267</v>
      </c>
      <c r="BM211" s="198" t="s">
        <v>2014</v>
      </c>
    </row>
    <row r="212" s="2" customFormat="1" ht="24.15" customHeight="1">
      <c r="A212" s="34"/>
      <c r="B212" s="185"/>
      <c r="C212" s="200" t="s">
        <v>488</v>
      </c>
      <c r="D212" s="200" t="s">
        <v>301</v>
      </c>
      <c r="E212" s="201" t="s">
        <v>2015</v>
      </c>
      <c r="F212" s="202" t="s">
        <v>2016</v>
      </c>
      <c r="G212" s="203" t="s">
        <v>294</v>
      </c>
      <c r="H212" s="204">
        <v>3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0.00157</v>
      </c>
      <c r="R212" s="196">
        <f>Q212*H212</f>
        <v>0.0047099999999999998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334</v>
      </c>
      <c r="AT212" s="198" t="s">
        <v>301</v>
      </c>
      <c r="AU212" s="198" t="s">
        <v>88</v>
      </c>
      <c r="AY212" s="15" t="s">
        <v>204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88</v>
      </c>
      <c r="BK212" s="199">
        <f>ROUND(I212*H212,2)</f>
        <v>0</v>
      </c>
      <c r="BL212" s="15" t="s">
        <v>267</v>
      </c>
      <c r="BM212" s="198" t="s">
        <v>2017</v>
      </c>
    </row>
    <row r="213" s="2" customFormat="1" ht="21.75" customHeight="1">
      <c r="A213" s="34"/>
      <c r="B213" s="185"/>
      <c r="C213" s="186" t="s">
        <v>492</v>
      </c>
      <c r="D213" s="186" t="s">
        <v>206</v>
      </c>
      <c r="E213" s="187" t="s">
        <v>2018</v>
      </c>
      <c r="F213" s="188" t="s">
        <v>2019</v>
      </c>
      <c r="G213" s="189" t="s">
        <v>294</v>
      </c>
      <c r="H213" s="190">
        <v>3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4.5479999999999998E-05</v>
      </c>
      <c r="R213" s="196">
        <f>Q213*H213</f>
        <v>0.00013643999999999999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267</v>
      </c>
      <c r="AT213" s="198" t="s">
        <v>206</v>
      </c>
      <c r="AU213" s="198" t="s">
        <v>88</v>
      </c>
      <c r="AY213" s="15" t="s">
        <v>204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88</v>
      </c>
      <c r="BK213" s="199">
        <f>ROUND(I213*H213,2)</f>
        <v>0</v>
      </c>
      <c r="BL213" s="15" t="s">
        <v>267</v>
      </c>
      <c r="BM213" s="198" t="s">
        <v>2020</v>
      </c>
    </row>
    <row r="214" s="2" customFormat="1" ht="16.5" customHeight="1">
      <c r="A214" s="34"/>
      <c r="B214" s="185"/>
      <c r="C214" s="200" t="s">
        <v>497</v>
      </c>
      <c r="D214" s="200" t="s">
        <v>301</v>
      </c>
      <c r="E214" s="201" t="s">
        <v>2021</v>
      </c>
      <c r="F214" s="202" t="s">
        <v>2022</v>
      </c>
      <c r="G214" s="203" t="s">
        <v>294</v>
      </c>
      <c r="H214" s="204">
        <v>3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6">
        <f>O214*H214</f>
        <v>0</v>
      </c>
      <c r="Q214" s="196">
        <v>0.00042999999999999999</v>
      </c>
      <c r="R214" s="196">
        <f>Q214*H214</f>
        <v>0.0012899999999999999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334</v>
      </c>
      <c r="AT214" s="198" t="s">
        <v>301</v>
      </c>
      <c r="AU214" s="198" t="s">
        <v>88</v>
      </c>
      <c r="AY214" s="15" t="s">
        <v>204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88</v>
      </c>
      <c r="BK214" s="199">
        <f>ROUND(I214*H214,2)</f>
        <v>0</v>
      </c>
      <c r="BL214" s="15" t="s">
        <v>267</v>
      </c>
      <c r="BM214" s="198" t="s">
        <v>2023</v>
      </c>
    </row>
    <row r="215" s="2" customFormat="1" ht="16.5" customHeight="1">
      <c r="A215" s="34"/>
      <c r="B215" s="185"/>
      <c r="C215" s="186" t="s">
        <v>501</v>
      </c>
      <c r="D215" s="186" t="s">
        <v>206</v>
      </c>
      <c r="E215" s="187" t="s">
        <v>2024</v>
      </c>
      <c r="F215" s="188" t="s">
        <v>2025</v>
      </c>
      <c r="G215" s="189" t="s">
        <v>294</v>
      </c>
      <c r="H215" s="190">
        <v>4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2.0000000000000002E-05</v>
      </c>
      <c r="R215" s="196">
        <f>Q215*H215</f>
        <v>8.0000000000000007E-05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267</v>
      </c>
      <c r="AT215" s="198" t="s">
        <v>206</v>
      </c>
      <c r="AU215" s="198" t="s">
        <v>88</v>
      </c>
      <c r="AY215" s="15" t="s">
        <v>204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88</v>
      </c>
      <c r="BK215" s="199">
        <f>ROUND(I215*H215,2)</f>
        <v>0</v>
      </c>
      <c r="BL215" s="15" t="s">
        <v>267</v>
      </c>
      <c r="BM215" s="198" t="s">
        <v>2026</v>
      </c>
    </row>
    <row r="216" s="2" customFormat="1" ht="16.5" customHeight="1">
      <c r="A216" s="34"/>
      <c r="B216" s="185"/>
      <c r="C216" s="200" t="s">
        <v>505</v>
      </c>
      <c r="D216" s="200" t="s">
        <v>301</v>
      </c>
      <c r="E216" s="201" t="s">
        <v>2027</v>
      </c>
      <c r="F216" s="202" t="s">
        <v>2028</v>
      </c>
      <c r="G216" s="203" t="s">
        <v>294</v>
      </c>
      <c r="H216" s="204">
        <v>4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0.00036000000000000002</v>
      </c>
      <c r="R216" s="196">
        <f>Q216*H216</f>
        <v>0.0014400000000000001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334</v>
      </c>
      <c r="AT216" s="198" t="s">
        <v>301</v>
      </c>
      <c r="AU216" s="198" t="s">
        <v>88</v>
      </c>
      <c r="AY216" s="15" t="s">
        <v>204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88</v>
      </c>
      <c r="BK216" s="199">
        <f>ROUND(I216*H216,2)</f>
        <v>0</v>
      </c>
      <c r="BL216" s="15" t="s">
        <v>267</v>
      </c>
      <c r="BM216" s="198" t="s">
        <v>2029</v>
      </c>
    </row>
    <row r="217" s="2" customFormat="1" ht="16.5" customHeight="1">
      <c r="A217" s="34"/>
      <c r="B217" s="185"/>
      <c r="C217" s="186" t="s">
        <v>510</v>
      </c>
      <c r="D217" s="186" t="s">
        <v>206</v>
      </c>
      <c r="E217" s="187" t="s">
        <v>2030</v>
      </c>
      <c r="F217" s="188" t="s">
        <v>2031</v>
      </c>
      <c r="G217" s="189" t="s">
        <v>641</v>
      </c>
      <c r="H217" s="211"/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0.00038999999999999999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267</v>
      </c>
      <c r="AT217" s="198" t="s">
        <v>206</v>
      </c>
      <c r="AU217" s="198" t="s">
        <v>88</v>
      </c>
      <c r="AY217" s="15" t="s">
        <v>204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88</v>
      </c>
      <c r="BK217" s="199">
        <f>ROUND(I217*H217,2)</f>
        <v>0</v>
      </c>
      <c r="BL217" s="15" t="s">
        <v>267</v>
      </c>
      <c r="BM217" s="198" t="s">
        <v>2032</v>
      </c>
    </row>
    <row r="218" s="2" customFormat="1" ht="21.75" customHeight="1">
      <c r="A218" s="34"/>
      <c r="B218" s="185"/>
      <c r="C218" s="186" t="s">
        <v>514</v>
      </c>
      <c r="D218" s="186" t="s">
        <v>206</v>
      </c>
      <c r="E218" s="187" t="s">
        <v>2033</v>
      </c>
      <c r="F218" s="188" t="s">
        <v>2034</v>
      </c>
      <c r="G218" s="189" t="s">
        <v>641</v>
      </c>
      <c r="H218" s="211"/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267</v>
      </c>
      <c r="AT218" s="198" t="s">
        <v>206</v>
      </c>
      <c r="AU218" s="198" t="s">
        <v>88</v>
      </c>
      <c r="AY218" s="15" t="s">
        <v>204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88</v>
      </c>
      <c r="BK218" s="199">
        <f>ROUND(I218*H218,2)</f>
        <v>0</v>
      </c>
      <c r="BL218" s="15" t="s">
        <v>267</v>
      </c>
      <c r="BM218" s="198" t="s">
        <v>2035</v>
      </c>
    </row>
    <row r="219" s="2" customFormat="1" ht="24.15" customHeight="1">
      <c r="A219" s="34"/>
      <c r="B219" s="185"/>
      <c r="C219" s="186" t="s">
        <v>518</v>
      </c>
      <c r="D219" s="186" t="s">
        <v>206</v>
      </c>
      <c r="E219" s="187" t="s">
        <v>2036</v>
      </c>
      <c r="F219" s="188" t="s">
        <v>2037</v>
      </c>
      <c r="G219" s="189" t="s">
        <v>641</v>
      </c>
      <c r="H219" s="211"/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267</v>
      </c>
      <c r="AT219" s="198" t="s">
        <v>206</v>
      </c>
      <c r="AU219" s="198" t="s">
        <v>88</v>
      </c>
      <c r="AY219" s="15" t="s">
        <v>204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88</v>
      </c>
      <c r="BK219" s="199">
        <f>ROUND(I219*H219,2)</f>
        <v>0</v>
      </c>
      <c r="BL219" s="15" t="s">
        <v>267</v>
      </c>
      <c r="BM219" s="198" t="s">
        <v>2038</v>
      </c>
    </row>
    <row r="220" s="2" customFormat="1" ht="24.15" customHeight="1">
      <c r="A220" s="34"/>
      <c r="B220" s="185"/>
      <c r="C220" s="186" t="s">
        <v>522</v>
      </c>
      <c r="D220" s="186" t="s">
        <v>206</v>
      </c>
      <c r="E220" s="187" t="s">
        <v>2039</v>
      </c>
      <c r="F220" s="188" t="s">
        <v>2040</v>
      </c>
      <c r="G220" s="189" t="s">
        <v>641</v>
      </c>
      <c r="H220" s="211"/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267</v>
      </c>
      <c r="AT220" s="198" t="s">
        <v>206</v>
      </c>
      <c r="AU220" s="198" t="s">
        <v>88</v>
      </c>
      <c r="AY220" s="15" t="s">
        <v>204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88</v>
      </c>
      <c r="BK220" s="199">
        <f>ROUND(I220*H220,2)</f>
        <v>0</v>
      </c>
      <c r="BL220" s="15" t="s">
        <v>267</v>
      </c>
      <c r="BM220" s="198" t="s">
        <v>2041</v>
      </c>
    </row>
    <row r="221" s="12" customFormat="1" ht="25.92" customHeight="1">
      <c r="A221" s="12"/>
      <c r="B221" s="172"/>
      <c r="C221" s="12"/>
      <c r="D221" s="173" t="s">
        <v>74</v>
      </c>
      <c r="E221" s="174" t="s">
        <v>1228</v>
      </c>
      <c r="F221" s="174" t="s">
        <v>1229</v>
      </c>
      <c r="G221" s="12"/>
      <c r="H221" s="12"/>
      <c r="I221" s="175"/>
      <c r="J221" s="176">
        <f>BK221</f>
        <v>0</v>
      </c>
      <c r="K221" s="12"/>
      <c r="L221" s="172"/>
      <c r="M221" s="177"/>
      <c r="N221" s="178"/>
      <c r="O221" s="178"/>
      <c r="P221" s="179">
        <f>SUM(P222:P225)</f>
        <v>0</v>
      </c>
      <c r="Q221" s="178"/>
      <c r="R221" s="179">
        <f>SUM(R222:R225)</f>
        <v>0</v>
      </c>
      <c r="S221" s="178"/>
      <c r="T221" s="180">
        <f>SUM(T222:T225)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73" t="s">
        <v>210</v>
      </c>
      <c r="AT221" s="181" t="s">
        <v>74</v>
      </c>
      <c r="AU221" s="181" t="s">
        <v>75</v>
      </c>
      <c r="AY221" s="173" t="s">
        <v>204</v>
      </c>
      <c r="BK221" s="182">
        <f>SUM(BK222:BK225)</f>
        <v>0</v>
      </c>
    </row>
    <row r="222" s="2" customFormat="1" ht="33" customHeight="1">
      <c r="A222" s="34"/>
      <c r="B222" s="185"/>
      <c r="C222" s="186" t="s">
        <v>526</v>
      </c>
      <c r="D222" s="186" t="s">
        <v>206</v>
      </c>
      <c r="E222" s="187" t="s">
        <v>1231</v>
      </c>
      <c r="F222" s="188" t="s">
        <v>1660</v>
      </c>
      <c r="G222" s="189" t="s">
        <v>1238</v>
      </c>
      <c r="H222" s="190">
        <v>40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1233</v>
      </c>
      <c r="AT222" s="198" t="s">
        <v>206</v>
      </c>
      <c r="AU222" s="198" t="s">
        <v>82</v>
      </c>
      <c r="AY222" s="15" t="s">
        <v>204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88</v>
      </c>
      <c r="BK222" s="199">
        <f>ROUND(I222*H222,2)</f>
        <v>0</v>
      </c>
      <c r="BL222" s="15" t="s">
        <v>1233</v>
      </c>
      <c r="BM222" s="198" t="s">
        <v>2042</v>
      </c>
    </row>
    <row r="223" s="2" customFormat="1" ht="37.8" customHeight="1">
      <c r="A223" s="34"/>
      <c r="B223" s="185"/>
      <c r="C223" s="186" t="s">
        <v>530</v>
      </c>
      <c r="D223" s="186" t="s">
        <v>206</v>
      </c>
      <c r="E223" s="187" t="s">
        <v>1236</v>
      </c>
      <c r="F223" s="188" t="s">
        <v>1663</v>
      </c>
      <c r="G223" s="189" t="s">
        <v>1238</v>
      </c>
      <c r="H223" s="190">
        <v>33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1233</v>
      </c>
      <c r="AT223" s="198" t="s">
        <v>206</v>
      </c>
      <c r="AU223" s="198" t="s">
        <v>82</v>
      </c>
      <c r="AY223" s="15" t="s">
        <v>204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88</v>
      </c>
      <c r="BK223" s="199">
        <f>ROUND(I223*H223,2)</f>
        <v>0</v>
      </c>
      <c r="BL223" s="15" t="s">
        <v>1233</v>
      </c>
      <c r="BM223" s="198" t="s">
        <v>2043</v>
      </c>
    </row>
    <row r="224" s="2" customFormat="1" ht="33" customHeight="1">
      <c r="A224" s="34"/>
      <c r="B224" s="185"/>
      <c r="C224" s="186" t="s">
        <v>535</v>
      </c>
      <c r="D224" s="186" t="s">
        <v>206</v>
      </c>
      <c r="E224" s="187" t="s">
        <v>1665</v>
      </c>
      <c r="F224" s="188" t="s">
        <v>1666</v>
      </c>
      <c r="G224" s="189" t="s">
        <v>1238</v>
      </c>
      <c r="H224" s="190">
        <v>21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1233</v>
      </c>
      <c r="AT224" s="198" t="s">
        <v>206</v>
      </c>
      <c r="AU224" s="198" t="s">
        <v>82</v>
      </c>
      <c r="AY224" s="15" t="s">
        <v>204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88</v>
      </c>
      <c r="BK224" s="199">
        <f>ROUND(I224*H224,2)</f>
        <v>0</v>
      </c>
      <c r="BL224" s="15" t="s">
        <v>1233</v>
      </c>
      <c r="BM224" s="198" t="s">
        <v>2044</v>
      </c>
    </row>
    <row r="225" s="2" customFormat="1" ht="37.8" customHeight="1">
      <c r="A225" s="34"/>
      <c r="B225" s="185"/>
      <c r="C225" s="186" t="s">
        <v>539</v>
      </c>
      <c r="D225" s="186" t="s">
        <v>206</v>
      </c>
      <c r="E225" s="187" t="s">
        <v>1668</v>
      </c>
      <c r="F225" s="188" t="s">
        <v>1669</v>
      </c>
      <c r="G225" s="189" t="s">
        <v>1238</v>
      </c>
      <c r="H225" s="190">
        <v>14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1233</v>
      </c>
      <c r="AT225" s="198" t="s">
        <v>206</v>
      </c>
      <c r="AU225" s="198" t="s">
        <v>82</v>
      </c>
      <c r="AY225" s="15" t="s">
        <v>204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88</v>
      </c>
      <c r="BK225" s="199">
        <f>ROUND(I225*H225,2)</f>
        <v>0</v>
      </c>
      <c r="BL225" s="15" t="s">
        <v>1233</v>
      </c>
      <c r="BM225" s="198" t="s">
        <v>2045</v>
      </c>
    </row>
    <row r="226" s="12" customFormat="1" ht="25.92" customHeight="1">
      <c r="A226" s="12"/>
      <c r="B226" s="172"/>
      <c r="C226" s="12"/>
      <c r="D226" s="173" t="s">
        <v>74</v>
      </c>
      <c r="E226" s="174" t="s">
        <v>2046</v>
      </c>
      <c r="F226" s="174" t="s">
        <v>2047</v>
      </c>
      <c r="G226" s="12"/>
      <c r="H226" s="12"/>
      <c r="I226" s="175"/>
      <c r="J226" s="176">
        <f>BK226</f>
        <v>0</v>
      </c>
      <c r="K226" s="12"/>
      <c r="L226" s="172"/>
      <c r="M226" s="177"/>
      <c r="N226" s="178"/>
      <c r="O226" s="178"/>
      <c r="P226" s="179">
        <f>SUM(P227:P229)</f>
        <v>0</v>
      </c>
      <c r="Q226" s="178"/>
      <c r="R226" s="179">
        <f>SUM(R227:R229)</f>
        <v>0</v>
      </c>
      <c r="S226" s="178"/>
      <c r="T226" s="180">
        <f>SUM(T227:T229)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73" t="s">
        <v>210</v>
      </c>
      <c r="AT226" s="181" t="s">
        <v>74</v>
      </c>
      <c r="AU226" s="181" t="s">
        <v>75</v>
      </c>
      <c r="AY226" s="173" t="s">
        <v>204</v>
      </c>
      <c r="BK226" s="182">
        <f>SUM(BK227:BK229)</f>
        <v>0</v>
      </c>
    </row>
    <row r="227" s="2" customFormat="1" ht="16.5" customHeight="1">
      <c r="A227" s="34"/>
      <c r="B227" s="185"/>
      <c r="C227" s="186" t="s">
        <v>543</v>
      </c>
      <c r="D227" s="186" t="s">
        <v>206</v>
      </c>
      <c r="E227" s="187" t="s">
        <v>2048</v>
      </c>
      <c r="F227" s="188" t="s">
        <v>2049</v>
      </c>
      <c r="G227" s="189" t="s">
        <v>294</v>
      </c>
      <c r="H227" s="190">
        <v>3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1233</v>
      </c>
      <c r="AT227" s="198" t="s">
        <v>206</v>
      </c>
      <c r="AU227" s="198" t="s">
        <v>82</v>
      </c>
      <c r="AY227" s="15" t="s">
        <v>204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88</v>
      </c>
      <c r="BK227" s="199">
        <f>ROUND(I227*H227,2)</f>
        <v>0</v>
      </c>
      <c r="BL227" s="15" t="s">
        <v>1233</v>
      </c>
      <c r="BM227" s="198" t="s">
        <v>2050</v>
      </c>
    </row>
    <row r="228" s="2" customFormat="1" ht="16.5" customHeight="1">
      <c r="A228" s="34"/>
      <c r="B228" s="185"/>
      <c r="C228" s="186" t="s">
        <v>547</v>
      </c>
      <c r="D228" s="186" t="s">
        <v>206</v>
      </c>
      <c r="E228" s="187" t="s">
        <v>2051</v>
      </c>
      <c r="F228" s="188" t="s">
        <v>2052</v>
      </c>
      <c r="G228" s="189" t="s">
        <v>1820</v>
      </c>
      <c r="H228" s="190">
        <v>6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1661</v>
      </c>
      <c r="AT228" s="198" t="s">
        <v>206</v>
      </c>
      <c r="AU228" s="198" t="s">
        <v>82</v>
      </c>
      <c r="AY228" s="15" t="s">
        <v>204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88</v>
      </c>
      <c r="BK228" s="199">
        <f>ROUND(I228*H228,2)</f>
        <v>0</v>
      </c>
      <c r="BL228" s="15" t="s">
        <v>1661</v>
      </c>
      <c r="BM228" s="198" t="s">
        <v>2053</v>
      </c>
    </row>
    <row r="229" s="2" customFormat="1" ht="16.5" customHeight="1">
      <c r="A229" s="34"/>
      <c r="B229" s="185"/>
      <c r="C229" s="186" t="s">
        <v>551</v>
      </c>
      <c r="D229" s="186" t="s">
        <v>206</v>
      </c>
      <c r="E229" s="187" t="s">
        <v>2054</v>
      </c>
      <c r="F229" s="188" t="s">
        <v>2055</v>
      </c>
      <c r="G229" s="189" t="s">
        <v>1238</v>
      </c>
      <c r="H229" s="190">
        <v>72</v>
      </c>
      <c r="I229" s="191"/>
      <c r="J229" s="192">
        <f>ROUND(I229*H229,2)</f>
        <v>0</v>
      </c>
      <c r="K229" s="193"/>
      <c r="L229" s="35"/>
      <c r="M229" s="212" t="s">
        <v>1</v>
      </c>
      <c r="N229" s="213" t="s">
        <v>41</v>
      </c>
      <c r="O229" s="214"/>
      <c r="P229" s="215">
        <f>O229*H229</f>
        <v>0</v>
      </c>
      <c r="Q229" s="215">
        <v>0</v>
      </c>
      <c r="R229" s="215">
        <f>Q229*H229</f>
        <v>0</v>
      </c>
      <c r="S229" s="215">
        <v>0</v>
      </c>
      <c r="T229" s="21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1233</v>
      </c>
      <c r="AT229" s="198" t="s">
        <v>206</v>
      </c>
      <c r="AU229" s="198" t="s">
        <v>82</v>
      </c>
      <c r="AY229" s="15" t="s">
        <v>204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88</v>
      </c>
      <c r="BK229" s="199">
        <f>ROUND(I229*H229,2)</f>
        <v>0</v>
      </c>
      <c r="BL229" s="15" t="s">
        <v>1233</v>
      </c>
      <c r="BM229" s="198" t="s">
        <v>2056</v>
      </c>
    </row>
    <row r="230" s="2" customFormat="1" ht="6.96" customHeight="1">
      <c r="A230" s="34"/>
      <c r="B230" s="61"/>
      <c r="C230" s="62"/>
      <c r="D230" s="62"/>
      <c r="E230" s="62"/>
      <c r="F230" s="62"/>
      <c r="G230" s="62"/>
      <c r="H230" s="62"/>
      <c r="I230" s="62"/>
      <c r="J230" s="62"/>
      <c r="K230" s="62"/>
      <c r="L230" s="35"/>
      <c r="M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</row>
  </sheetData>
  <autoFilter ref="C133:K22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>
      <c r="B8" s="18"/>
      <c r="D8" s="28" t="s">
        <v>153</v>
      </c>
      <c r="L8" s="18"/>
    </row>
    <row r="9" s="1" customFormat="1" ht="16.5" customHeight="1">
      <c r="B9" s="18"/>
      <c r="E9" s="131" t="s">
        <v>154</v>
      </c>
      <c r="F9" s="1"/>
      <c r="G9" s="1"/>
      <c r="H9" s="1"/>
      <c r="L9" s="18"/>
    </row>
    <row r="10" s="1" customFormat="1" ht="12" customHeight="1">
      <c r="B10" s="18"/>
      <c r="D10" s="28" t="s">
        <v>155</v>
      </c>
      <c r="L10" s="18"/>
    </row>
    <row r="11" s="2" customFormat="1" ht="16.5" customHeight="1">
      <c r="A11" s="34"/>
      <c r="B11" s="35"/>
      <c r="C11" s="34"/>
      <c r="D11" s="34"/>
      <c r="E11" s="136" t="s">
        <v>1810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1671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2057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5. 4. 2024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1248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2"/>
      <c r="B31" s="133"/>
      <c r="C31" s="132"/>
      <c r="D31" s="132"/>
      <c r="E31" s="32" t="s">
        <v>1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ROUND((SUM(BE132:BE208)),  2)</f>
        <v>0</v>
      </c>
      <c r="G37" s="138"/>
      <c r="H37" s="138"/>
      <c r="I37" s="139">
        <v>0.20000000000000001</v>
      </c>
      <c r="J37" s="137">
        <f>ROUND(((SUM(BE132:BE208))*I37),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ROUND((SUM(BF132:BF208)),  2)</f>
        <v>0</v>
      </c>
      <c r="G38" s="138"/>
      <c r="H38" s="138"/>
      <c r="I38" s="139">
        <v>0.20000000000000001</v>
      </c>
      <c r="J38" s="137">
        <f>ROUND(((SUM(BF132:BF208))*I38),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ROUND((SUM(BG132:BG208)),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ROUND((SUM(BH132:BH208)),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ROUND((SUM(BI132:BI208)),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153</v>
      </c>
      <c r="L86" s="18"/>
    </row>
    <row r="87" s="1" customFormat="1" ht="16.5" customHeight="1">
      <c r="B87" s="18"/>
      <c r="E87" s="131" t="s">
        <v>154</v>
      </c>
      <c r="F87" s="1"/>
      <c r="G87" s="1"/>
      <c r="H87" s="1"/>
      <c r="L87" s="18"/>
    </row>
    <row r="88" s="1" customFormat="1" ht="12" customHeight="1">
      <c r="B88" s="18"/>
      <c r="C88" s="28" t="s">
        <v>155</v>
      </c>
      <c r="L88" s="18"/>
    </row>
    <row r="89" s="2" customFormat="1" ht="16.5" customHeight="1">
      <c r="A89" s="34"/>
      <c r="B89" s="35"/>
      <c r="C89" s="34"/>
      <c r="D89" s="34"/>
      <c r="E89" s="136" t="s">
        <v>1810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1671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3.2 - Vykurovací systém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k.ú.: Ždiar nad Hronom, č.p.:1793/3</v>
      </c>
      <c r="G93" s="34"/>
      <c r="H93" s="34"/>
      <c r="I93" s="28" t="s">
        <v>21</v>
      </c>
      <c r="J93" s="70" t="str">
        <f>IF(J16="","",J16)</f>
        <v>5. 4. 2024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23</v>
      </c>
      <c r="D95" s="34"/>
      <c r="E95" s="34"/>
      <c r="F95" s="23" t="str">
        <f>E19</f>
        <v>Zriadenie sociálnych služieb LIPA</v>
      </c>
      <c r="G95" s="34"/>
      <c r="H95" s="34"/>
      <c r="I95" s="28" t="s">
        <v>29</v>
      </c>
      <c r="J95" s="32" t="str">
        <f>E25</f>
        <v>Ing. Viliam Michálek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Ing. Peter Antol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159</v>
      </c>
      <c r="D98" s="142"/>
      <c r="E98" s="142"/>
      <c r="F98" s="142"/>
      <c r="G98" s="142"/>
      <c r="H98" s="142"/>
      <c r="I98" s="142"/>
      <c r="J98" s="151" t="s">
        <v>160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161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162</v>
      </c>
    </row>
    <row r="101" s="9" customFormat="1" ht="24.96" customHeight="1">
      <c r="A101" s="9"/>
      <c r="B101" s="153"/>
      <c r="C101" s="9"/>
      <c r="D101" s="154" t="s">
        <v>163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169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171</v>
      </c>
      <c r="E103" s="155"/>
      <c r="F103" s="155"/>
      <c r="G103" s="155"/>
      <c r="H103" s="155"/>
      <c r="I103" s="155"/>
      <c r="J103" s="156">
        <f>J145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174</v>
      </c>
      <c r="E104" s="159"/>
      <c r="F104" s="159"/>
      <c r="G104" s="159"/>
      <c r="H104" s="159"/>
      <c r="I104" s="159"/>
      <c r="J104" s="160">
        <f>J146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2058</v>
      </c>
      <c r="E105" s="159"/>
      <c r="F105" s="159"/>
      <c r="G105" s="159"/>
      <c r="H105" s="159"/>
      <c r="I105" s="159"/>
      <c r="J105" s="160">
        <f>J156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1816</v>
      </c>
      <c r="E106" s="159"/>
      <c r="F106" s="159"/>
      <c r="G106" s="159"/>
      <c r="H106" s="159"/>
      <c r="I106" s="159"/>
      <c r="J106" s="160">
        <f>J169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2059</v>
      </c>
      <c r="E107" s="159"/>
      <c r="F107" s="159"/>
      <c r="G107" s="159"/>
      <c r="H107" s="159"/>
      <c r="I107" s="159"/>
      <c r="J107" s="160">
        <f>J180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53"/>
      <c r="C108" s="9"/>
      <c r="D108" s="154" t="s">
        <v>188</v>
      </c>
      <c r="E108" s="155"/>
      <c r="F108" s="155"/>
      <c r="G108" s="155"/>
      <c r="H108" s="155"/>
      <c r="I108" s="155"/>
      <c r="J108" s="156">
        <f>J201</f>
        <v>0</v>
      </c>
      <c r="K108" s="9"/>
      <c r="L108" s="15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190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1" t="str">
        <f>E7</f>
        <v>Výstavba novej budovy strediska DSS Doména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153</v>
      </c>
      <c r="L119" s="18"/>
    </row>
    <row r="120" s="1" customFormat="1" ht="16.5" customHeight="1">
      <c r="B120" s="18"/>
      <c r="E120" s="131" t="s">
        <v>154</v>
      </c>
      <c r="F120" s="1"/>
      <c r="G120" s="1"/>
      <c r="H120" s="1"/>
      <c r="L120" s="18"/>
    </row>
    <row r="121" s="1" customFormat="1" ht="12" customHeight="1">
      <c r="B121" s="18"/>
      <c r="C121" s="28" t="s">
        <v>155</v>
      </c>
      <c r="L121" s="18"/>
    </row>
    <row r="122" s="2" customFormat="1" ht="16.5" customHeight="1">
      <c r="A122" s="34"/>
      <c r="B122" s="35"/>
      <c r="C122" s="34"/>
      <c r="D122" s="34"/>
      <c r="E122" s="136" t="s">
        <v>1810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1671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E13</f>
        <v>3.2 - Vykurovací systém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F16</f>
        <v>k.ú.: Ždiar nad Hronom, č.p.:1793/3</v>
      </c>
      <c r="G126" s="34"/>
      <c r="H126" s="34"/>
      <c r="I126" s="28" t="s">
        <v>21</v>
      </c>
      <c r="J126" s="70" t="str">
        <f>IF(J16="","",J16)</f>
        <v>5. 4. 2024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23</v>
      </c>
      <c r="D128" s="34"/>
      <c r="E128" s="34"/>
      <c r="F128" s="23" t="str">
        <f>E19</f>
        <v>Zriadenie sociálnych služieb LIPA</v>
      </c>
      <c r="G128" s="34"/>
      <c r="H128" s="34"/>
      <c r="I128" s="28" t="s">
        <v>29</v>
      </c>
      <c r="J128" s="32" t="str">
        <f>E25</f>
        <v>Ing. Viliam Michálek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Ing. Peter Antol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191</v>
      </c>
      <c r="D131" s="164" t="s">
        <v>60</v>
      </c>
      <c r="E131" s="164" t="s">
        <v>56</v>
      </c>
      <c r="F131" s="164" t="s">
        <v>57</v>
      </c>
      <c r="G131" s="164" t="s">
        <v>192</v>
      </c>
      <c r="H131" s="164" t="s">
        <v>193</v>
      </c>
      <c r="I131" s="164" t="s">
        <v>194</v>
      </c>
      <c r="J131" s="165" t="s">
        <v>160</v>
      </c>
      <c r="K131" s="166" t="s">
        <v>195</v>
      </c>
      <c r="L131" s="167"/>
      <c r="M131" s="87" t="s">
        <v>1</v>
      </c>
      <c r="N131" s="88" t="s">
        <v>39</v>
      </c>
      <c r="O131" s="88" t="s">
        <v>196</v>
      </c>
      <c r="P131" s="88" t="s">
        <v>197</v>
      </c>
      <c r="Q131" s="88" t="s">
        <v>198</v>
      </c>
      <c r="R131" s="88" t="s">
        <v>199</v>
      </c>
      <c r="S131" s="88" t="s">
        <v>200</v>
      </c>
      <c r="T131" s="89" t="s">
        <v>201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161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P133+P145+P201</f>
        <v>0</v>
      </c>
      <c r="Q132" s="91"/>
      <c r="R132" s="169">
        <f>R133+R145+R201</f>
        <v>1.7258088500000002</v>
      </c>
      <c r="S132" s="91"/>
      <c r="T132" s="170">
        <f>T133+T145+T201</f>
        <v>0.25800000000000001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162</v>
      </c>
      <c r="BK132" s="171">
        <f>BK133+BK145+BK201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202</v>
      </c>
      <c r="F133" s="174" t="s">
        <v>203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</f>
        <v>0</v>
      </c>
      <c r="Q133" s="178"/>
      <c r="R133" s="179">
        <f>R134</f>
        <v>0.00046399999999999995</v>
      </c>
      <c r="S133" s="178"/>
      <c r="T133" s="180">
        <f>T134</f>
        <v>0.25800000000000001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204</v>
      </c>
      <c r="BK133" s="182">
        <f>BK134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237</v>
      </c>
      <c r="F134" s="183" t="s">
        <v>534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SUM(P135:P144)</f>
        <v>0</v>
      </c>
      <c r="Q134" s="178"/>
      <c r="R134" s="179">
        <f>SUM(R135:R144)</f>
        <v>0.00046399999999999995</v>
      </c>
      <c r="S134" s="178"/>
      <c r="T134" s="180">
        <f>SUM(T135:T144)</f>
        <v>0.25800000000000001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204</v>
      </c>
      <c r="BK134" s="182">
        <f>SUM(BK135:BK144)</f>
        <v>0</v>
      </c>
    </row>
    <row r="135" s="2" customFormat="1" ht="33" customHeight="1">
      <c r="A135" s="34"/>
      <c r="B135" s="185"/>
      <c r="C135" s="186" t="s">
        <v>82</v>
      </c>
      <c r="D135" s="186" t="s">
        <v>206</v>
      </c>
      <c r="E135" s="187" t="s">
        <v>2060</v>
      </c>
      <c r="F135" s="188" t="s">
        <v>2061</v>
      </c>
      <c r="G135" s="189" t="s">
        <v>495</v>
      </c>
      <c r="H135" s="190">
        <v>10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0.0070000000000000001</v>
      </c>
      <c r="T135" s="197">
        <f>S135*H135</f>
        <v>0.070000000000000007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210</v>
      </c>
      <c r="AT135" s="198" t="s">
        <v>206</v>
      </c>
      <c r="AU135" s="198" t="s">
        <v>88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210</v>
      </c>
      <c r="BM135" s="198" t="s">
        <v>2062</v>
      </c>
    </row>
    <row r="136" s="2" customFormat="1" ht="24.15" customHeight="1">
      <c r="A136" s="34"/>
      <c r="B136" s="185"/>
      <c r="C136" s="186" t="s">
        <v>88</v>
      </c>
      <c r="D136" s="186" t="s">
        <v>206</v>
      </c>
      <c r="E136" s="187" t="s">
        <v>1258</v>
      </c>
      <c r="F136" s="188" t="s">
        <v>1259</v>
      </c>
      <c r="G136" s="189" t="s">
        <v>1256</v>
      </c>
      <c r="H136" s="190">
        <v>400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1.1599999999999999E-06</v>
      </c>
      <c r="R136" s="196">
        <f>Q136*H136</f>
        <v>0.00046399999999999995</v>
      </c>
      <c r="S136" s="196">
        <v>2.0000000000000002E-05</v>
      </c>
      <c r="T136" s="197">
        <f>S136*H136</f>
        <v>0.0080000000000000002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210</v>
      </c>
      <c r="AT136" s="198" t="s">
        <v>206</v>
      </c>
      <c r="AU136" s="198" t="s">
        <v>88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210</v>
      </c>
      <c r="BM136" s="198" t="s">
        <v>2063</v>
      </c>
    </row>
    <row r="137" s="2" customFormat="1" ht="21.75" customHeight="1">
      <c r="A137" s="34"/>
      <c r="B137" s="185"/>
      <c r="C137" s="186" t="s">
        <v>93</v>
      </c>
      <c r="D137" s="186" t="s">
        <v>206</v>
      </c>
      <c r="E137" s="187" t="s">
        <v>1264</v>
      </c>
      <c r="F137" s="188" t="s">
        <v>1265</v>
      </c>
      <c r="G137" s="189" t="s">
        <v>270</v>
      </c>
      <c r="H137" s="190">
        <v>0.25800000000000001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210</v>
      </c>
      <c r="AT137" s="198" t="s">
        <v>206</v>
      </c>
      <c r="AU137" s="198" t="s">
        <v>88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2064</v>
      </c>
    </row>
    <row r="138" s="2" customFormat="1" ht="24.15" customHeight="1">
      <c r="A138" s="34"/>
      <c r="B138" s="185"/>
      <c r="C138" s="186" t="s">
        <v>210</v>
      </c>
      <c r="D138" s="186" t="s">
        <v>206</v>
      </c>
      <c r="E138" s="187" t="s">
        <v>1267</v>
      </c>
      <c r="F138" s="188" t="s">
        <v>1268</v>
      </c>
      <c r="G138" s="189" t="s">
        <v>270</v>
      </c>
      <c r="H138" s="190">
        <v>0.25800000000000001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210</v>
      </c>
      <c r="AT138" s="198" t="s">
        <v>206</v>
      </c>
      <c r="AU138" s="198" t="s">
        <v>88</v>
      </c>
      <c r="AY138" s="15" t="s">
        <v>204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210</v>
      </c>
      <c r="BM138" s="198" t="s">
        <v>2065</v>
      </c>
    </row>
    <row r="139" s="2" customFormat="1" ht="24.15" customHeight="1">
      <c r="A139" s="34"/>
      <c r="B139" s="185"/>
      <c r="C139" s="186" t="s">
        <v>221</v>
      </c>
      <c r="D139" s="186" t="s">
        <v>206</v>
      </c>
      <c r="E139" s="187" t="s">
        <v>1270</v>
      </c>
      <c r="F139" s="188" t="s">
        <v>1271</v>
      </c>
      <c r="G139" s="189" t="s">
        <v>270</v>
      </c>
      <c r="H139" s="190">
        <v>0.25800000000000001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210</v>
      </c>
      <c r="AT139" s="198" t="s">
        <v>206</v>
      </c>
      <c r="AU139" s="198" t="s">
        <v>88</v>
      </c>
      <c r="AY139" s="15" t="s">
        <v>204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210</v>
      </c>
      <c r="BM139" s="198" t="s">
        <v>2066</v>
      </c>
    </row>
    <row r="140" s="2" customFormat="1" ht="24.15" customHeight="1">
      <c r="A140" s="34"/>
      <c r="B140" s="185"/>
      <c r="C140" s="186" t="s">
        <v>225</v>
      </c>
      <c r="D140" s="186" t="s">
        <v>206</v>
      </c>
      <c r="E140" s="187" t="s">
        <v>1273</v>
      </c>
      <c r="F140" s="188" t="s">
        <v>1274</v>
      </c>
      <c r="G140" s="189" t="s">
        <v>270</v>
      </c>
      <c r="H140" s="190">
        <v>0.25800000000000001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210</v>
      </c>
      <c r="AT140" s="198" t="s">
        <v>206</v>
      </c>
      <c r="AU140" s="198" t="s">
        <v>88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210</v>
      </c>
      <c r="BM140" s="198" t="s">
        <v>2067</v>
      </c>
    </row>
    <row r="141" s="2" customFormat="1" ht="21.75" customHeight="1">
      <c r="A141" s="34"/>
      <c r="B141" s="185"/>
      <c r="C141" s="186" t="s">
        <v>229</v>
      </c>
      <c r="D141" s="186" t="s">
        <v>206</v>
      </c>
      <c r="E141" s="187" t="s">
        <v>1276</v>
      </c>
      <c r="F141" s="188" t="s">
        <v>1277</v>
      </c>
      <c r="G141" s="189" t="s">
        <v>270</v>
      </c>
      <c r="H141" s="190">
        <v>0.25800000000000001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210</v>
      </c>
      <c r="AT141" s="198" t="s">
        <v>206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210</v>
      </c>
      <c r="BM141" s="198" t="s">
        <v>2068</v>
      </c>
    </row>
    <row r="142" s="2" customFormat="1" ht="24.15" customHeight="1">
      <c r="A142" s="34"/>
      <c r="B142" s="185"/>
      <c r="C142" s="186" t="s">
        <v>233</v>
      </c>
      <c r="D142" s="186" t="s">
        <v>206</v>
      </c>
      <c r="E142" s="187" t="s">
        <v>1279</v>
      </c>
      <c r="F142" s="188" t="s">
        <v>1280</v>
      </c>
      <c r="G142" s="189" t="s">
        <v>270</v>
      </c>
      <c r="H142" s="190">
        <v>5.1600000000000001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210</v>
      </c>
      <c r="AT142" s="198" t="s">
        <v>206</v>
      </c>
      <c r="AU142" s="198" t="s">
        <v>88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210</v>
      </c>
      <c r="BM142" s="198" t="s">
        <v>2069</v>
      </c>
    </row>
    <row r="143" s="2" customFormat="1" ht="16.5" customHeight="1">
      <c r="A143" s="34"/>
      <c r="B143" s="185"/>
      <c r="C143" s="186" t="s">
        <v>237</v>
      </c>
      <c r="D143" s="186" t="s">
        <v>206</v>
      </c>
      <c r="E143" s="187" t="s">
        <v>1282</v>
      </c>
      <c r="F143" s="188" t="s">
        <v>2070</v>
      </c>
      <c r="G143" s="189" t="s">
        <v>270</v>
      </c>
      <c r="H143" s="190">
        <v>0.25800000000000001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210</v>
      </c>
      <c r="AT143" s="198" t="s">
        <v>206</v>
      </c>
      <c r="AU143" s="198" t="s">
        <v>88</v>
      </c>
      <c r="AY143" s="15" t="s">
        <v>204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210</v>
      </c>
      <c r="BM143" s="198" t="s">
        <v>2071</v>
      </c>
    </row>
    <row r="144" s="2" customFormat="1" ht="16.5" customHeight="1">
      <c r="A144" s="34"/>
      <c r="B144" s="185"/>
      <c r="C144" s="186" t="s">
        <v>241</v>
      </c>
      <c r="D144" s="186" t="s">
        <v>206</v>
      </c>
      <c r="E144" s="187" t="s">
        <v>2072</v>
      </c>
      <c r="F144" s="188" t="s">
        <v>1819</v>
      </c>
      <c r="G144" s="189" t="s">
        <v>1238</v>
      </c>
      <c r="H144" s="190">
        <v>18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0.01</v>
      </c>
      <c r="T144" s="197">
        <f>S144*H144</f>
        <v>0.17999999999999999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210</v>
      </c>
      <c r="AT144" s="198" t="s">
        <v>206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210</v>
      </c>
      <c r="BM144" s="198" t="s">
        <v>2073</v>
      </c>
    </row>
    <row r="145" s="12" customFormat="1" ht="25.92" customHeight="1">
      <c r="A145" s="12"/>
      <c r="B145" s="172"/>
      <c r="C145" s="12"/>
      <c r="D145" s="173" t="s">
        <v>74</v>
      </c>
      <c r="E145" s="174" t="s">
        <v>577</v>
      </c>
      <c r="F145" s="174" t="s">
        <v>578</v>
      </c>
      <c r="G145" s="12"/>
      <c r="H145" s="12"/>
      <c r="I145" s="175"/>
      <c r="J145" s="176">
        <f>BK145</f>
        <v>0</v>
      </c>
      <c r="K145" s="12"/>
      <c r="L145" s="172"/>
      <c r="M145" s="177"/>
      <c r="N145" s="178"/>
      <c r="O145" s="178"/>
      <c r="P145" s="179">
        <f>P146+P156+P169+P180</f>
        <v>0</v>
      </c>
      <c r="Q145" s="178"/>
      <c r="R145" s="179">
        <f>R146+R156+R169+R180</f>
        <v>1.7253448500000002</v>
      </c>
      <c r="S145" s="178"/>
      <c r="T145" s="180">
        <f>T146+T156+T169+T180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88</v>
      </c>
      <c r="AT145" s="181" t="s">
        <v>74</v>
      </c>
      <c r="AU145" s="181" t="s">
        <v>75</v>
      </c>
      <c r="AY145" s="173" t="s">
        <v>204</v>
      </c>
      <c r="BK145" s="182">
        <f>BK146+BK156+BK169+BK180</f>
        <v>0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689</v>
      </c>
      <c r="F146" s="183" t="s">
        <v>690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SUM(P147:P155)</f>
        <v>0</v>
      </c>
      <c r="Q146" s="178"/>
      <c r="R146" s="179">
        <f>SUM(R147:R155)</f>
        <v>0.035710000000000006</v>
      </c>
      <c r="S146" s="178"/>
      <c r="T146" s="180">
        <f>SUM(T147:T155)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88</v>
      </c>
      <c r="AT146" s="181" t="s">
        <v>74</v>
      </c>
      <c r="AU146" s="181" t="s">
        <v>82</v>
      </c>
      <c r="AY146" s="173" t="s">
        <v>204</v>
      </c>
      <c r="BK146" s="182">
        <f>SUM(BK147:BK155)</f>
        <v>0</v>
      </c>
    </row>
    <row r="147" s="2" customFormat="1" ht="21.75" customHeight="1">
      <c r="A147" s="34"/>
      <c r="B147" s="185"/>
      <c r="C147" s="186" t="s">
        <v>247</v>
      </c>
      <c r="D147" s="186" t="s">
        <v>206</v>
      </c>
      <c r="E147" s="187" t="s">
        <v>1285</v>
      </c>
      <c r="F147" s="188" t="s">
        <v>1286</v>
      </c>
      <c r="G147" s="189" t="s">
        <v>495</v>
      </c>
      <c r="H147" s="190">
        <v>110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4.0000000000000003E-05</v>
      </c>
      <c r="R147" s="196">
        <f>Q147*H147</f>
        <v>0.0044000000000000003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267</v>
      </c>
      <c r="AT147" s="198" t="s">
        <v>206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267</v>
      </c>
      <c r="BM147" s="198" t="s">
        <v>2074</v>
      </c>
    </row>
    <row r="148" s="2" customFormat="1" ht="33" customHeight="1">
      <c r="A148" s="34"/>
      <c r="B148" s="185"/>
      <c r="C148" s="200" t="s">
        <v>251</v>
      </c>
      <c r="D148" s="200" t="s">
        <v>301</v>
      </c>
      <c r="E148" s="201" t="s">
        <v>1291</v>
      </c>
      <c r="F148" s="202" t="s">
        <v>1292</v>
      </c>
      <c r="G148" s="203" t="s">
        <v>495</v>
      </c>
      <c r="H148" s="204">
        <v>25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6.0000000000000002E-05</v>
      </c>
      <c r="R148" s="196">
        <f>Q148*H148</f>
        <v>0.0015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334</v>
      </c>
      <c r="AT148" s="198" t="s">
        <v>301</v>
      </c>
      <c r="AU148" s="198" t="s">
        <v>88</v>
      </c>
      <c r="AY148" s="15" t="s">
        <v>204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267</v>
      </c>
      <c r="BM148" s="198" t="s">
        <v>2075</v>
      </c>
    </row>
    <row r="149" s="2" customFormat="1" ht="33" customHeight="1">
      <c r="A149" s="34"/>
      <c r="B149" s="185"/>
      <c r="C149" s="200" t="s">
        <v>255</v>
      </c>
      <c r="D149" s="200" t="s">
        <v>301</v>
      </c>
      <c r="E149" s="201" t="s">
        <v>1294</v>
      </c>
      <c r="F149" s="202" t="s">
        <v>1295</v>
      </c>
      <c r="G149" s="203" t="s">
        <v>495</v>
      </c>
      <c r="H149" s="204">
        <v>85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4.0000000000000003E-05</v>
      </c>
      <c r="R149" s="196">
        <f>Q149*H149</f>
        <v>0.0034000000000000002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334</v>
      </c>
      <c r="AT149" s="198" t="s">
        <v>301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267</v>
      </c>
      <c r="BM149" s="198" t="s">
        <v>2076</v>
      </c>
    </row>
    <row r="150" s="2" customFormat="1" ht="21.75" customHeight="1">
      <c r="A150" s="34"/>
      <c r="B150" s="185"/>
      <c r="C150" s="186" t="s">
        <v>259</v>
      </c>
      <c r="D150" s="186" t="s">
        <v>206</v>
      </c>
      <c r="E150" s="187" t="s">
        <v>1297</v>
      </c>
      <c r="F150" s="188" t="s">
        <v>1298</v>
      </c>
      <c r="G150" s="189" t="s">
        <v>495</v>
      </c>
      <c r="H150" s="190">
        <v>93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4.0000000000000003E-05</v>
      </c>
      <c r="R150" s="196">
        <f>Q150*H150</f>
        <v>0.0037200000000000002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267</v>
      </c>
      <c r="AT150" s="198" t="s">
        <v>206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267</v>
      </c>
      <c r="BM150" s="198" t="s">
        <v>2077</v>
      </c>
    </row>
    <row r="151" s="2" customFormat="1" ht="33" customHeight="1">
      <c r="A151" s="34"/>
      <c r="B151" s="185"/>
      <c r="C151" s="200" t="s">
        <v>263</v>
      </c>
      <c r="D151" s="200" t="s">
        <v>301</v>
      </c>
      <c r="E151" s="201" t="s">
        <v>1300</v>
      </c>
      <c r="F151" s="202" t="s">
        <v>1301</v>
      </c>
      <c r="G151" s="203" t="s">
        <v>495</v>
      </c>
      <c r="H151" s="204">
        <v>8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0.00018000000000000001</v>
      </c>
      <c r="R151" s="196">
        <f>Q151*H151</f>
        <v>0.0014400000000000001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334</v>
      </c>
      <c r="AT151" s="198" t="s">
        <v>301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267</v>
      </c>
      <c r="BM151" s="198" t="s">
        <v>2078</v>
      </c>
    </row>
    <row r="152" s="2" customFormat="1" ht="33" customHeight="1">
      <c r="A152" s="34"/>
      <c r="B152" s="185"/>
      <c r="C152" s="200" t="s">
        <v>267</v>
      </c>
      <c r="D152" s="200" t="s">
        <v>301</v>
      </c>
      <c r="E152" s="201" t="s">
        <v>1303</v>
      </c>
      <c r="F152" s="202" t="s">
        <v>1304</v>
      </c>
      <c r="G152" s="203" t="s">
        <v>495</v>
      </c>
      <c r="H152" s="204">
        <v>85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0.00025000000000000001</v>
      </c>
      <c r="R152" s="196">
        <f>Q152*H152</f>
        <v>0.021250000000000002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334</v>
      </c>
      <c r="AT152" s="198" t="s">
        <v>301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267</v>
      </c>
      <c r="BM152" s="198" t="s">
        <v>2079</v>
      </c>
    </row>
    <row r="153" s="2" customFormat="1" ht="24.15" customHeight="1">
      <c r="A153" s="34"/>
      <c r="B153" s="185"/>
      <c r="C153" s="186" t="s">
        <v>272</v>
      </c>
      <c r="D153" s="186" t="s">
        <v>206</v>
      </c>
      <c r="E153" s="187" t="s">
        <v>720</v>
      </c>
      <c r="F153" s="188" t="s">
        <v>721</v>
      </c>
      <c r="G153" s="189" t="s">
        <v>641</v>
      </c>
      <c r="H153" s="211"/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267</v>
      </c>
      <c r="AT153" s="198" t="s">
        <v>206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267</v>
      </c>
      <c r="BM153" s="198" t="s">
        <v>2080</v>
      </c>
    </row>
    <row r="154" s="2" customFormat="1" ht="24.15" customHeight="1">
      <c r="A154" s="34"/>
      <c r="B154" s="185"/>
      <c r="C154" s="186" t="s">
        <v>276</v>
      </c>
      <c r="D154" s="186" t="s">
        <v>206</v>
      </c>
      <c r="E154" s="187" t="s">
        <v>1316</v>
      </c>
      <c r="F154" s="188" t="s">
        <v>1317</v>
      </c>
      <c r="G154" s="189" t="s">
        <v>641</v>
      </c>
      <c r="H154" s="211"/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267</v>
      </c>
      <c r="AT154" s="198" t="s">
        <v>206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267</v>
      </c>
      <c r="BM154" s="198" t="s">
        <v>2081</v>
      </c>
    </row>
    <row r="155" s="2" customFormat="1" ht="24.15" customHeight="1">
      <c r="A155" s="34"/>
      <c r="B155" s="185"/>
      <c r="C155" s="186" t="s">
        <v>280</v>
      </c>
      <c r="D155" s="186" t="s">
        <v>206</v>
      </c>
      <c r="E155" s="187" t="s">
        <v>1319</v>
      </c>
      <c r="F155" s="188" t="s">
        <v>1320</v>
      </c>
      <c r="G155" s="189" t="s">
        <v>641</v>
      </c>
      <c r="H155" s="211"/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267</v>
      </c>
      <c r="AT155" s="198" t="s">
        <v>206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267</v>
      </c>
      <c r="BM155" s="198" t="s">
        <v>2082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1952</v>
      </c>
      <c r="F156" s="183" t="s">
        <v>2083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SUM(P157:P168)</f>
        <v>0</v>
      </c>
      <c r="Q156" s="178"/>
      <c r="R156" s="179">
        <f>SUM(R157:R168)</f>
        <v>0.17581235000000001</v>
      </c>
      <c r="S156" s="178"/>
      <c r="T156" s="180">
        <f>SUM(T157:T168)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88</v>
      </c>
      <c r="AT156" s="181" t="s">
        <v>74</v>
      </c>
      <c r="AU156" s="181" t="s">
        <v>82</v>
      </c>
      <c r="AY156" s="173" t="s">
        <v>204</v>
      </c>
      <c r="BK156" s="182">
        <f>SUM(BK157:BK168)</f>
        <v>0</v>
      </c>
    </row>
    <row r="157" s="2" customFormat="1" ht="37.8" customHeight="1">
      <c r="A157" s="34"/>
      <c r="B157" s="185"/>
      <c r="C157" s="186" t="s">
        <v>7</v>
      </c>
      <c r="D157" s="186" t="s">
        <v>206</v>
      </c>
      <c r="E157" s="187" t="s">
        <v>2084</v>
      </c>
      <c r="F157" s="188" t="s">
        <v>2085</v>
      </c>
      <c r="G157" s="189" t="s">
        <v>495</v>
      </c>
      <c r="H157" s="190">
        <v>25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0.00049783</v>
      </c>
      <c r="R157" s="196">
        <f>Q157*H157</f>
        <v>0.01244575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267</v>
      </c>
      <c r="AT157" s="198" t="s">
        <v>206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267</v>
      </c>
      <c r="BM157" s="198" t="s">
        <v>2086</v>
      </c>
    </row>
    <row r="158" s="2" customFormat="1" ht="37.8" customHeight="1">
      <c r="A158" s="34"/>
      <c r="B158" s="185"/>
      <c r="C158" s="186" t="s">
        <v>287</v>
      </c>
      <c r="D158" s="186" t="s">
        <v>206</v>
      </c>
      <c r="E158" s="187" t="s">
        <v>2087</v>
      </c>
      <c r="F158" s="188" t="s">
        <v>2088</v>
      </c>
      <c r="G158" s="189" t="s">
        <v>495</v>
      </c>
      <c r="H158" s="190">
        <v>85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0.00061812</v>
      </c>
      <c r="R158" s="196">
        <f>Q158*H158</f>
        <v>0.052540200000000002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267</v>
      </c>
      <c r="AT158" s="198" t="s">
        <v>206</v>
      </c>
      <c r="AU158" s="198" t="s">
        <v>88</v>
      </c>
      <c r="AY158" s="15" t="s">
        <v>204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267</v>
      </c>
      <c r="BM158" s="198" t="s">
        <v>2089</v>
      </c>
    </row>
    <row r="159" s="2" customFormat="1" ht="37.8" customHeight="1">
      <c r="A159" s="34"/>
      <c r="B159" s="185"/>
      <c r="C159" s="186" t="s">
        <v>291</v>
      </c>
      <c r="D159" s="186" t="s">
        <v>206</v>
      </c>
      <c r="E159" s="187" t="s">
        <v>2090</v>
      </c>
      <c r="F159" s="188" t="s">
        <v>2091</v>
      </c>
      <c r="G159" s="189" t="s">
        <v>495</v>
      </c>
      <c r="H159" s="190">
        <v>8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0.00089079999999999997</v>
      </c>
      <c r="R159" s="196">
        <f>Q159*H159</f>
        <v>0.0071263999999999997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267</v>
      </c>
      <c r="AT159" s="198" t="s">
        <v>206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267</v>
      </c>
      <c r="BM159" s="198" t="s">
        <v>2092</v>
      </c>
    </row>
    <row r="160" s="2" customFormat="1" ht="37.8" customHeight="1">
      <c r="A160" s="34"/>
      <c r="B160" s="185"/>
      <c r="C160" s="186" t="s">
        <v>296</v>
      </c>
      <c r="D160" s="186" t="s">
        <v>206</v>
      </c>
      <c r="E160" s="187" t="s">
        <v>2093</v>
      </c>
      <c r="F160" s="188" t="s">
        <v>2094</v>
      </c>
      <c r="G160" s="189" t="s">
        <v>495</v>
      </c>
      <c r="H160" s="190">
        <v>85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0.00122</v>
      </c>
      <c r="R160" s="196">
        <f>Q160*H160</f>
        <v>0.1037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267</v>
      </c>
      <c r="AT160" s="198" t="s">
        <v>206</v>
      </c>
      <c r="AU160" s="198" t="s">
        <v>88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267</v>
      </c>
      <c r="BM160" s="198" t="s">
        <v>2095</v>
      </c>
    </row>
    <row r="161" s="2" customFormat="1" ht="16.5" customHeight="1">
      <c r="A161" s="34"/>
      <c r="B161" s="185"/>
      <c r="C161" s="186" t="s">
        <v>300</v>
      </c>
      <c r="D161" s="186" t="s">
        <v>206</v>
      </c>
      <c r="E161" s="187" t="s">
        <v>2096</v>
      </c>
      <c r="F161" s="188" t="s">
        <v>2097</v>
      </c>
      <c r="G161" s="189" t="s">
        <v>294</v>
      </c>
      <c r="H161" s="190">
        <v>114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267</v>
      </c>
      <c r="AT161" s="198" t="s">
        <v>206</v>
      </c>
      <c r="AU161" s="198" t="s">
        <v>88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267</v>
      </c>
      <c r="BM161" s="198" t="s">
        <v>2098</v>
      </c>
    </row>
    <row r="162" s="2" customFormat="1" ht="24.15" customHeight="1">
      <c r="A162" s="34"/>
      <c r="B162" s="185"/>
      <c r="C162" s="200" t="s">
        <v>306</v>
      </c>
      <c r="D162" s="200" t="s">
        <v>301</v>
      </c>
      <c r="E162" s="201" t="s">
        <v>2099</v>
      </c>
      <c r="F162" s="202" t="s">
        <v>2100</v>
      </c>
      <c r="G162" s="203" t="s">
        <v>294</v>
      </c>
      <c r="H162" s="204">
        <v>114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334</v>
      </c>
      <c r="AT162" s="198" t="s">
        <v>301</v>
      </c>
      <c r="AU162" s="198" t="s">
        <v>88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267</v>
      </c>
      <c r="BM162" s="198" t="s">
        <v>2101</v>
      </c>
    </row>
    <row r="163" s="2" customFormat="1" ht="16.5" customHeight="1">
      <c r="A163" s="34"/>
      <c r="B163" s="185"/>
      <c r="C163" s="186" t="s">
        <v>310</v>
      </c>
      <c r="D163" s="186" t="s">
        <v>206</v>
      </c>
      <c r="E163" s="187" t="s">
        <v>1459</v>
      </c>
      <c r="F163" s="188" t="s">
        <v>1460</v>
      </c>
      <c r="G163" s="189" t="s">
        <v>495</v>
      </c>
      <c r="H163" s="190">
        <v>4155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267</v>
      </c>
      <c r="AT163" s="198" t="s">
        <v>206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267</v>
      </c>
      <c r="BM163" s="198" t="s">
        <v>2102</v>
      </c>
    </row>
    <row r="164" s="2" customFormat="1" ht="21.75" customHeight="1">
      <c r="A164" s="34"/>
      <c r="B164" s="185"/>
      <c r="C164" s="186" t="s">
        <v>314</v>
      </c>
      <c r="D164" s="186" t="s">
        <v>206</v>
      </c>
      <c r="E164" s="187" t="s">
        <v>1462</v>
      </c>
      <c r="F164" s="188" t="s">
        <v>1463</v>
      </c>
      <c r="G164" s="189" t="s">
        <v>495</v>
      </c>
      <c r="H164" s="190">
        <v>93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267</v>
      </c>
      <c r="AT164" s="198" t="s">
        <v>206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267</v>
      </c>
      <c r="BM164" s="198" t="s">
        <v>2103</v>
      </c>
    </row>
    <row r="165" s="2" customFormat="1" ht="16.5" customHeight="1">
      <c r="A165" s="34"/>
      <c r="B165" s="185"/>
      <c r="C165" s="186" t="s">
        <v>318</v>
      </c>
      <c r="D165" s="186" t="s">
        <v>206</v>
      </c>
      <c r="E165" s="187" t="s">
        <v>2104</v>
      </c>
      <c r="F165" s="188" t="s">
        <v>2031</v>
      </c>
      <c r="G165" s="189" t="s">
        <v>641</v>
      </c>
      <c r="H165" s="211"/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0.00029999999999999997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267</v>
      </c>
      <c r="AT165" s="198" t="s">
        <v>206</v>
      </c>
      <c r="AU165" s="198" t="s">
        <v>88</v>
      </c>
      <c r="AY165" s="15" t="s">
        <v>204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267</v>
      </c>
      <c r="BM165" s="198" t="s">
        <v>2105</v>
      </c>
    </row>
    <row r="166" s="2" customFormat="1" ht="24.15" customHeight="1">
      <c r="A166" s="34"/>
      <c r="B166" s="185"/>
      <c r="C166" s="186" t="s">
        <v>322</v>
      </c>
      <c r="D166" s="186" t="s">
        <v>206</v>
      </c>
      <c r="E166" s="187" t="s">
        <v>1969</v>
      </c>
      <c r="F166" s="188" t="s">
        <v>1970</v>
      </c>
      <c r="G166" s="189" t="s">
        <v>641</v>
      </c>
      <c r="H166" s="211"/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267</v>
      </c>
      <c r="AT166" s="198" t="s">
        <v>206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267</v>
      </c>
      <c r="BM166" s="198" t="s">
        <v>2106</v>
      </c>
    </row>
    <row r="167" s="2" customFormat="1" ht="24.15" customHeight="1">
      <c r="A167" s="34"/>
      <c r="B167" s="185"/>
      <c r="C167" s="186" t="s">
        <v>326</v>
      </c>
      <c r="D167" s="186" t="s">
        <v>206</v>
      </c>
      <c r="E167" s="187" t="s">
        <v>1972</v>
      </c>
      <c r="F167" s="188" t="s">
        <v>1973</v>
      </c>
      <c r="G167" s="189" t="s">
        <v>641</v>
      </c>
      <c r="H167" s="211"/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267</v>
      </c>
      <c r="AT167" s="198" t="s">
        <v>206</v>
      </c>
      <c r="AU167" s="198" t="s">
        <v>88</v>
      </c>
      <c r="AY167" s="15" t="s">
        <v>204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267</v>
      </c>
      <c r="BM167" s="198" t="s">
        <v>2107</v>
      </c>
    </row>
    <row r="168" s="2" customFormat="1" ht="24.15" customHeight="1">
      <c r="A168" s="34"/>
      <c r="B168" s="185"/>
      <c r="C168" s="186" t="s">
        <v>330</v>
      </c>
      <c r="D168" s="186" t="s">
        <v>206</v>
      </c>
      <c r="E168" s="187" t="s">
        <v>1975</v>
      </c>
      <c r="F168" s="188" t="s">
        <v>1976</v>
      </c>
      <c r="G168" s="189" t="s">
        <v>641</v>
      </c>
      <c r="H168" s="211"/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267</v>
      </c>
      <c r="AT168" s="198" t="s">
        <v>206</v>
      </c>
      <c r="AU168" s="198" t="s">
        <v>88</v>
      </c>
      <c r="AY168" s="15" t="s">
        <v>204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267</v>
      </c>
      <c r="BM168" s="198" t="s">
        <v>2108</v>
      </c>
    </row>
    <row r="169" s="12" customFormat="1" ht="22.8" customHeight="1">
      <c r="A169" s="12"/>
      <c r="B169" s="172"/>
      <c r="C169" s="12"/>
      <c r="D169" s="173" t="s">
        <v>74</v>
      </c>
      <c r="E169" s="183" t="s">
        <v>1978</v>
      </c>
      <c r="F169" s="183" t="s">
        <v>1979</v>
      </c>
      <c r="G169" s="12"/>
      <c r="H169" s="12"/>
      <c r="I169" s="175"/>
      <c r="J169" s="184">
        <f>BK169</f>
        <v>0</v>
      </c>
      <c r="K169" s="12"/>
      <c r="L169" s="172"/>
      <c r="M169" s="177"/>
      <c r="N169" s="178"/>
      <c r="O169" s="178"/>
      <c r="P169" s="179">
        <f>SUM(P170:P179)</f>
        <v>0</v>
      </c>
      <c r="Q169" s="178"/>
      <c r="R169" s="179">
        <f>SUM(R170:R179)</f>
        <v>2.1699999999999999E-05</v>
      </c>
      <c r="S169" s="178"/>
      <c r="T169" s="180">
        <f>SUM(T170:T179)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88</v>
      </c>
      <c r="AT169" s="181" t="s">
        <v>74</v>
      </c>
      <c r="AU169" s="181" t="s">
        <v>82</v>
      </c>
      <c r="AY169" s="173" t="s">
        <v>204</v>
      </c>
      <c r="BK169" s="182">
        <f>SUM(BK170:BK179)</f>
        <v>0</v>
      </c>
    </row>
    <row r="170" s="2" customFormat="1" ht="24.15" customHeight="1">
      <c r="A170" s="34"/>
      <c r="B170" s="185"/>
      <c r="C170" s="186" t="s">
        <v>334</v>
      </c>
      <c r="D170" s="186" t="s">
        <v>206</v>
      </c>
      <c r="E170" s="187" t="s">
        <v>2109</v>
      </c>
      <c r="F170" s="188" t="s">
        <v>2110</v>
      </c>
      <c r="G170" s="189" t="s">
        <v>294</v>
      </c>
      <c r="H170" s="190">
        <v>2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4.1999999999999996E-06</v>
      </c>
      <c r="R170" s="196">
        <f>Q170*H170</f>
        <v>8.3999999999999992E-06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267</v>
      </c>
      <c r="AT170" s="198" t="s">
        <v>206</v>
      </c>
      <c r="AU170" s="198" t="s">
        <v>88</v>
      </c>
      <c r="AY170" s="15" t="s">
        <v>204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267</v>
      </c>
      <c r="BM170" s="198" t="s">
        <v>2111</v>
      </c>
    </row>
    <row r="171" s="2" customFormat="1" ht="24.15" customHeight="1">
      <c r="A171" s="34"/>
      <c r="B171" s="185"/>
      <c r="C171" s="200" t="s">
        <v>338</v>
      </c>
      <c r="D171" s="200" t="s">
        <v>301</v>
      </c>
      <c r="E171" s="201" t="s">
        <v>2112</v>
      </c>
      <c r="F171" s="202" t="s">
        <v>2113</v>
      </c>
      <c r="G171" s="203" t="s">
        <v>294</v>
      </c>
      <c r="H171" s="204">
        <v>2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334</v>
      </c>
      <c r="AT171" s="198" t="s">
        <v>301</v>
      </c>
      <c r="AU171" s="198" t="s">
        <v>88</v>
      </c>
      <c r="AY171" s="15" t="s">
        <v>204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267</v>
      </c>
      <c r="BM171" s="198" t="s">
        <v>2114</v>
      </c>
    </row>
    <row r="172" s="2" customFormat="1" ht="24.15" customHeight="1">
      <c r="A172" s="34"/>
      <c r="B172" s="185"/>
      <c r="C172" s="186" t="s">
        <v>342</v>
      </c>
      <c r="D172" s="186" t="s">
        <v>206</v>
      </c>
      <c r="E172" s="187" t="s">
        <v>2115</v>
      </c>
      <c r="F172" s="188" t="s">
        <v>2116</v>
      </c>
      <c r="G172" s="189" t="s">
        <v>294</v>
      </c>
      <c r="H172" s="190">
        <v>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5.4E-06</v>
      </c>
      <c r="R172" s="196">
        <f>Q172*H172</f>
        <v>5.4E-06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267</v>
      </c>
      <c r="AT172" s="198" t="s">
        <v>206</v>
      </c>
      <c r="AU172" s="198" t="s">
        <v>88</v>
      </c>
      <c r="AY172" s="15" t="s">
        <v>204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267</v>
      </c>
      <c r="BM172" s="198" t="s">
        <v>2117</v>
      </c>
    </row>
    <row r="173" s="2" customFormat="1" ht="24.15" customHeight="1">
      <c r="A173" s="34"/>
      <c r="B173" s="185"/>
      <c r="C173" s="200" t="s">
        <v>346</v>
      </c>
      <c r="D173" s="200" t="s">
        <v>301</v>
      </c>
      <c r="E173" s="201" t="s">
        <v>2118</v>
      </c>
      <c r="F173" s="202" t="s">
        <v>2119</v>
      </c>
      <c r="G173" s="203" t="s">
        <v>294</v>
      </c>
      <c r="H173" s="204">
        <v>1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334</v>
      </c>
      <c r="AT173" s="198" t="s">
        <v>301</v>
      </c>
      <c r="AU173" s="198" t="s">
        <v>88</v>
      </c>
      <c r="AY173" s="15" t="s">
        <v>204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267</v>
      </c>
      <c r="BM173" s="198" t="s">
        <v>2120</v>
      </c>
    </row>
    <row r="174" s="2" customFormat="1" ht="24.15" customHeight="1">
      <c r="A174" s="34"/>
      <c r="B174" s="185"/>
      <c r="C174" s="186" t="s">
        <v>350</v>
      </c>
      <c r="D174" s="186" t="s">
        <v>206</v>
      </c>
      <c r="E174" s="187" t="s">
        <v>2121</v>
      </c>
      <c r="F174" s="188" t="s">
        <v>2122</v>
      </c>
      <c r="G174" s="189" t="s">
        <v>294</v>
      </c>
      <c r="H174" s="190">
        <v>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7.9000000000000006E-06</v>
      </c>
      <c r="R174" s="196">
        <f>Q174*H174</f>
        <v>7.9000000000000006E-06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267</v>
      </c>
      <c r="AT174" s="198" t="s">
        <v>206</v>
      </c>
      <c r="AU174" s="198" t="s">
        <v>88</v>
      </c>
      <c r="AY174" s="15" t="s">
        <v>204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267</v>
      </c>
      <c r="BM174" s="198" t="s">
        <v>2123</v>
      </c>
    </row>
    <row r="175" s="2" customFormat="1" ht="24.15" customHeight="1">
      <c r="A175" s="34"/>
      <c r="B175" s="185"/>
      <c r="C175" s="200" t="s">
        <v>354</v>
      </c>
      <c r="D175" s="200" t="s">
        <v>301</v>
      </c>
      <c r="E175" s="201" t="s">
        <v>2124</v>
      </c>
      <c r="F175" s="202" t="s">
        <v>2125</v>
      </c>
      <c r="G175" s="203" t="s">
        <v>294</v>
      </c>
      <c r="H175" s="204">
        <v>1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334</v>
      </c>
      <c r="AT175" s="198" t="s">
        <v>301</v>
      </c>
      <c r="AU175" s="198" t="s">
        <v>88</v>
      </c>
      <c r="AY175" s="15" t="s">
        <v>204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267</v>
      </c>
      <c r="BM175" s="198" t="s">
        <v>2126</v>
      </c>
    </row>
    <row r="176" s="2" customFormat="1" ht="16.5" customHeight="1">
      <c r="A176" s="34"/>
      <c r="B176" s="185"/>
      <c r="C176" s="186" t="s">
        <v>358</v>
      </c>
      <c r="D176" s="186" t="s">
        <v>206</v>
      </c>
      <c r="E176" s="187" t="s">
        <v>2127</v>
      </c>
      <c r="F176" s="188" t="s">
        <v>2031</v>
      </c>
      <c r="G176" s="189" t="s">
        <v>641</v>
      </c>
      <c r="H176" s="211"/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267</v>
      </c>
      <c r="AT176" s="198" t="s">
        <v>206</v>
      </c>
      <c r="AU176" s="198" t="s">
        <v>88</v>
      </c>
      <c r="AY176" s="15" t="s">
        <v>204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267</v>
      </c>
      <c r="BM176" s="198" t="s">
        <v>2128</v>
      </c>
    </row>
    <row r="177" s="2" customFormat="1" ht="21.75" customHeight="1">
      <c r="A177" s="34"/>
      <c r="B177" s="185"/>
      <c r="C177" s="186" t="s">
        <v>362</v>
      </c>
      <c r="D177" s="186" t="s">
        <v>206</v>
      </c>
      <c r="E177" s="187" t="s">
        <v>2033</v>
      </c>
      <c r="F177" s="188" t="s">
        <v>2034</v>
      </c>
      <c r="G177" s="189" t="s">
        <v>641</v>
      </c>
      <c r="H177" s="211"/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267</v>
      </c>
      <c r="AT177" s="198" t="s">
        <v>206</v>
      </c>
      <c r="AU177" s="198" t="s">
        <v>88</v>
      </c>
      <c r="AY177" s="15" t="s">
        <v>204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267</v>
      </c>
      <c r="BM177" s="198" t="s">
        <v>2129</v>
      </c>
    </row>
    <row r="178" s="2" customFormat="1" ht="24.15" customHeight="1">
      <c r="A178" s="34"/>
      <c r="B178" s="185"/>
      <c r="C178" s="186" t="s">
        <v>366</v>
      </c>
      <c r="D178" s="186" t="s">
        <v>206</v>
      </c>
      <c r="E178" s="187" t="s">
        <v>2036</v>
      </c>
      <c r="F178" s="188" t="s">
        <v>2037</v>
      </c>
      <c r="G178" s="189" t="s">
        <v>641</v>
      </c>
      <c r="H178" s="211"/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267</v>
      </c>
      <c r="AT178" s="198" t="s">
        <v>206</v>
      </c>
      <c r="AU178" s="198" t="s">
        <v>88</v>
      </c>
      <c r="AY178" s="15" t="s">
        <v>204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267</v>
      </c>
      <c r="BM178" s="198" t="s">
        <v>2130</v>
      </c>
    </row>
    <row r="179" s="2" customFormat="1" ht="24.15" customHeight="1">
      <c r="A179" s="34"/>
      <c r="B179" s="185"/>
      <c r="C179" s="186" t="s">
        <v>370</v>
      </c>
      <c r="D179" s="186" t="s">
        <v>206</v>
      </c>
      <c r="E179" s="187" t="s">
        <v>2039</v>
      </c>
      <c r="F179" s="188" t="s">
        <v>2040</v>
      </c>
      <c r="G179" s="189" t="s">
        <v>641</v>
      </c>
      <c r="H179" s="211"/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267</v>
      </c>
      <c r="AT179" s="198" t="s">
        <v>206</v>
      </c>
      <c r="AU179" s="198" t="s">
        <v>88</v>
      </c>
      <c r="AY179" s="15" t="s">
        <v>204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267</v>
      </c>
      <c r="BM179" s="198" t="s">
        <v>2131</v>
      </c>
    </row>
    <row r="180" s="12" customFormat="1" ht="22.8" customHeight="1">
      <c r="A180" s="12"/>
      <c r="B180" s="172"/>
      <c r="C180" s="12"/>
      <c r="D180" s="173" t="s">
        <v>74</v>
      </c>
      <c r="E180" s="183" t="s">
        <v>2132</v>
      </c>
      <c r="F180" s="183" t="s">
        <v>2133</v>
      </c>
      <c r="G180" s="12"/>
      <c r="H180" s="12"/>
      <c r="I180" s="175"/>
      <c r="J180" s="184">
        <f>BK180</f>
        <v>0</v>
      </c>
      <c r="K180" s="12"/>
      <c r="L180" s="172"/>
      <c r="M180" s="177"/>
      <c r="N180" s="178"/>
      <c r="O180" s="178"/>
      <c r="P180" s="179">
        <f>SUM(P181:P200)</f>
        <v>0</v>
      </c>
      <c r="Q180" s="178"/>
      <c r="R180" s="179">
        <f>SUM(R181:R200)</f>
        <v>1.5138008000000001</v>
      </c>
      <c r="S180" s="178"/>
      <c r="T180" s="180">
        <f>SUM(T181:T200)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73" t="s">
        <v>88</v>
      </c>
      <c r="AT180" s="181" t="s">
        <v>74</v>
      </c>
      <c r="AU180" s="181" t="s">
        <v>82</v>
      </c>
      <c r="AY180" s="173" t="s">
        <v>204</v>
      </c>
      <c r="BK180" s="182">
        <f>SUM(BK181:BK200)</f>
        <v>0</v>
      </c>
    </row>
    <row r="181" s="2" customFormat="1" ht="24.15" customHeight="1">
      <c r="A181" s="34"/>
      <c r="B181" s="185"/>
      <c r="C181" s="186" t="s">
        <v>374</v>
      </c>
      <c r="D181" s="186" t="s">
        <v>206</v>
      </c>
      <c r="E181" s="187" t="s">
        <v>2134</v>
      </c>
      <c r="F181" s="188" t="s">
        <v>2135</v>
      </c>
      <c r="G181" s="189" t="s">
        <v>2136</v>
      </c>
      <c r="H181" s="190">
        <v>700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267</v>
      </c>
      <c r="AT181" s="198" t="s">
        <v>206</v>
      </c>
      <c r="AU181" s="198" t="s">
        <v>88</v>
      </c>
      <c r="AY181" s="15" t="s">
        <v>204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267</v>
      </c>
      <c r="BM181" s="198" t="s">
        <v>2137</v>
      </c>
    </row>
    <row r="182" s="2" customFormat="1" ht="16.5" customHeight="1">
      <c r="A182" s="34"/>
      <c r="B182" s="185"/>
      <c r="C182" s="186" t="s">
        <v>378</v>
      </c>
      <c r="D182" s="186" t="s">
        <v>206</v>
      </c>
      <c r="E182" s="187" t="s">
        <v>2138</v>
      </c>
      <c r="F182" s="188" t="s">
        <v>2139</v>
      </c>
      <c r="G182" s="189" t="s">
        <v>244</v>
      </c>
      <c r="H182" s="190">
        <v>600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0.0025200000000000001</v>
      </c>
      <c r="R182" s="196">
        <f>Q182*H182</f>
        <v>1.512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267</v>
      </c>
      <c r="AT182" s="198" t="s">
        <v>206</v>
      </c>
      <c r="AU182" s="198" t="s">
        <v>88</v>
      </c>
      <c r="AY182" s="15" t="s">
        <v>204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267</v>
      </c>
      <c r="BM182" s="198" t="s">
        <v>2140</v>
      </c>
    </row>
    <row r="183" s="2" customFormat="1" ht="37.8" customHeight="1">
      <c r="A183" s="34"/>
      <c r="B183" s="185"/>
      <c r="C183" s="200" t="s">
        <v>382</v>
      </c>
      <c r="D183" s="200" t="s">
        <v>301</v>
      </c>
      <c r="E183" s="201" t="s">
        <v>2141</v>
      </c>
      <c r="F183" s="202" t="s">
        <v>2142</v>
      </c>
      <c r="G183" s="203" t="s">
        <v>244</v>
      </c>
      <c r="H183" s="204">
        <v>600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334</v>
      </c>
      <c r="AT183" s="198" t="s">
        <v>301</v>
      </c>
      <c r="AU183" s="198" t="s">
        <v>88</v>
      </c>
      <c r="AY183" s="15" t="s">
        <v>204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267</v>
      </c>
      <c r="BM183" s="198" t="s">
        <v>2143</v>
      </c>
    </row>
    <row r="184" s="2" customFormat="1" ht="24.15" customHeight="1">
      <c r="A184" s="34"/>
      <c r="B184" s="185"/>
      <c r="C184" s="200" t="s">
        <v>386</v>
      </c>
      <c r="D184" s="200" t="s">
        <v>301</v>
      </c>
      <c r="E184" s="201" t="s">
        <v>2144</v>
      </c>
      <c r="F184" s="202" t="s">
        <v>2145</v>
      </c>
      <c r="G184" s="203" t="s">
        <v>495</v>
      </c>
      <c r="H184" s="204">
        <v>4045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334</v>
      </c>
      <c r="AT184" s="198" t="s">
        <v>301</v>
      </c>
      <c r="AU184" s="198" t="s">
        <v>88</v>
      </c>
      <c r="AY184" s="15" t="s">
        <v>204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267</v>
      </c>
      <c r="BM184" s="198" t="s">
        <v>2146</v>
      </c>
    </row>
    <row r="185" s="2" customFormat="1" ht="24.15" customHeight="1">
      <c r="A185" s="34"/>
      <c r="B185" s="185"/>
      <c r="C185" s="200" t="s">
        <v>390</v>
      </c>
      <c r="D185" s="200" t="s">
        <v>301</v>
      </c>
      <c r="E185" s="201" t="s">
        <v>2147</v>
      </c>
      <c r="F185" s="202" t="s">
        <v>2148</v>
      </c>
      <c r="G185" s="203" t="s">
        <v>294</v>
      </c>
      <c r="H185" s="204">
        <v>400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334</v>
      </c>
      <c r="AT185" s="198" t="s">
        <v>301</v>
      </c>
      <c r="AU185" s="198" t="s">
        <v>88</v>
      </c>
      <c r="AY185" s="15" t="s">
        <v>204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267</v>
      </c>
      <c r="BM185" s="198" t="s">
        <v>2149</v>
      </c>
    </row>
    <row r="186" s="2" customFormat="1" ht="24.15" customHeight="1">
      <c r="A186" s="34"/>
      <c r="B186" s="185"/>
      <c r="C186" s="200" t="s">
        <v>395</v>
      </c>
      <c r="D186" s="200" t="s">
        <v>301</v>
      </c>
      <c r="E186" s="201" t="s">
        <v>2150</v>
      </c>
      <c r="F186" s="202" t="s">
        <v>2151</v>
      </c>
      <c r="G186" s="203" t="s">
        <v>294</v>
      </c>
      <c r="H186" s="204">
        <v>8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0.00016000000000000001</v>
      </c>
      <c r="R186" s="196">
        <f>Q186*H186</f>
        <v>0.0012800000000000001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334</v>
      </c>
      <c r="AT186" s="198" t="s">
        <v>301</v>
      </c>
      <c r="AU186" s="198" t="s">
        <v>88</v>
      </c>
      <c r="AY186" s="15" t="s">
        <v>204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267</v>
      </c>
      <c r="BM186" s="198" t="s">
        <v>2152</v>
      </c>
    </row>
    <row r="187" s="2" customFormat="1" ht="33" customHeight="1">
      <c r="A187" s="34"/>
      <c r="B187" s="185"/>
      <c r="C187" s="200" t="s">
        <v>399</v>
      </c>
      <c r="D187" s="200" t="s">
        <v>301</v>
      </c>
      <c r="E187" s="201" t="s">
        <v>2153</v>
      </c>
      <c r="F187" s="202" t="s">
        <v>2154</v>
      </c>
      <c r="G187" s="203" t="s">
        <v>495</v>
      </c>
      <c r="H187" s="204">
        <v>570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334</v>
      </c>
      <c r="AT187" s="198" t="s">
        <v>301</v>
      </c>
      <c r="AU187" s="198" t="s">
        <v>88</v>
      </c>
      <c r="AY187" s="15" t="s">
        <v>204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88</v>
      </c>
      <c r="BK187" s="199">
        <f>ROUND(I187*H187,2)</f>
        <v>0</v>
      </c>
      <c r="BL187" s="15" t="s">
        <v>267</v>
      </c>
      <c r="BM187" s="198" t="s">
        <v>2155</v>
      </c>
    </row>
    <row r="188" s="2" customFormat="1" ht="24.15" customHeight="1">
      <c r="A188" s="34"/>
      <c r="B188" s="185"/>
      <c r="C188" s="200" t="s">
        <v>403</v>
      </c>
      <c r="D188" s="200" t="s">
        <v>301</v>
      </c>
      <c r="E188" s="201" t="s">
        <v>2156</v>
      </c>
      <c r="F188" s="202" t="s">
        <v>2157</v>
      </c>
      <c r="G188" s="203" t="s">
        <v>495</v>
      </c>
      <c r="H188" s="204">
        <v>500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334</v>
      </c>
      <c r="AT188" s="198" t="s">
        <v>301</v>
      </c>
      <c r="AU188" s="198" t="s">
        <v>88</v>
      </c>
      <c r="AY188" s="15" t="s">
        <v>204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88</v>
      </c>
      <c r="BK188" s="199">
        <f>ROUND(I188*H188,2)</f>
        <v>0</v>
      </c>
      <c r="BL188" s="15" t="s">
        <v>267</v>
      </c>
      <c r="BM188" s="198" t="s">
        <v>2158</v>
      </c>
    </row>
    <row r="189" s="2" customFormat="1" ht="21.75" customHeight="1">
      <c r="A189" s="34"/>
      <c r="B189" s="185"/>
      <c r="C189" s="200" t="s">
        <v>407</v>
      </c>
      <c r="D189" s="200" t="s">
        <v>301</v>
      </c>
      <c r="E189" s="201" t="s">
        <v>2159</v>
      </c>
      <c r="F189" s="202" t="s">
        <v>2160</v>
      </c>
      <c r="G189" s="203" t="s">
        <v>508</v>
      </c>
      <c r="H189" s="204">
        <v>120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334</v>
      </c>
      <c r="AT189" s="198" t="s">
        <v>301</v>
      </c>
      <c r="AU189" s="198" t="s">
        <v>88</v>
      </c>
      <c r="AY189" s="15" t="s">
        <v>204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267</v>
      </c>
      <c r="BM189" s="198" t="s">
        <v>2161</v>
      </c>
    </row>
    <row r="190" s="2" customFormat="1" ht="24.15" customHeight="1">
      <c r="A190" s="34"/>
      <c r="B190" s="185"/>
      <c r="C190" s="186" t="s">
        <v>412</v>
      </c>
      <c r="D190" s="186" t="s">
        <v>206</v>
      </c>
      <c r="E190" s="187" t="s">
        <v>2162</v>
      </c>
      <c r="F190" s="188" t="s">
        <v>2163</v>
      </c>
      <c r="G190" s="189" t="s">
        <v>294</v>
      </c>
      <c r="H190" s="190">
        <v>2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8.6799999999999996E-05</v>
      </c>
      <c r="R190" s="196">
        <f>Q190*H190</f>
        <v>0.00017359999999999999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267</v>
      </c>
      <c r="AT190" s="198" t="s">
        <v>206</v>
      </c>
      <c r="AU190" s="198" t="s">
        <v>88</v>
      </c>
      <c r="AY190" s="15" t="s">
        <v>204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267</v>
      </c>
      <c r="BM190" s="198" t="s">
        <v>2164</v>
      </c>
    </row>
    <row r="191" s="2" customFormat="1" ht="44.25" customHeight="1">
      <c r="A191" s="34"/>
      <c r="B191" s="185"/>
      <c r="C191" s="200" t="s">
        <v>416</v>
      </c>
      <c r="D191" s="200" t="s">
        <v>301</v>
      </c>
      <c r="E191" s="201" t="s">
        <v>2165</v>
      </c>
      <c r="F191" s="202" t="s">
        <v>2166</v>
      </c>
      <c r="G191" s="203" t="s">
        <v>294</v>
      </c>
      <c r="H191" s="204">
        <v>2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334</v>
      </c>
      <c r="AT191" s="198" t="s">
        <v>301</v>
      </c>
      <c r="AU191" s="198" t="s">
        <v>88</v>
      </c>
      <c r="AY191" s="15" t="s">
        <v>204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88</v>
      </c>
      <c r="BK191" s="199">
        <f>ROUND(I191*H191,2)</f>
        <v>0</v>
      </c>
      <c r="BL191" s="15" t="s">
        <v>267</v>
      </c>
      <c r="BM191" s="198" t="s">
        <v>2167</v>
      </c>
    </row>
    <row r="192" s="2" customFormat="1" ht="24.15" customHeight="1">
      <c r="A192" s="34"/>
      <c r="B192" s="185"/>
      <c r="C192" s="186" t="s">
        <v>420</v>
      </c>
      <c r="D192" s="186" t="s">
        <v>206</v>
      </c>
      <c r="E192" s="187" t="s">
        <v>2168</v>
      </c>
      <c r="F192" s="188" t="s">
        <v>2169</v>
      </c>
      <c r="G192" s="189" t="s">
        <v>294</v>
      </c>
      <c r="H192" s="190">
        <v>1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8.6799999999999996E-05</v>
      </c>
      <c r="R192" s="196">
        <f>Q192*H192</f>
        <v>8.6799999999999996E-05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267</v>
      </c>
      <c r="AT192" s="198" t="s">
        <v>206</v>
      </c>
      <c r="AU192" s="198" t="s">
        <v>88</v>
      </c>
      <c r="AY192" s="15" t="s">
        <v>204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88</v>
      </c>
      <c r="BK192" s="199">
        <f>ROUND(I192*H192,2)</f>
        <v>0</v>
      </c>
      <c r="BL192" s="15" t="s">
        <v>267</v>
      </c>
      <c r="BM192" s="198" t="s">
        <v>2170</v>
      </c>
    </row>
    <row r="193" s="2" customFormat="1" ht="44.25" customHeight="1">
      <c r="A193" s="34"/>
      <c r="B193" s="185"/>
      <c r="C193" s="200" t="s">
        <v>424</v>
      </c>
      <c r="D193" s="200" t="s">
        <v>301</v>
      </c>
      <c r="E193" s="201" t="s">
        <v>2171</v>
      </c>
      <c r="F193" s="202" t="s">
        <v>2172</v>
      </c>
      <c r="G193" s="203" t="s">
        <v>294</v>
      </c>
      <c r="H193" s="204">
        <v>1</v>
      </c>
      <c r="I193" s="205"/>
      <c r="J193" s="206">
        <f>ROUND(I193*H193,2)</f>
        <v>0</v>
      </c>
      <c r="K193" s="207"/>
      <c r="L193" s="208"/>
      <c r="M193" s="209" t="s">
        <v>1</v>
      </c>
      <c r="N193" s="210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334</v>
      </c>
      <c r="AT193" s="198" t="s">
        <v>301</v>
      </c>
      <c r="AU193" s="198" t="s">
        <v>88</v>
      </c>
      <c r="AY193" s="15" t="s">
        <v>204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88</v>
      </c>
      <c r="BK193" s="199">
        <f>ROUND(I193*H193,2)</f>
        <v>0</v>
      </c>
      <c r="BL193" s="15" t="s">
        <v>267</v>
      </c>
      <c r="BM193" s="198" t="s">
        <v>2173</v>
      </c>
    </row>
    <row r="194" s="2" customFormat="1" ht="24.15" customHeight="1">
      <c r="A194" s="34"/>
      <c r="B194" s="185"/>
      <c r="C194" s="186" t="s">
        <v>428</v>
      </c>
      <c r="D194" s="186" t="s">
        <v>206</v>
      </c>
      <c r="E194" s="187" t="s">
        <v>2174</v>
      </c>
      <c r="F194" s="188" t="s">
        <v>2175</v>
      </c>
      <c r="G194" s="189" t="s">
        <v>294</v>
      </c>
      <c r="H194" s="190">
        <v>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8.6799999999999996E-05</v>
      </c>
      <c r="R194" s="196">
        <f>Q194*H194</f>
        <v>8.6799999999999996E-05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267</v>
      </c>
      <c r="AT194" s="198" t="s">
        <v>206</v>
      </c>
      <c r="AU194" s="198" t="s">
        <v>88</v>
      </c>
      <c r="AY194" s="15" t="s">
        <v>204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88</v>
      </c>
      <c r="BK194" s="199">
        <f>ROUND(I194*H194,2)</f>
        <v>0</v>
      </c>
      <c r="BL194" s="15" t="s">
        <v>267</v>
      </c>
      <c r="BM194" s="198" t="s">
        <v>2176</v>
      </c>
    </row>
    <row r="195" s="2" customFormat="1" ht="44.25" customHeight="1">
      <c r="A195" s="34"/>
      <c r="B195" s="185"/>
      <c r="C195" s="200" t="s">
        <v>432</v>
      </c>
      <c r="D195" s="200" t="s">
        <v>301</v>
      </c>
      <c r="E195" s="201" t="s">
        <v>2177</v>
      </c>
      <c r="F195" s="202" t="s">
        <v>2178</v>
      </c>
      <c r="G195" s="203" t="s">
        <v>294</v>
      </c>
      <c r="H195" s="204">
        <v>1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334</v>
      </c>
      <c r="AT195" s="198" t="s">
        <v>301</v>
      </c>
      <c r="AU195" s="198" t="s">
        <v>88</v>
      </c>
      <c r="AY195" s="15" t="s">
        <v>204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88</v>
      </c>
      <c r="BK195" s="199">
        <f>ROUND(I195*H195,2)</f>
        <v>0</v>
      </c>
      <c r="BL195" s="15" t="s">
        <v>267</v>
      </c>
      <c r="BM195" s="198" t="s">
        <v>2179</v>
      </c>
    </row>
    <row r="196" s="2" customFormat="1" ht="24.15" customHeight="1">
      <c r="A196" s="34"/>
      <c r="B196" s="185"/>
      <c r="C196" s="186" t="s">
        <v>436</v>
      </c>
      <c r="D196" s="186" t="s">
        <v>206</v>
      </c>
      <c r="E196" s="187" t="s">
        <v>2180</v>
      </c>
      <c r="F196" s="188" t="s">
        <v>2181</v>
      </c>
      <c r="G196" s="189" t="s">
        <v>294</v>
      </c>
      <c r="H196" s="190">
        <v>2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8.6799999999999996E-05</v>
      </c>
      <c r="R196" s="196">
        <f>Q196*H196</f>
        <v>0.00017359999999999999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267</v>
      </c>
      <c r="AT196" s="198" t="s">
        <v>206</v>
      </c>
      <c r="AU196" s="198" t="s">
        <v>88</v>
      </c>
      <c r="AY196" s="15" t="s">
        <v>204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88</v>
      </c>
      <c r="BK196" s="199">
        <f>ROUND(I196*H196,2)</f>
        <v>0</v>
      </c>
      <c r="BL196" s="15" t="s">
        <v>267</v>
      </c>
      <c r="BM196" s="198" t="s">
        <v>2182</v>
      </c>
    </row>
    <row r="197" s="2" customFormat="1" ht="44.25" customHeight="1">
      <c r="A197" s="34"/>
      <c r="B197" s="185"/>
      <c r="C197" s="200" t="s">
        <v>440</v>
      </c>
      <c r="D197" s="200" t="s">
        <v>301</v>
      </c>
      <c r="E197" s="201" t="s">
        <v>2183</v>
      </c>
      <c r="F197" s="202" t="s">
        <v>2184</v>
      </c>
      <c r="G197" s="203" t="s">
        <v>294</v>
      </c>
      <c r="H197" s="204">
        <v>2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334</v>
      </c>
      <c r="AT197" s="198" t="s">
        <v>301</v>
      </c>
      <c r="AU197" s="198" t="s">
        <v>88</v>
      </c>
      <c r="AY197" s="15" t="s">
        <v>204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88</v>
      </c>
      <c r="BK197" s="199">
        <f>ROUND(I197*H197,2)</f>
        <v>0</v>
      </c>
      <c r="BL197" s="15" t="s">
        <v>267</v>
      </c>
      <c r="BM197" s="198" t="s">
        <v>2185</v>
      </c>
    </row>
    <row r="198" s="2" customFormat="1" ht="24.15" customHeight="1">
      <c r="A198" s="34"/>
      <c r="B198" s="185"/>
      <c r="C198" s="186" t="s">
        <v>444</v>
      </c>
      <c r="D198" s="186" t="s">
        <v>206</v>
      </c>
      <c r="E198" s="187" t="s">
        <v>2186</v>
      </c>
      <c r="F198" s="188" t="s">
        <v>2187</v>
      </c>
      <c r="G198" s="189" t="s">
        <v>641</v>
      </c>
      <c r="H198" s="211"/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267</v>
      </c>
      <c r="AT198" s="198" t="s">
        <v>206</v>
      </c>
      <c r="AU198" s="198" t="s">
        <v>88</v>
      </c>
      <c r="AY198" s="15" t="s">
        <v>204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88</v>
      </c>
      <c r="BK198" s="199">
        <f>ROUND(I198*H198,2)</f>
        <v>0</v>
      </c>
      <c r="BL198" s="15" t="s">
        <v>267</v>
      </c>
      <c r="BM198" s="198" t="s">
        <v>2188</v>
      </c>
    </row>
    <row r="199" s="2" customFormat="1" ht="24.15" customHeight="1">
      <c r="A199" s="34"/>
      <c r="B199" s="185"/>
      <c r="C199" s="186" t="s">
        <v>448</v>
      </c>
      <c r="D199" s="186" t="s">
        <v>206</v>
      </c>
      <c r="E199" s="187" t="s">
        <v>2189</v>
      </c>
      <c r="F199" s="188" t="s">
        <v>2190</v>
      </c>
      <c r="G199" s="189" t="s">
        <v>641</v>
      </c>
      <c r="H199" s="211"/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267</v>
      </c>
      <c r="AT199" s="198" t="s">
        <v>206</v>
      </c>
      <c r="AU199" s="198" t="s">
        <v>88</v>
      </c>
      <c r="AY199" s="15" t="s">
        <v>204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88</v>
      </c>
      <c r="BK199" s="199">
        <f>ROUND(I199*H199,2)</f>
        <v>0</v>
      </c>
      <c r="BL199" s="15" t="s">
        <v>267</v>
      </c>
      <c r="BM199" s="198" t="s">
        <v>2191</v>
      </c>
    </row>
    <row r="200" s="2" customFormat="1" ht="33" customHeight="1">
      <c r="A200" s="34"/>
      <c r="B200" s="185"/>
      <c r="C200" s="186" t="s">
        <v>452</v>
      </c>
      <c r="D200" s="186" t="s">
        <v>206</v>
      </c>
      <c r="E200" s="187" t="s">
        <v>2192</v>
      </c>
      <c r="F200" s="188" t="s">
        <v>2193</v>
      </c>
      <c r="G200" s="189" t="s">
        <v>641</v>
      </c>
      <c r="H200" s="211"/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267</v>
      </c>
      <c r="AT200" s="198" t="s">
        <v>206</v>
      </c>
      <c r="AU200" s="198" t="s">
        <v>88</v>
      </c>
      <c r="AY200" s="15" t="s">
        <v>204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88</v>
      </c>
      <c r="BK200" s="199">
        <f>ROUND(I200*H200,2)</f>
        <v>0</v>
      </c>
      <c r="BL200" s="15" t="s">
        <v>267</v>
      </c>
      <c r="BM200" s="198" t="s">
        <v>2194</v>
      </c>
    </row>
    <row r="201" s="12" customFormat="1" ht="25.92" customHeight="1">
      <c r="A201" s="12"/>
      <c r="B201" s="172"/>
      <c r="C201" s="12"/>
      <c r="D201" s="173" t="s">
        <v>74</v>
      </c>
      <c r="E201" s="174" t="s">
        <v>1228</v>
      </c>
      <c r="F201" s="174" t="s">
        <v>1229</v>
      </c>
      <c r="G201" s="12"/>
      <c r="H201" s="12"/>
      <c r="I201" s="175"/>
      <c r="J201" s="176">
        <f>BK201</f>
        <v>0</v>
      </c>
      <c r="K201" s="12"/>
      <c r="L201" s="172"/>
      <c r="M201" s="177"/>
      <c r="N201" s="178"/>
      <c r="O201" s="178"/>
      <c r="P201" s="179">
        <f>SUM(P202:P208)</f>
        <v>0</v>
      </c>
      <c r="Q201" s="178"/>
      <c r="R201" s="179">
        <f>SUM(R202:R208)</f>
        <v>0</v>
      </c>
      <c r="S201" s="178"/>
      <c r="T201" s="180">
        <f>SUM(T202:T208)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73" t="s">
        <v>210</v>
      </c>
      <c r="AT201" s="181" t="s">
        <v>74</v>
      </c>
      <c r="AU201" s="181" t="s">
        <v>75</v>
      </c>
      <c r="AY201" s="173" t="s">
        <v>204</v>
      </c>
      <c r="BK201" s="182">
        <f>SUM(BK202:BK208)</f>
        <v>0</v>
      </c>
    </row>
    <row r="202" s="2" customFormat="1" ht="16.5" customHeight="1">
      <c r="A202" s="34"/>
      <c r="B202" s="185"/>
      <c r="C202" s="186" t="s">
        <v>456</v>
      </c>
      <c r="D202" s="186" t="s">
        <v>206</v>
      </c>
      <c r="E202" s="187" t="s">
        <v>2195</v>
      </c>
      <c r="F202" s="188" t="s">
        <v>2196</v>
      </c>
      <c r="G202" s="189" t="s">
        <v>1658</v>
      </c>
      <c r="H202" s="190">
        <v>1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1233</v>
      </c>
      <c r="AT202" s="198" t="s">
        <v>206</v>
      </c>
      <c r="AU202" s="198" t="s">
        <v>82</v>
      </c>
      <c r="AY202" s="15" t="s">
        <v>204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88</v>
      </c>
      <c r="BK202" s="199">
        <f>ROUND(I202*H202,2)</f>
        <v>0</v>
      </c>
      <c r="BL202" s="15" t="s">
        <v>1233</v>
      </c>
      <c r="BM202" s="198" t="s">
        <v>2197</v>
      </c>
    </row>
    <row r="203" s="2" customFormat="1" ht="16.5" customHeight="1">
      <c r="A203" s="34"/>
      <c r="B203" s="185"/>
      <c r="C203" s="186" t="s">
        <v>460</v>
      </c>
      <c r="D203" s="186" t="s">
        <v>206</v>
      </c>
      <c r="E203" s="187" t="s">
        <v>2198</v>
      </c>
      <c r="F203" s="188" t="s">
        <v>2199</v>
      </c>
      <c r="G203" s="189" t="s">
        <v>1658</v>
      </c>
      <c r="H203" s="190">
        <v>1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1661</v>
      </c>
      <c r="AT203" s="198" t="s">
        <v>206</v>
      </c>
      <c r="AU203" s="198" t="s">
        <v>82</v>
      </c>
      <c r="AY203" s="15" t="s">
        <v>204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88</v>
      </c>
      <c r="BK203" s="199">
        <f>ROUND(I203*H203,2)</f>
        <v>0</v>
      </c>
      <c r="BL203" s="15" t="s">
        <v>1661</v>
      </c>
      <c r="BM203" s="198" t="s">
        <v>2200</v>
      </c>
    </row>
    <row r="204" s="2" customFormat="1" ht="24.15" customHeight="1">
      <c r="A204" s="34"/>
      <c r="B204" s="185"/>
      <c r="C204" s="186" t="s">
        <v>464</v>
      </c>
      <c r="D204" s="186" t="s">
        <v>206</v>
      </c>
      <c r="E204" s="187" t="s">
        <v>2201</v>
      </c>
      <c r="F204" s="188" t="s">
        <v>2202</v>
      </c>
      <c r="G204" s="189" t="s">
        <v>1238</v>
      </c>
      <c r="H204" s="190">
        <v>36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1661</v>
      </c>
      <c r="AT204" s="198" t="s">
        <v>206</v>
      </c>
      <c r="AU204" s="198" t="s">
        <v>82</v>
      </c>
      <c r="AY204" s="15" t="s">
        <v>204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88</v>
      </c>
      <c r="BK204" s="199">
        <f>ROUND(I204*H204,2)</f>
        <v>0</v>
      </c>
      <c r="BL204" s="15" t="s">
        <v>1661</v>
      </c>
      <c r="BM204" s="198" t="s">
        <v>2203</v>
      </c>
    </row>
    <row r="205" s="2" customFormat="1" ht="33" customHeight="1">
      <c r="A205" s="34"/>
      <c r="B205" s="185"/>
      <c r="C205" s="186" t="s">
        <v>468</v>
      </c>
      <c r="D205" s="186" t="s">
        <v>206</v>
      </c>
      <c r="E205" s="187" t="s">
        <v>1231</v>
      </c>
      <c r="F205" s="188" t="s">
        <v>1660</v>
      </c>
      <c r="G205" s="189" t="s">
        <v>1238</v>
      </c>
      <c r="H205" s="190">
        <v>55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1233</v>
      </c>
      <c r="AT205" s="198" t="s">
        <v>206</v>
      </c>
      <c r="AU205" s="198" t="s">
        <v>82</v>
      </c>
      <c r="AY205" s="15" t="s">
        <v>204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88</v>
      </c>
      <c r="BK205" s="199">
        <f>ROUND(I205*H205,2)</f>
        <v>0</v>
      </c>
      <c r="BL205" s="15" t="s">
        <v>1233</v>
      </c>
      <c r="BM205" s="198" t="s">
        <v>2204</v>
      </c>
    </row>
    <row r="206" s="2" customFormat="1" ht="37.8" customHeight="1">
      <c r="A206" s="34"/>
      <c r="B206" s="185"/>
      <c r="C206" s="186" t="s">
        <v>472</v>
      </c>
      <c r="D206" s="186" t="s">
        <v>206</v>
      </c>
      <c r="E206" s="187" t="s">
        <v>1236</v>
      </c>
      <c r="F206" s="188" t="s">
        <v>1663</v>
      </c>
      <c r="G206" s="189" t="s">
        <v>1238</v>
      </c>
      <c r="H206" s="190">
        <v>37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1233</v>
      </c>
      <c r="AT206" s="198" t="s">
        <v>206</v>
      </c>
      <c r="AU206" s="198" t="s">
        <v>82</v>
      </c>
      <c r="AY206" s="15" t="s">
        <v>204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88</v>
      </c>
      <c r="BK206" s="199">
        <f>ROUND(I206*H206,2)</f>
        <v>0</v>
      </c>
      <c r="BL206" s="15" t="s">
        <v>1233</v>
      </c>
      <c r="BM206" s="198" t="s">
        <v>2205</v>
      </c>
    </row>
    <row r="207" s="2" customFormat="1" ht="33" customHeight="1">
      <c r="A207" s="34"/>
      <c r="B207" s="185"/>
      <c r="C207" s="186" t="s">
        <v>476</v>
      </c>
      <c r="D207" s="186" t="s">
        <v>206</v>
      </c>
      <c r="E207" s="187" t="s">
        <v>1665</v>
      </c>
      <c r="F207" s="188" t="s">
        <v>1666</v>
      </c>
      <c r="G207" s="189" t="s">
        <v>1238</v>
      </c>
      <c r="H207" s="190">
        <v>28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1233</v>
      </c>
      <c r="AT207" s="198" t="s">
        <v>206</v>
      </c>
      <c r="AU207" s="198" t="s">
        <v>82</v>
      </c>
      <c r="AY207" s="15" t="s">
        <v>204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88</v>
      </c>
      <c r="BK207" s="199">
        <f>ROUND(I207*H207,2)</f>
        <v>0</v>
      </c>
      <c r="BL207" s="15" t="s">
        <v>1233</v>
      </c>
      <c r="BM207" s="198" t="s">
        <v>2206</v>
      </c>
    </row>
    <row r="208" s="2" customFormat="1" ht="37.8" customHeight="1">
      <c r="A208" s="34"/>
      <c r="B208" s="185"/>
      <c r="C208" s="186" t="s">
        <v>480</v>
      </c>
      <c r="D208" s="186" t="s">
        <v>206</v>
      </c>
      <c r="E208" s="187" t="s">
        <v>1668</v>
      </c>
      <c r="F208" s="188" t="s">
        <v>1669</v>
      </c>
      <c r="G208" s="189" t="s">
        <v>1238</v>
      </c>
      <c r="H208" s="190">
        <v>15</v>
      </c>
      <c r="I208" s="191"/>
      <c r="J208" s="192">
        <f>ROUND(I208*H208,2)</f>
        <v>0</v>
      </c>
      <c r="K208" s="193"/>
      <c r="L208" s="35"/>
      <c r="M208" s="212" t="s">
        <v>1</v>
      </c>
      <c r="N208" s="213" t="s">
        <v>41</v>
      </c>
      <c r="O208" s="214"/>
      <c r="P208" s="215">
        <f>O208*H208</f>
        <v>0</v>
      </c>
      <c r="Q208" s="215">
        <v>0</v>
      </c>
      <c r="R208" s="215">
        <f>Q208*H208</f>
        <v>0</v>
      </c>
      <c r="S208" s="215">
        <v>0</v>
      </c>
      <c r="T208" s="21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1233</v>
      </c>
      <c r="AT208" s="198" t="s">
        <v>206</v>
      </c>
      <c r="AU208" s="198" t="s">
        <v>82</v>
      </c>
      <c r="AY208" s="15" t="s">
        <v>204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88</v>
      </c>
      <c r="BK208" s="199">
        <f>ROUND(I208*H208,2)</f>
        <v>0</v>
      </c>
      <c r="BL208" s="15" t="s">
        <v>1233</v>
      </c>
      <c r="BM208" s="198" t="s">
        <v>2207</v>
      </c>
    </row>
    <row r="209" s="2" customFormat="1" ht="6.96" customHeight="1">
      <c r="A209" s="34"/>
      <c r="B209" s="61"/>
      <c r="C209" s="62"/>
      <c r="D209" s="62"/>
      <c r="E209" s="62"/>
      <c r="F209" s="62"/>
      <c r="G209" s="62"/>
      <c r="H209" s="62"/>
      <c r="I209" s="62"/>
      <c r="J209" s="62"/>
      <c r="K209" s="62"/>
      <c r="L209" s="35"/>
      <c r="M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</row>
  </sheetData>
  <autoFilter ref="C131:K20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1" customFormat="1" ht="12" customHeight="1">
      <c r="B8" s="18"/>
      <c r="D8" s="28" t="s">
        <v>153</v>
      </c>
      <c r="L8" s="18"/>
    </row>
    <row r="9" s="2" customFormat="1" ht="16.5" customHeight="1">
      <c r="A9" s="34"/>
      <c r="B9" s="35"/>
      <c r="C9" s="34"/>
      <c r="D9" s="34"/>
      <c r="E9" s="131" t="s">
        <v>154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155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2208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5. 4. 2024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1248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ROUND(J126,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ROUND((SUM(BE126:BE174)),  2)</f>
        <v>0</v>
      </c>
      <c r="G35" s="138"/>
      <c r="H35" s="138"/>
      <c r="I35" s="139">
        <v>0.20000000000000001</v>
      </c>
      <c r="J35" s="137">
        <f>ROUND(((SUM(BE126:BE174))*I35),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ROUND((SUM(BF126:BF174)),  2)</f>
        <v>0</v>
      </c>
      <c r="G36" s="138"/>
      <c r="H36" s="138"/>
      <c r="I36" s="139">
        <v>0.20000000000000001</v>
      </c>
      <c r="J36" s="137">
        <f>ROUND(((SUM(BF126:BF174))*I36),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ROUND((SUM(BG126:BG174)),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ROUND((SUM(BH126:BH174)),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ROUND((SUM(BI126:BI174)),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153</v>
      </c>
      <c r="L86" s="18"/>
    </row>
    <row r="87" s="2" customFormat="1" ht="16.5" customHeight="1">
      <c r="A87" s="34"/>
      <c r="B87" s="35"/>
      <c r="C87" s="34"/>
      <c r="D87" s="34"/>
      <c r="E87" s="131" t="s">
        <v>154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155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04 - Vzduchotechnika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k.ú.: Ždiar nad Hronom, č.p.:1793/3</v>
      </c>
      <c r="G91" s="34"/>
      <c r="H91" s="34"/>
      <c r="I91" s="28" t="s">
        <v>21</v>
      </c>
      <c r="J91" s="70" t="str">
        <f>IF(J14="","",J14)</f>
        <v>5. 4. 2024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Zriadenie sociálnych služieb LIPA</v>
      </c>
      <c r="G93" s="34"/>
      <c r="H93" s="34"/>
      <c r="I93" s="28" t="s">
        <v>29</v>
      </c>
      <c r="J93" s="32" t="str">
        <f>E23</f>
        <v>Ing. Viliam Michálek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Ing. Peter Antol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159</v>
      </c>
      <c r="D96" s="142"/>
      <c r="E96" s="142"/>
      <c r="F96" s="142"/>
      <c r="G96" s="142"/>
      <c r="H96" s="142"/>
      <c r="I96" s="142"/>
      <c r="J96" s="151" t="s">
        <v>160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161</v>
      </c>
      <c r="D98" s="34"/>
      <c r="E98" s="34"/>
      <c r="F98" s="34"/>
      <c r="G98" s="34"/>
      <c r="H98" s="34"/>
      <c r="I98" s="34"/>
      <c r="J98" s="97">
        <f>J126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162</v>
      </c>
    </row>
    <row r="99" s="9" customFormat="1" ht="24.96" customHeight="1">
      <c r="A99" s="9"/>
      <c r="B99" s="153"/>
      <c r="C99" s="9"/>
      <c r="D99" s="154" t="s">
        <v>171</v>
      </c>
      <c r="E99" s="155"/>
      <c r="F99" s="155"/>
      <c r="G99" s="155"/>
      <c r="H99" s="155"/>
      <c r="I99" s="155"/>
      <c r="J99" s="156">
        <f>J127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174</v>
      </c>
      <c r="E100" s="159"/>
      <c r="F100" s="159"/>
      <c r="G100" s="159"/>
      <c r="H100" s="159"/>
      <c r="I100" s="159"/>
      <c r="J100" s="160">
        <f>J128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1249</v>
      </c>
      <c r="E101" s="159"/>
      <c r="F101" s="159"/>
      <c r="G101" s="159"/>
      <c r="H101" s="159"/>
      <c r="I101" s="159"/>
      <c r="J101" s="160">
        <f>J133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2209</v>
      </c>
      <c r="E102" s="159"/>
      <c r="F102" s="159"/>
      <c r="G102" s="159"/>
      <c r="H102" s="159"/>
      <c r="I102" s="159"/>
      <c r="J102" s="160">
        <f>J137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2210</v>
      </c>
      <c r="E103" s="155"/>
      <c r="F103" s="155"/>
      <c r="G103" s="155"/>
      <c r="H103" s="155"/>
      <c r="I103" s="155"/>
      <c r="J103" s="156">
        <f>J167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188</v>
      </c>
      <c r="E104" s="155"/>
      <c r="F104" s="155"/>
      <c r="G104" s="155"/>
      <c r="H104" s="155"/>
      <c r="I104" s="155"/>
      <c r="J104" s="156">
        <f>J170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190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1" t="str">
        <f>E7</f>
        <v>Výstavba novej budovy strediska DSS Doména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153</v>
      </c>
      <c r="L115" s="18"/>
    </row>
    <row r="116" s="2" customFormat="1" ht="16.5" customHeight="1">
      <c r="A116" s="34"/>
      <c r="B116" s="35"/>
      <c r="C116" s="34"/>
      <c r="D116" s="34"/>
      <c r="E116" s="131" t="s">
        <v>154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E11</f>
        <v>04 - Vzduchotechnika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F14</f>
        <v>k.ú.: Ždiar nad Hronom, č.p.:1793/3</v>
      </c>
      <c r="G120" s="34"/>
      <c r="H120" s="34"/>
      <c r="I120" s="28" t="s">
        <v>21</v>
      </c>
      <c r="J120" s="70" t="str">
        <f>IF(J14="","",J14)</f>
        <v>5. 4. 2024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23</v>
      </c>
      <c r="D122" s="34"/>
      <c r="E122" s="34"/>
      <c r="F122" s="23" t="str">
        <f>E17</f>
        <v>Zriadenie sociálnych služieb LIPA</v>
      </c>
      <c r="G122" s="34"/>
      <c r="H122" s="34"/>
      <c r="I122" s="28" t="s">
        <v>29</v>
      </c>
      <c r="J122" s="32" t="str">
        <f>E23</f>
        <v>Ing. Viliam Michálek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IF(E20="","",E20)</f>
        <v>Vyplň údaj</v>
      </c>
      <c r="G123" s="34"/>
      <c r="H123" s="34"/>
      <c r="I123" s="28" t="s">
        <v>32</v>
      </c>
      <c r="J123" s="32" t="str">
        <f>E26</f>
        <v>Ing. Peter Antol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191</v>
      </c>
      <c r="D125" s="164" t="s">
        <v>60</v>
      </c>
      <c r="E125" s="164" t="s">
        <v>56</v>
      </c>
      <c r="F125" s="164" t="s">
        <v>57</v>
      </c>
      <c r="G125" s="164" t="s">
        <v>192</v>
      </c>
      <c r="H125" s="164" t="s">
        <v>193</v>
      </c>
      <c r="I125" s="164" t="s">
        <v>194</v>
      </c>
      <c r="J125" s="165" t="s">
        <v>160</v>
      </c>
      <c r="K125" s="166" t="s">
        <v>195</v>
      </c>
      <c r="L125" s="167"/>
      <c r="M125" s="87" t="s">
        <v>1</v>
      </c>
      <c r="N125" s="88" t="s">
        <v>39</v>
      </c>
      <c r="O125" s="88" t="s">
        <v>196</v>
      </c>
      <c r="P125" s="88" t="s">
        <v>197</v>
      </c>
      <c r="Q125" s="88" t="s">
        <v>198</v>
      </c>
      <c r="R125" s="88" t="s">
        <v>199</v>
      </c>
      <c r="S125" s="88" t="s">
        <v>200</v>
      </c>
      <c r="T125" s="89" t="s">
        <v>201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161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P127+P167+P170</f>
        <v>0</v>
      </c>
      <c r="Q126" s="91"/>
      <c r="R126" s="169">
        <f>R127+R167+R170</f>
        <v>0.11069000000000001</v>
      </c>
      <c r="S126" s="91"/>
      <c r="T126" s="170">
        <f>T127+T167+T170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162</v>
      </c>
      <c r="BK126" s="171">
        <f>BK127+BK167+BK170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577</v>
      </c>
      <c r="F127" s="174" t="s">
        <v>578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P128+P133+P137</f>
        <v>0</v>
      </c>
      <c r="Q127" s="178"/>
      <c r="R127" s="179">
        <f>R128+R133+R137</f>
        <v>0.11069000000000001</v>
      </c>
      <c r="S127" s="178"/>
      <c r="T127" s="180">
        <f>T128+T133+T137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88</v>
      </c>
      <c r="AT127" s="181" t="s">
        <v>74</v>
      </c>
      <c r="AU127" s="181" t="s">
        <v>75</v>
      </c>
      <c r="AY127" s="173" t="s">
        <v>204</v>
      </c>
      <c r="BK127" s="182">
        <f>BK128+BK133+BK137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689</v>
      </c>
      <c r="F128" s="183" t="s">
        <v>690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SUM(P129:P132)</f>
        <v>0</v>
      </c>
      <c r="Q128" s="178"/>
      <c r="R128" s="179">
        <f>SUM(R129:R132)</f>
        <v>0.014809999999999999</v>
      </c>
      <c r="S128" s="178"/>
      <c r="T128" s="180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88</v>
      </c>
      <c r="AT128" s="181" t="s">
        <v>74</v>
      </c>
      <c r="AU128" s="181" t="s">
        <v>82</v>
      </c>
      <c r="AY128" s="173" t="s">
        <v>204</v>
      </c>
      <c r="BK128" s="182">
        <f>SUM(BK129:BK132)</f>
        <v>0</v>
      </c>
    </row>
    <row r="129" s="2" customFormat="1" ht="24.15" customHeight="1">
      <c r="A129" s="34"/>
      <c r="B129" s="185"/>
      <c r="C129" s="186" t="s">
        <v>225</v>
      </c>
      <c r="D129" s="186" t="s">
        <v>206</v>
      </c>
      <c r="E129" s="187" t="s">
        <v>2211</v>
      </c>
      <c r="F129" s="188" t="s">
        <v>2212</v>
      </c>
      <c r="G129" s="189" t="s">
        <v>244</v>
      </c>
      <c r="H129" s="190">
        <v>20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2.0000000000000002E-05</v>
      </c>
      <c r="R129" s="196">
        <f>Q129*H129</f>
        <v>0.00040000000000000002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267</v>
      </c>
      <c r="AT129" s="198" t="s">
        <v>206</v>
      </c>
      <c r="AU129" s="198" t="s">
        <v>88</v>
      </c>
      <c r="AY129" s="15" t="s">
        <v>204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88</v>
      </c>
      <c r="BK129" s="199">
        <f>ROUND(I129*H129,2)</f>
        <v>0</v>
      </c>
      <c r="BL129" s="15" t="s">
        <v>267</v>
      </c>
      <c r="BM129" s="198" t="s">
        <v>2213</v>
      </c>
    </row>
    <row r="130" s="2" customFormat="1" ht="24.15" customHeight="1">
      <c r="A130" s="34"/>
      <c r="B130" s="185"/>
      <c r="C130" s="200" t="s">
        <v>229</v>
      </c>
      <c r="D130" s="200" t="s">
        <v>301</v>
      </c>
      <c r="E130" s="201" t="s">
        <v>2214</v>
      </c>
      <c r="F130" s="202" t="s">
        <v>2215</v>
      </c>
      <c r="G130" s="203" t="s">
        <v>244</v>
      </c>
      <c r="H130" s="204">
        <v>20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0.00040999999999999999</v>
      </c>
      <c r="R130" s="196">
        <f>Q130*H130</f>
        <v>0.008199999999999999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334</v>
      </c>
      <c r="AT130" s="198" t="s">
        <v>301</v>
      </c>
      <c r="AU130" s="198" t="s">
        <v>88</v>
      </c>
      <c r="AY130" s="15" t="s">
        <v>204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267</v>
      </c>
      <c r="BM130" s="198" t="s">
        <v>2216</v>
      </c>
    </row>
    <row r="131" s="2" customFormat="1" ht="33" customHeight="1">
      <c r="A131" s="34"/>
      <c r="B131" s="185"/>
      <c r="C131" s="186" t="s">
        <v>403</v>
      </c>
      <c r="D131" s="186" t="s">
        <v>206</v>
      </c>
      <c r="E131" s="187" t="s">
        <v>2217</v>
      </c>
      <c r="F131" s="188" t="s">
        <v>2218</v>
      </c>
      <c r="G131" s="189" t="s">
        <v>495</v>
      </c>
      <c r="H131" s="190">
        <v>25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0.00010000000000000001</v>
      </c>
      <c r="R131" s="196">
        <f>Q131*H131</f>
        <v>0.0025000000000000001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267</v>
      </c>
      <c r="AT131" s="198" t="s">
        <v>206</v>
      </c>
      <c r="AU131" s="198" t="s">
        <v>88</v>
      </c>
      <c r="AY131" s="15" t="s">
        <v>204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267</v>
      </c>
      <c r="BM131" s="198" t="s">
        <v>2219</v>
      </c>
    </row>
    <row r="132" s="2" customFormat="1" ht="37.8" customHeight="1">
      <c r="A132" s="34"/>
      <c r="B132" s="185"/>
      <c r="C132" s="200" t="s">
        <v>407</v>
      </c>
      <c r="D132" s="200" t="s">
        <v>301</v>
      </c>
      <c r="E132" s="201" t="s">
        <v>2220</v>
      </c>
      <c r="F132" s="202" t="s">
        <v>2221</v>
      </c>
      <c r="G132" s="203" t="s">
        <v>294</v>
      </c>
      <c r="H132" s="204">
        <v>7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0.00052999999999999998</v>
      </c>
      <c r="R132" s="196">
        <f>Q132*H132</f>
        <v>0.0037099999999999998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334</v>
      </c>
      <c r="AT132" s="198" t="s">
        <v>301</v>
      </c>
      <c r="AU132" s="198" t="s">
        <v>88</v>
      </c>
      <c r="AY132" s="15" t="s">
        <v>204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267</v>
      </c>
      <c r="BM132" s="198" t="s">
        <v>2222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1322</v>
      </c>
      <c r="F133" s="183" t="s">
        <v>1323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SUM(P134:P136)</f>
        <v>0</v>
      </c>
      <c r="Q133" s="178"/>
      <c r="R133" s="179">
        <f>SUM(R134:R136)</f>
        <v>0</v>
      </c>
      <c r="S133" s="178"/>
      <c r="T133" s="180">
        <f>SUM(T134:T136)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88</v>
      </c>
      <c r="AT133" s="181" t="s">
        <v>74</v>
      </c>
      <c r="AU133" s="181" t="s">
        <v>82</v>
      </c>
      <c r="AY133" s="173" t="s">
        <v>204</v>
      </c>
      <c r="BK133" s="182">
        <f>SUM(BK134:BK136)</f>
        <v>0</v>
      </c>
    </row>
    <row r="134" s="2" customFormat="1" ht="16.5" customHeight="1">
      <c r="A134" s="34"/>
      <c r="B134" s="185"/>
      <c r="C134" s="186" t="s">
        <v>314</v>
      </c>
      <c r="D134" s="186" t="s">
        <v>206</v>
      </c>
      <c r="E134" s="187" t="s">
        <v>2223</v>
      </c>
      <c r="F134" s="188" t="s">
        <v>2224</v>
      </c>
      <c r="G134" s="189" t="s">
        <v>294</v>
      </c>
      <c r="H134" s="190">
        <v>7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267</v>
      </c>
      <c r="AT134" s="198" t="s">
        <v>206</v>
      </c>
      <c r="AU134" s="198" t="s">
        <v>88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267</v>
      </c>
      <c r="BM134" s="198" t="s">
        <v>2225</v>
      </c>
    </row>
    <row r="135" s="2" customFormat="1" ht="16.5" customHeight="1">
      <c r="A135" s="34"/>
      <c r="B135" s="185"/>
      <c r="C135" s="200" t="s">
        <v>326</v>
      </c>
      <c r="D135" s="200" t="s">
        <v>301</v>
      </c>
      <c r="E135" s="201" t="s">
        <v>2226</v>
      </c>
      <c r="F135" s="202" t="s">
        <v>2227</v>
      </c>
      <c r="G135" s="203" t="s">
        <v>294</v>
      </c>
      <c r="H135" s="204">
        <v>1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334</v>
      </c>
      <c r="AT135" s="198" t="s">
        <v>301</v>
      </c>
      <c r="AU135" s="198" t="s">
        <v>88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267</v>
      </c>
      <c r="BM135" s="198" t="s">
        <v>2228</v>
      </c>
    </row>
    <row r="136" s="2" customFormat="1" ht="16.5" customHeight="1">
      <c r="A136" s="34"/>
      <c r="B136" s="185"/>
      <c r="C136" s="200" t="s">
        <v>330</v>
      </c>
      <c r="D136" s="200" t="s">
        <v>301</v>
      </c>
      <c r="E136" s="201" t="s">
        <v>2229</v>
      </c>
      <c r="F136" s="202" t="s">
        <v>2230</v>
      </c>
      <c r="G136" s="203" t="s">
        <v>294</v>
      </c>
      <c r="H136" s="204">
        <v>6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334</v>
      </c>
      <c r="AT136" s="198" t="s">
        <v>301</v>
      </c>
      <c r="AU136" s="198" t="s">
        <v>88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267</v>
      </c>
      <c r="BM136" s="198" t="s">
        <v>2231</v>
      </c>
    </row>
    <row r="137" s="12" customFormat="1" ht="22.8" customHeight="1">
      <c r="A137" s="12"/>
      <c r="B137" s="172"/>
      <c r="C137" s="12"/>
      <c r="D137" s="173" t="s">
        <v>74</v>
      </c>
      <c r="E137" s="183" t="s">
        <v>2232</v>
      </c>
      <c r="F137" s="183" t="s">
        <v>2233</v>
      </c>
      <c r="G137" s="12"/>
      <c r="H137" s="12"/>
      <c r="I137" s="175"/>
      <c r="J137" s="184">
        <f>BK137</f>
        <v>0</v>
      </c>
      <c r="K137" s="12"/>
      <c r="L137" s="172"/>
      <c r="M137" s="177"/>
      <c r="N137" s="178"/>
      <c r="O137" s="178"/>
      <c r="P137" s="179">
        <f>SUM(P138:P166)</f>
        <v>0</v>
      </c>
      <c r="Q137" s="178"/>
      <c r="R137" s="179">
        <f>SUM(R138:R166)</f>
        <v>0.095880000000000007</v>
      </c>
      <c r="S137" s="178"/>
      <c r="T137" s="180">
        <f>SUM(T138:T166)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88</v>
      </c>
      <c r="AT137" s="181" t="s">
        <v>74</v>
      </c>
      <c r="AU137" s="181" t="s">
        <v>82</v>
      </c>
      <c r="AY137" s="173" t="s">
        <v>204</v>
      </c>
      <c r="BK137" s="182">
        <f>SUM(BK138:BK166)</f>
        <v>0</v>
      </c>
    </row>
    <row r="138" s="2" customFormat="1" ht="21.75" customHeight="1">
      <c r="A138" s="34"/>
      <c r="B138" s="185"/>
      <c r="C138" s="186" t="s">
        <v>233</v>
      </c>
      <c r="D138" s="186" t="s">
        <v>206</v>
      </c>
      <c r="E138" s="187" t="s">
        <v>2234</v>
      </c>
      <c r="F138" s="188" t="s">
        <v>2235</v>
      </c>
      <c r="G138" s="189" t="s">
        <v>294</v>
      </c>
      <c r="H138" s="190">
        <v>15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267</v>
      </c>
      <c r="AT138" s="198" t="s">
        <v>206</v>
      </c>
      <c r="AU138" s="198" t="s">
        <v>88</v>
      </c>
      <c r="AY138" s="15" t="s">
        <v>204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267</v>
      </c>
      <c r="BM138" s="198" t="s">
        <v>2236</v>
      </c>
    </row>
    <row r="139" s="2" customFormat="1" ht="24.15" customHeight="1">
      <c r="A139" s="34"/>
      <c r="B139" s="185"/>
      <c r="C139" s="200" t="s">
        <v>237</v>
      </c>
      <c r="D139" s="200" t="s">
        <v>301</v>
      </c>
      <c r="E139" s="201" t="s">
        <v>2237</v>
      </c>
      <c r="F139" s="202" t="s">
        <v>2238</v>
      </c>
      <c r="G139" s="203" t="s">
        <v>294</v>
      </c>
      <c r="H139" s="204">
        <v>15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41</v>
      </c>
      <c r="O139" s="78"/>
      <c r="P139" s="196">
        <f>O139*H139</f>
        <v>0</v>
      </c>
      <c r="Q139" s="196">
        <v>0.00044000000000000002</v>
      </c>
      <c r="R139" s="196">
        <f>Q139*H139</f>
        <v>0.0066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334</v>
      </c>
      <c r="AT139" s="198" t="s">
        <v>301</v>
      </c>
      <c r="AU139" s="198" t="s">
        <v>88</v>
      </c>
      <c r="AY139" s="15" t="s">
        <v>204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267</v>
      </c>
      <c r="BM139" s="198" t="s">
        <v>2239</v>
      </c>
    </row>
    <row r="140" s="2" customFormat="1" ht="21.75" customHeight="1">
      <c r="A140" s="34"/>
      <c r="B140" s="185"/>
      <c r="C140" s="186" t="s">
        <v>287</v>
      </c>
      <c r="D140" s="186" t="s">
        <v>206</v>
      </c>
      <c r="E140" s="187" t="s">
        <v>2240</v>
      </c>
      <c r="F140" s="188" t="s">
        <v>2241</v>
      </c>
      <c r="G140" s="189" t="s">
        <v>294</v>
      </c>
      <c r="H140" s="190">
        <v>2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267</v>
      </c>
      <c r="AT140" s="198" t="s">
        <v>206</v>
      </c>
      <c r="AU140" s="198" t="s">
        <v>88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267</v>
      </c>
      <c r="BM140" s="198" t="s">
        <v>2242</v>
      </c>
    </row>
    <row r="141" s="2" customFormat="1" ht="24.15" customHeight="1">
      <c r="A141" s="34"/>
      <c r="B141" s="185"/>
      <c r="C141" s="200" t="s">
        <v>291</v>
      </c>
      <c r="D141" s="200" t="s">
        <v>301</v>
      </c>
      <c r="E141" s="201" t="s">
        <v>2243</v>
      </c>
      <c r="F141" s="202" t="s">
        <v>2244</v>
      </c>
      <c r="G141" s="203" t="s">
        <v>294</v>
      </c>
      <c r="H141" s="204">
        <v>2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0.00080000000000000004</v>
      </c>
      <c r="R141" s="196">
        <f>Q141*H141</f>
        <v>0.0016000000000000001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334</v>
      </c>
      <c r="AT141" s="198" t="s">
        <v>301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267</v>
      </c>
      <c r="BM141" s="198" t="s">
        <v>2245</v>
      </c>
    </row>
    <row r="142" s="2" customFormat="1" ht="16.5" customHeight="1">
      <c r="A142" s="34"/>
      <c r="B142" s="185"/>
      <c r="C142" s="186" t="s">
        <v>241</v>
      </c>
      <c r="D142" s="186" t="s">
        <v>206</v>
      </c>
      <c r="E142" s="187" t="s">
        <v>2246</v>
      </c>
      <c r="F142" s="188" t="s">
        <v>2247</v>
      </c>
      <c r="G142" s="189" t="s">
        <v>294</v>
      </c>
      <c r="H142" s="190">
        <v>11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267</v>
      </c>
      <c r="AT142" s="198" t="s">
        <v>206</v>
      </c>
      <c r="AU142" s="198" t="s">
        <v>88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267</v>
      </c>
      <c r="BM142" s="198" t="s">
        <v>2248</v>
      </c>
    </row>
    <row r="143" s="2" customFormat="1" ht="24.15" customHeight="1">
      <c r="A143" s="34"/>
      <c r="B143" s="185"/>
      <c r="C143" s="200" t="s">
        <v>247</v>
      </c>
      <c r="D143" s="200" t="s">
        <v>301</v>
      </c>
      <c r="E143" s="201" t="s">
        <v>2249</v>
      </c>
      <c r="F143" s="202" t="s">
        <v>2250</v>
      </c>
      <c r="G143" s="203" t="s">
        <v>294</v>
      </c>
      <c r="H143" s="204">
        <v>11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334</v>
      </c>
      <c r="AT143" s="198" t="s">
        <v>301</v>
      </c>
      <c r="AU143" s="198" t="s">
        <v>88</v>
      </c>
      <c r="AY143" s="15" t="s">
        <v>204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267</v>
      </c>
      <c r="BM143" s="198" t="s">
        <v>2251</v>
      </c>
    </row>
    <row r="144" s="2" customFormat="1" ht="16.5" customHeight="1">
      <c r="A144" s="34"/>
      <c r="B144" s="185"/>
      <c r="C144" s="186" t="s">
        <v>334</v>
      </c>
      <c r="D144" s="186" t="s">
        <v>206</v>
      </c>
      <c r="E144" s="187" t="s">
        <v>2252</v>
      </c>
      <c r="F144" s="188" t="s">
        <v>2253</v>
      </c>
      <c r="G144" s="189" t="s">
        <v>495</v>
      </c>
      <c r="H144" s="190">
        <v>12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267</v>
      </c>
      <c r="AT144" s="198" t="s">
        <v>206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267</v>
      </c>
      <c r="BM144" s="198" t="s">
        <v>2254</v>
      </c>
    </row>
    <row r="145" s="2" customFormat="1" ht="16.5" customHeight="1">
      <c r="A145" s="34"/>
      <c r="B145" s="185"/>
      <c r="C145" s="200" t="s">
        <v>338</v>
      </c>
      <c r="D145" s="200" t="s">
        <v>301</v>
      </c>
      <c r="E145" s="201" t="s">
        <v>2255</v>
      </c>
      <c r="F145" s="202" t="s">
        <v>2256</v>
      </c>
      <c r="G145" s="203" t="s">
        <v>495</v>
      </c>
      <c r="H145" s="204">
        <v>12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0.00052999999999999998</v>
      </c>
      <c r="R145" s="196">
        <f>Q145*H145</f>
        <v>0.0063599999999999993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334</v>
      </c>
      <c r="AT145" s="198" t="s">
        <v>301</v>
      </c>
      <c r="AU145" s="198" t="s">
        <v>88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267</v>
      </c>
      <c r="BM145" s="198" t="s">
        <v>2257</v>
      </c>
    </row>
    <row r="146" s="2" customFormat="1" ht="16.5" customHeight="1">
      <c r="A146" s="34"/>
      <c r="B146" s="185"/>
      <c r="C146" s="186" t="s">
        <v>342</v>
      </c>
      <c r="D146" s="186" t="s">
        <v>206</v>
      </c>
      <c r="E146" s="187" t="s">
        <v>2258</v>
      </c>
      <c r="F146" s="188" t="s">
        <v>2259</v>
      </c>
      <c r="G146" s="189" t="s">
        <v>495</v>
      </c>
      <c r="H146" s="190">
        <v>42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267</v>
      </c>
      <c r="AT146" s="198" t="s">
        <v>206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267</v>
      </c>
      <c r="BM146" s="198" t="s">
        <v>2260</v>
      </c>
    </row>
    <row r="147" s="2" customFormat="1" ht="16.5" customHeight="1">
      <c r="A147" s="34"/>
      <c r="B147" s="185"/>
      <c r="C147" s="200" t="s">
        <v>346</v>
      </c>
      <c r="D147" s="200" t="s">
        <v>301</v>
      </c>
      <c r="E147" s="201" t="s">
        <v>2261</v>
      </c>
      <c r="F147" s="202" t="s">
        <v>2262</v>
      </c>
      <c r="G147" s="203" t="s">
        <v>495</v>
      </c>
      <c r="H147" s="204">
        <v>42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0.00089999999999999998</v>
      </c>
      <c r="R147" s="196">
        <f>Q147*H147</f>
        <v>0.0378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334</v>
      </c>
      <c r="AT147" s="198" t="s">
        <v>301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267</v>
      </c>
      <c r="BM147" s="198" t="s">
        <v>2263</v>
      </c>
    </row>
    <row r="148" s="2" customFormat="1" ht="24.15" customHeight="1">
      <c r="A148" s="34"/>
      <c r="B148" s="185"/>
      <c r="C148" s="186" t="s">
        <v>386</v>
      </c>
      <c r="D148" s="186" t="s">
        <v>206</v>
      </c>
      <c r="E148" s="187" t="s">
        <v>2264</v>
      </c>
      <c r="F148" s="188" t="s">
        <v>2265</v>
      </c>
      <c r="G148" s="189" t="s">
        <v>495</v>
      </c>
      <c r="H148" s="190">
        <v>30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267</v>
      </c>
      <c r="AT148" s="198" t="s">
        <v>206</v>
      </c>
      <c r="AU148" s="198" t="s">
        <v>88</v>
      </c>
      <c r="AY148" s="15" t="s">
        <v>204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267</v>
      </c>
      <c r="BM148" s="198" t="s">
        <v>2266</v>
      </c>
    </row>
    <row r="149" s="2" customFormat="1" ht="24.15" customHeight="1">
      <c r="A149" s="34"/>
      <c r="B149" s="185"/>
      <c r="C149" s="200" t="s">
        <v>390</v>
      </c>
      <c r="D149" s="200" t="s">
        <v>301</v>
      </c>
      <c r="E149" s="201" t="s">
        <v>2267</v>
      </c>
      <c r="F149" s="202" t="s">
        <v>2268</v>
      </c>
      <c r="G149" s="203" t="s">
        <v>495</v>
      </c>
      <c r="H149" s="204">
        <v>30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6.0000000000000002E-05</v>
      </c>
      <c r="R149" s="196">
        <f>Q149*H149</f>
        <v>0.0018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334</v>
      </c>
      <c r="AT149" s="198" t="s">
        <v>301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267</v>
      </c>
      <c r="BM149" s="198" t="s">
        <v>2269</v>
      </c>
    </row>
    <row r="150" s="2" customFormat="1" ht="24.15" customHeight="1">
      <c r="A150" s="34"/>
      <c r="B150" s="185"/>
      <c r="C150" s="186" t="s">
        <v>395</v>
      </c>
      <c r="D150" s="186" t="s">
        <v>206</v>
      </c>
      <c r="E150" s="187" t="s">
        <v>2270</v>
      </c>
      <c r="F150" s="188" t="s">
        <v>2271</v>
      </c>
      <c r="G150" s="189" t="s">
        <v>495</v>
      </c>
      <c r="H150" s="190">
        <v>12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267</v>
      </c>
      <c r="AT150" s="198" t="s">
        <v>206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267</v>
      </c>
      <c r="BM150" s="198" t="s">
        <v>2272</v>
      </c>
    </row>
    <row r="151" s="2" customFormat="1" ht="24.15" customHeight="1">
      <c r="A151" s="34"/>
      <c r="B151" s="185"/>
      <c r="C151" s="200" t="s">
        <v>399</v>
      </c>
      <c r="D151" s="200" t="s">
        <v>301</v>
      </c>
      <c r="E151" s="201" t="s">
        <v>2273</v>
      </c>
      <c r="F151" s="202" t="s">
        <v>2274</v>
      </c>
      <c r="G151" s="203" t="s">
        <v>495</v>
      </c>
      <c r="H151" s="204">
        <v>12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6.9999999999999994E-05</v>
      </c>
      <c r="R151" s="196">
        <f>Q151*H151</f>
        <v>0.00083999999999999993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334</v>
      </c>
      <c r="AT151" s="198" t="s">
        <v>301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267</v>
      </c>
      <c r="BM151" s="198" t="s">
        <v>2275</v>
      </c>
    </row>
    <row r="152" s="2" customFormat="1" ht="21.75" customHeight="1">
      <c r="A152" s="34"/>
      <c r="B152" s="185"/>
      <c r="C152" s="186" t="s">
        <v>350</v>
      </c>
      <c r="D152" s="186" t="s">
        <v>206</v>
      </c>
      <c r="E152" s="187" t="s">
        <v>2276</v>
      </c>
      <c r="F152" s="188" t="s">
        <v>2277</v>
      </c>
      <c r="G152" s="189" t="s">
        <v>294</v>
      </c>
      <c r="H152" s="190">
        <v>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267</v>
      </c>
      <c r="AT152" s="198" t="s">
        <v>206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267</v>
      </c>
      <c r="BM152" s="198" t="s">
        <v>2278</v>
      </c>
    </row>
    <row r="153" s="2" customFormat="1" ht="16.5" customHeight="1">
      <c r="A153" s="34"/>
      <c r="B153" s="185"/>
      <c r="C153" s="200" t="s">
        <v>354</v>
      </c>
      <c r="D153" s="200" t="s">
        <v>301</v>
      </c>
      <c r="E153" s="201" t="s">
        <v>2279</v>
      </c>
      <c r="F153" s="202" t="s">
        <v>2280</v>
      </c>
      <c r="G153" s="203" t="s">
        <v>294</v>
      </c>
      <c r="H153" s="204">
        <v>1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0.0011999999999999999</v>
      </c>
      <c r="R153" s="196">
        <f>Q153*H153</f>
        <v>0.0011999999999999999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334</v>
      </c>
      <c r="AT153" s="198" t="s">
        <v>301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267</v>
      </c>
      <c r="BM153" s="198" t="s">
        <v>2281</v>
      </c>
    </row>
    <row r="154" s="2" customFormat="1" ht="24.15" customHeight="1">
      <c r="A154" s="34"/>
      <c r="B154" s="185"/>
      <c r="C154" s="186" t="s">
        <v>378</v>
      </c>
      <c r="D154" s="186" t="s">
        <v>206</v>
      </c>
      <c r="E154" s="187" t="s">
        <v>2282</v>
      </c>
      <c r="F154" s="188" t="s">
        <v>2283</v>
      </c>
      <c r="G154" s="189" t="s">
        <v>294</v>
      </c>
      <c r="H154" s="190">
        <v>5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267</v>
      </c>
      <c r="AT154" s="198" t="s">
        <v>206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267</v>
      </c>
      <c r="BM154" s="198" t="s">
        <v>2284</v>
      </c>
    </row>
    <row r="155" s="2" customFormat="1" ht="24.15" customHeight="1">
      <c r="A155" s="34"/>
      <c r="B155" s="185"/>
      <c r="C155" s="200" t="s">
        <v>382</v>
      </c>
      <c r="D155" s="200" t="s">
        <v>301</v>
      </c>
      <c r="E155" s="201" t="s">
        <v>2285</v>
      </c>
      <c r="F155" s="202" t="s">
        <v>2286</v>
      </c>
      <c r="G155" s="203" t="s">
        <v>294</v>
      </c>
      <c r="H155" s="204">
        <v>5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0.0011999999999999999</v>
      </c>
      <c r="R155" s="196">
        <f>Q155*H155</f>
        <v>0.0059999999999999993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334</v>
      </c>
      <c r="AT155" s="198" t="s">
        <v>301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267</v>
      </c>
      <c r="BM155" s="198" t="s">
        <v>2287</v>
      </c>
    </row>
    <row r="156" s="2" customFormat="1" ht="24.15" customHeight="1">
      <c r="A156" s="34"/>
      <c r="B156" s="185"/>
      <c r="C156" s="186" t="s">
        <v>370</v>
      </c>
      <c r="D156" s="186" t="s">
        <v>206</v>
      </c>
      <c r="E156" s="187" t="s">
        <v>2288</v>
      </c>
      <c r="F156" s="188" t="s">
        <v>2289</v>
      </c>
      <c r="G156" s="189" t="s">
        <v>294</v>
      </c>
      <c r="H156" s="190">
        <v>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267</v>
      </c>
      <c r="AT156" s="198" t="s">
        <v>206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267</v>
      </c>
      <c r="BM156" s="198" t="s">
        <v>2290</v>
      </c>
    </row>
    <row r="157" s="2" customFormat="1" ht="24.15" customHeight="1">
      <c r="A157" s="34"/>
      <c r="B157" s="185"/>
      <c r="C157" s="200" t="s">
        <v>374</v>
      </c>
      <c r="D157" s="200" t="s">
        <v>301</v>
      </c>
      <c r="E157" s="201" t="s">
        <v>2291</v>
      </c>
      <c r="F157" s="202" t="s">
        <v>2292</v>
      </c>
      <c r="G157" s="203" t="s">
        <v>294</v>
      </c>
      <c r="H157" s="204">
        <v>1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0.00010000000000000001</v>
      </c>
      <c r="R157" s="196">
        <f>Q157*H157</f>
        <v>0.00010000000000000001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334</v>
      </c>
      <c r="AT157" s="198" t="s">
        <v>301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267</v>
      </c>
      <c r="BM157" s="198" t="s">
        <v>2293</v>
      </c>
    </row>
    <row r="158" s="2" customFormat="1" ht="24.15" customHeight="1">
      <c r="A158" s="34"/>
      <c r="B158" s="185"/>
      <c r="C158" s="186" t="s">
        <v>358</v>
      </c>
      <c r="D158" s="186" t="s">
        <v>206</v>
      </c>
      <c r="E158" s="187" t="s">
        <v>2294</v>
      </c>
      <c r="F158" s="188" t="s">
        <v>2295</v>
      </c>
      <c r="G158" s="189" t="s">
        <v>294</v>
      </c>
      <c r="H158" s="190">
        <v>16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267</v>
      </c>
      <c r="AT158" s="198" t="s">
        <v>206</v>
      </c>
      <c r="AU158" s="198" t="s">
        <v>88</v>
      </c>
      <c r="AY158" s="15" t="s">
        <v>204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267</v>
      </c>
      <c r="BM158" s="198" t="s">
        <v>2296</v>
      </c>
    </row>
    <row r="159" s="2" customFormat="1" ht="24.15" customHeight="1">
      <c r="A159" s="34"/>
      <c r="B159" s="185"/>
      <c r="C159" s="200" t="s">
        <v>362</v>
      </c>
      <c r="D159" s="200" t="s">
        <v>301</v>
      </c>
      <c r="E159" s="201" t="s">
        <v>2297</v>
      </c>
      <c r="F159" s="202" t="s">
        <v>2298</v>
      </c>
      <c r="G159" s="203" t="s">
        <v>294</v>
      </c>
      <c r="H159" s="204">
        <v>9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0.00020000000000000001</v>
      </c>
      <c r="R159" s="196">
        <f>Q159*H159</f>
        <v>0.0018000000000000002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334</v>
      </c>
      <c r="AT159" s="198" t="s">
        <v>301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267</v>
      </c>
      <c r="BM159" s="198" t="s">
        <v>2299</v>
      </c>
    </row>
    <row r="160" s="2" customFormat="1" ht="24.15" customHeight="1">
      <c r="A160" s="34"/>
      <c r="B160" s="185"/>
      <c r="C160" s="200" t="s">
        <v>366</v>
      </c>
      <c r="D160" s="200" t="s">
        <v>301</v>
      </c>
      <c r="E160" s="201" t="s">
        <v>2300</v>
      </c>
      <c r="F160" s="202" t="s">
        <v>2301</v>
      </c>
      <c r="G160" s="203" t="s">
        <v>294</v>
      </c>
      <c r="H160" s="204">
        <v>7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0.00020000000000000001</v>
      </c>
      <c r="R160" s="196">
        <f>Q160*H160</f>
        <v>0.0014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334</v>
      </c>
      <c r="AT160" s="198" t="s">
        <v>301</v>
      </c>
      <c r="AU160" s="198" t="s">
        <v>88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267</v>
      </c>
      <c r="BM160" s="198" t="s">
        <v>2302</v>
      </c>
    </row>
    <row r="161" s="2" customFormat="1" ht="21.75" customHeight="1">
      <c r="A161" s="34"/>
      <c r="B161" s="185"/>
      <c r="C161" s="186" t="s">
        <v>296</v>
      </c>
      <c r="D161" s="186" t="s">
        <v>206</v>
      </c>
      <c r="E161" s="187" t="s">
        <v>2303</v>
      </c>
      <c r="F161" s="188" t="s">
        <v>2304</v>
      </c>
      <c r="G161" s="189" t="s">
        <v>294</v>
      </c>
      <c r="H161" s="190">
        <v>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267</v>
      </c>
      <c r="AT161" s="198" t="s">
        <v>206</v>
      </c>
      <c r="AU161" s="198" t="s">
        <v>88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267</v>
      </c>
      <c r="BM161" s="198" t="s">
        <v>2305</v>
      </c>
    </row>
    <row r="162" s="2" customFormat="1" ht="21.75" customHeight="1">
      <c r="A162" s="34"/>
      <c r="B162" s="185"/>
      <c r="C162" s="200" t="s">
        <v>300</v>
      </c>
      <c r="D162" s="200" t="s">
        <v>301</v>
      </c>
      <c r="E162" s="201" t="s">
        <v>2306</v>
      </c>
      <c r="F162" s="202" t="s">
        <v>2307</v>
      </c>
      <c r="G162" s="203" t="s">
        <v>294</v>
      </c>
      <c r="H162" s="204">
        <v>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0.0015399999999999999</v>
      </c>
      <c r="R162" s="196">
        <f>Q162*H162</f>
        <v>0.0015399999999999999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334</v>
      </c>
      <c r="AT162" s="198" t="s">
        <v>301</v>
      </c>
      <c r="AU162" s="198" t="s">
        <v>88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267</v>
      </c>
      <c r="BM162" s="198" t="s">
        <v>2308</v>
      </c>
    </row>
    <row r="163" s="2" customFormat="1" ht="21.75" customHeight="1">
      <c r="A163" s="34"/>
      <c r="B163" s="185"/>
      <c r="C163" s="186" t="s">
        <v>306</v>
      </c>
      <c r="D163" s="186" t="s">
        <v>206</v>
      </c>
      <c r="E163" s="187" t="s">
        <v>2309</v>
      </c>
      <c r="F163" s="188" t="s">
        <v>2310</v>
      </c>
      <c r="G163" s="189" t="s">
        <v>294</v>
      </c>
      <c r="H163" s="190">
        <v>6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267</v>
      </c>
      <c r="AT163" s="198" t="s">
        <v>206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267</v>
      </c>
      <c r="BM163" s="198" t="s">
        <v>2311</v>
      </c>
    </row>
    <row r="164" s="2" customFormat="1" ht="21.75" customHeight="1">
      <c r="A164" s="34"/>
      <c r="B164" s="185"/>
      <c r="C164" s="200" t="s">
        <v>310</v>
      </c>
      <c r="D164" s="200" t="s">
        <v>301</v>
      </c>
      <c r="E164" s="201" t="s">
        <v>2312</v>
      </c>
      <c r="F164" s="202" t="s">
        <v>2313</v>
      </c>
      <c r="G164" s="203" t="s">
        <v>294</v>
      </c>
      <c r="H164" s="204">
        <v>6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0.0038899999999999998</v>
      </c>
      <c r="R164" s="196">
        <f>Q164*H164</f>
        <v>0.02334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334</v>
      </c>
      <c r="AT164" s="198" t="s">
        <v>301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267</v>
      </c>
      <c r="BM164" s="198" t="s">
        <v>2314</v>
      </c>
    </row>
    <row r="165" s="2" customFormat="1" ht="24.15" customHeight="1">
      <c r="A165" s="34"/>
      <c r="B165" s="185"/>
      <c r="C165" s="186" t="s">
        <v>251</v>
      </c>
      <c r="D165" s="186" t="s">
        <v>206</v>
      </c>
      <c r="E165" s="187" t="s">
        <v>2315</v>
      </c>
      <c r="F165" s="188" t="s">
        <v>2316</v>
      </c>
      <c r="G165" s="189" t="s">
        <v>508</v>
      </c>
      <c r="H165" s="190">
        <v>100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267</v>
      </c>
      <c r="AT165" s="198" t="s">
        <v>206</v>
      </c>
      <c r="AU165" s="198" t="s">
        <v>88</v>
      </c>
      <c r="AY165" s="15" t="s">
        <v>204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267</v>
      </c>
      <c r="BM165" s="198" t="s">
        <v>2317</v>
      </c>
    </row>
    <row r="166" s="2" customFormat="1" ht="16.5" customHeight="1">
      <c r="A166" s="34"/>
      <c r="B166" s="185"/>
      <c r="C166" s="200" t="s">
        <v>255</v>
      </c>
      <c r="D166" s="200" t="s">
        <v>301</v>
      </c>
      <c r="E166" s="201" t="s">
        <v>2318</v>
      </c>
      <c r="F166" s="202" t="s">
        <v>2319</v>
      </c>
      <c r="G166" s="203" t="s">
        <v>294</v>
      </c>
      <c r="H166" s="204">
        <v>50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0.00011</v>
      </c>
      <c r="R166" s="196">
        <f>Q166*H166</f>
        <v>0.0055000000000000005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334</v>
      </c>
      <c r="AT166" s="198" t="s">
        <v>301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267</v>
      </c>
      <c r="BM166" s="198" t="s">
        <v>2320</v>
      </c>
    </row>
    <row r="167" s="12" customFormat="1" ht="25.92" customHeight="1">
      <c r="A167" s="12"/>
      <c r="B167" s="172"/>
      <c r="C167" s="12"/>
      <c r="D167" s="173" t="s">
        <v>74</v>
      </c>
      <c r="E167" s="174" t="s">
        <v>2321</v>
      </c>
      <c r="F167" s="174" t="s">
        <v>2322</v>
      </c>
      <c r="G167" s="12"/>
      <c r="H167" s="12"/>
      <c r="I167" s="175"/>
      <c r="J167" s="176">
        <f>BK167</f>
        <v>0</v>
      </c>
      <c r="K167" s="12"/>
      <c r="L167" s="172"/>
      <c r="M167" s="177"/>
      <c r="N167" s="178"/>
      <c r="O167" s="178"/>
      <c r="P167" s="179">
        <f>SUM(P168:P169)</f>
        <v>0</v>
      </c>
      <c r="Q167" s="178"/>
      <c r="R167" s="179">
        <f>SUM(R168:R169)</f>
        <v>0</v>
      </c>
      <c r="S167" s="178"/>
      <c r="T167" s="180">
        <f>SUM(T168:T169)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210</v>
      </c>
      <c r="AT167" s="181" t="s">
        <v>74</v>
      </c>
      <c r="AU167" s="181" t="s">
        <v>75</v>
      </c>
      <c r="AY167" s="173" t="s">
        <v>204</v>
      </c>
      <c r="BK167" s="182">
        <f>SUM(BK168:BK169)</f>
        <v>0</v>
      </c>
    </row>
    <row r="168" s="2" customFormat="1" ht="16.5" customHeight="1">
      <c r="A168" s="34"/>
      <c r="B168" s="185"/>
      <c r="C168" s="186" t="s">
        <v>259</v>
      </c>
      <c r="D168" s="186" t="s">
        <v>206</v>
      </c>
      <c r="E168" s="187" t="s">
        <v>2323</v>
      </c>
      <c r="F168" s="188" t="s">
        <v>2324</v>
      </c>
      <c r="G168" s="189" t="s">
        <v>294</v>
      </c>
      <c r="H168" s="190">
        <v>11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464</v>
      </c>
      <c r="AT168" s="198" t="s">
        <v>206</v>
      </c>
      <c r="AU168" s="198" t="s">
        <v>82</v>
      </c>
      <c r="AY168" s="15" t="s">
        <v>204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464</v>
      </c>
      <c r="BM168" s="198" t="s">
        <v>2325</v>
      </c>
    </row>
    <row r="169" s="2" customFormat="1" ht="24.15" customHeight="1">
      <c r="A169" s="34"/>
      <c r="B169" s="185"/>
      <c r="C169" s="200" t="s">
        <v>263</v>
      </c>
      <c r="D169" s="200" t="s">
        <v>301</v>
      </c>
      <c r="E169" s="201" t="s">
        <v>2326</v>
      </c>
      <c r="F169" s="202" t="s">
        <v>2327</v>
      </c>
      <c r="G169" s="203" t="s">
        <v>294</v>
      </c>
      <c r="H169" s="204">
        <v>11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1727</v>
      </c>
      <c r="AT169" s="198" t="s">
        <v>301</v>
      </c>
      <c r="AU169" s="198" t="s">
        <v>82</v>
      </c>
      <c r="AY169" s="15" t="s">
        <v>204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464</v>
      </c>
      <c r="BM169" s="198" t="s">
        <v>2328</v>
      </c>
    </row>
    <row r="170" s="12" customFormat="1" ht="25.92" customHeight="1">
      <c r="A170" s="12"/>
      <c r="B170" s="172"/>
      <c r="C170" s="12"/>
      <c r="D170" s="173" t="s">
        <v>74</v>
      </c>
      <c r="E170" s="174" t="s">
        <v>1228</v>
      </c>
      <c r="F170" s="174" t="s">
        <v>1229</v>
      </c>
      <c r="G170" s="12"/>
      <c r="H170" s="12"/>
      <c r="I170" s="175"/>
      <c r="J170" s="176">
        <f>BK170</f>
        <v>0</v>
      </c>
      <c r="K170" s="12"/>
      <c r="L170" s="172"/>
      <c r="M170" s="177"/>
      <c r="N170" s="178"/>
      <c r="O170" s="178"/>
      <c r="P170" s="179">
        <f>SUM(P171:P174)</f>
        <v>0</v>
      </c>
      <c r="Q170" s="178"/>
      <c r="R170" s="179">
        <f>SUM(R171:R174)</f>
        <v>0</v>
      </c>
      <c r="S170" s="178"/>
      <c r="T170" s="180">
        <f>SUM(T171:T174)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210</v>
      </c>
      <c r="AT170" s="181" t="s">
        <v>74</v>
      </c>
      <c r="AU170" s="181" t="s">
        <v>75</v>
      </c>
      <c r="AY170" s="173" t="s">
        <v>204</v>
      </c>
      <c r="BK170" s="182">
        <f>SUM(BK171:BK174)</f>
        <v>0</v>
      </c>
    </row>
    <row r="171" s="2" customFormat="1" ht="37.8" customHeight="1">
      <c r="A171" s="34"/>
      <c r="B171" s="185"/>
      <c r="C171" s="186" t="s">
        <v>272</v>
      </c>
      <c r="D171" s="186" t="s">
        <v>206</v>
      </c>
      <c r="E171" s="187" t="s">
        <v>1668</v>
      </c>
      <c r="F171" s="188" t="s">
        <v>1669</v>
      </c>
      <c r="G171" s="189" t="s">
        <v>1238</v>
      </c>
      <c r="H171" s="190">
        <v>20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1233</v>
      </c>
      <c r="AT171" s="198" t="s">
        <v>206</v>
      </c>
      <c r="AU171" s="198" t="s">
        <v>82</v>
      </c>
      <c r="AY171" s="15" t="s">
        <v>204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1233</v>
      </c>
      <c r="BM171" s="198" t="s">
        <v>2329</v>
      </c>
    </row>
    <row r="172" s="2" customFormat="1" ht="24.15" customHeight="1">
      <c r="A172" s="34"/>
      <c r="B172" s="185"/>
      <c r="C172" s="186" t="s">
        <v>276</v>
      </c>
      <c r="D172" s="186" t="s">
        <v>206</v>
      </c>
      <c r="E172" s="187" t="s">
        <v>2330</v>
      </c>
      <c r="F172" s="188" t="s">
        <v>2331</v>
      </c>
      <c r="G172" s="189" t="s">
        <v>294</v>
      </c>
      <c r="H172" s="190">
        <v>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1233</v>
      </c>
      <c r="AT172" s="198" t="s">
        <v>206</v>
      </c>
      <c r="AU172" s="198" t="s">
        <v>82</v>
      </c>
      <c r="AY172" s="15" t="s">
        <v>204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1233</v>
      </c>
      <c r="BM172" s="198" t="s">
        <v>2332</v>
      </c>
    </row>
    <row r="173" s="2" customFormat="1" ht="16.5" customHeight="1">
      <c r="A173" s="34"/>
      <c r="B173" s="185"/>
      <c r="C173" s="186" t="s">
        <v>280</v>
      </c>
      <c r="D173" s="186" t="s">
        <v>206</v>
      </c>
      <c r="E173" s="187" t="s">
        <v>2048</v>
      </c>
      <c r="F173" s="188" t="s">
        <v>2333</v>
      </c>
      <c r="G173" s="189" t="s">
        <v>294</v>
      </c>
      <c r="H173" s="190">
        <v>1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1233</v>
      </c>
      <c r="AT173" s="198" t="s">
        <v>206</v>
      </c>
      <c r="AU173" s="198" t="s">
        <v>82</v>
      </c>
      <c r="AY173" s="15" t="s">
        <v>204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1233</v>
      </c>
      <c r="BM173" s="198" t="s">
        <v>2334</v>
      </c>
    </row>
    <row r="174" s="2" customFormat="1" ht="16.5" customHeight="1">
      <c r="A174" s="34"/>
      <c r="B174" s="185"/>
      <c r="C174" s="186" t="s">
        <v>7</v>
      </c>
      <c r="D174" s="186" t="s">
        <v>206</v>
      </c>
      <c r="E174" s="187" t="s">
        <v>2054</v>
      </c>
      <c r="F174" s="188" t="s">
        <v>2335</v>
      </c>
      <c r="G174" s="189" t="s">
        <v>1238</v>
      </c>
      <c r="H174" s="190">
        <v>4</v>
      </c>
      <c r="I174" s="191"/>
      <c r="J174" s="192">
        <f>ROUND(I174*H174,2)</f>
        <v>0</v>
      </c>
      <c r="K174" s="193"/>
      <c r="L174" s="35"/>
      <c r="M174" s="212" t="s">
        <v>1</v>
      </c>
      <c r="N174" s="213" t="s">
        <v>41</v>
      </c>
      <c r="O174" s="214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1233</v>
      </c>
      <c r="AT174" s="198" t="s">
        <v>206</v>
      </c>
      <c r="AU174" s="198" t="s">
        <v>82</v>
      </c>
      <c r="AY174" s="15" t="s">
        <v>204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1233</v>
      </c>
      <c r="BM174" s="198" t="s">
        <v>2336</v>
      </c>
    </row>
    <row r="175" s="2" customFormat="1" ht="6.96" customHeight="1">
      <c r="A175" s="34"/>
      <c r="B175" s="61"/>
      <c r="C175" s="62"/>
      <c r="D175" s="62"/>
      <c r="E175" s="62"/>
      <c r="F175" s="62"/>
      <c r="G175" s="62"/>
      <c r="H175" s="62"/>
      <c r="I175" s="62"/>
      <c r="J175" s="62"/>
      <c r="K175" s="62"/>
      <c r="L175" s="35"/>
      <c r="M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</row>
  </sheetData>
  <autoFilter ref="C125:K17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1" customFormat="1" ht="12" customHeight="1">
      <c r="B8" s="18"/>
      <c r="D8" s="28" t="s">
        <v>153</v>
      </c>
      <c r="L8" s="18"/>
    </row>
    <row r="9" s="2" customFormat="1" ht="16.5" customHeight="1">
      <c r="A9" s="34"/>
      <c r="B9" s="35"/>
      <c r="C9" s="34"/>
      <c r="D9" s="34"/>
      <c r="E9" s="131" t="s">
        <v>154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155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2337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5. 4. 2024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157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ROUND((SUM(BE128:BE254)),  2)</f>
        <v>0</v>
      </c>
      <c r="G35" s="138"/>
      <c r="H35" s="138"/>
      <c r="I35" s="139">
        <v>0.20000000000000001</v>
      </c>
      <c r="J35" s="137">
        <f>ROUND(((SUM(BE128:BE254))*I35),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ROUND((SUM(BF128:BF254)),  2)</f>
        <v>0</v>
      </c>
      <c r="G36" s="138"/>
      <c r="H36" s="138"/>
      <c r="I36" s="139">
        <v>0.20000000000000001</v>
      </c>
      <c r="J36" s="137">
        <f>ROUND(((SUM(BF128:BF254))*I36),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ROUND((SUM(BG128:BG254)),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ROUND((SUM(BH128:BH254)),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ROUND((SUM(BI128:BI254)),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153</v>
      </c>
      <c r="L86" s="18"/>
    </row>
    <row r="87" s="2" customFormat="1" ht="16.5" customHeight="1">
      <c r="A87" s="34"/>
      <c r="B87" s="35"/>
      <c r="C87" s="34"/>
      <c r="D87" s="34"/>
      <c r="E87" s="131" t="s">
        <v>154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155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05 - Elekotrinštalácia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k.ú.: Ždiar nad Hronom, č.p.:1793/3</v>
      </c>
      <c r="G91" s="34"/>
      <c r="H91" s="34"/>
      <c r="I91" s="28" t="s">
        <v>21</v>
      </c>
      <c r="J91" s="70" t="str">
        <f>IF(J14="","",J14)</f>
        <v>5. 4. 2024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Zriadenie sociálnych služieb LIPA</v>
      </c>
      <c r="G93" s="34"/>
      <c r="H93" s="34"/>
      <c r="I93" s="28" t="s">
        <v>29</v>
      </c>
      <c r="J93" s="32" t="str">
        <f>E23</f>
        <v>Ing. Viliam Michálek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Ing. Michal Dzugas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159</v>
      </c>
      <c r="D96" s="142"/>
      <c r="E96" s="142"/>
      <c r="F96" s="142"/>
      <c r="G96" s="142"/>
      <c r="H96" s="142"/>
      <c r="I96" s="142"/>
      <c r="J96" s="151" t="s">
        <v>160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161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162</v>
      </c>
    </row>
    <row r="99" s="9" customFormat="1" ht="24.96" customHeight="1">
      <c r="A99" s="9"/>
      <c r="B99" s="153"/>
      <c r="C99" s="9"/>
      <c r="D99" s="154" t="s">
        <v>163</v>
      </c>
      <c r="E99" s="155"/>
      <c r="F99" s="155"/>
      <c r="G99" s="155"/>
      <c r="H99" s="155"/>
      <c r="I99" s="155"/>
      <c r="J99" s="156">
        <f>J129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168</v>
      </c>
      <c r="E100" s="159"/>
      <c r="F100" s="159"/>
      <c r="G100" s="159"/>
      <c r="H100" s="159"/>
      <c r="I100" s="159"/>
      <c r="J100" s="160">
        <f>J130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169</v>
      </c>
      <c r="E101" s="159"/>
      <c r="F101" s="159"/>
      <c r="G101" s="159"/>
      <c r="H101" s="159"/>
      <c r="I101" s="159"/>
      <c r="J101" s="160">
        <f>J132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170</v>
      </c>
      <c r="E102" s="159"/>
      <c r="F102" s="159"/>
      <c r="G102" s="159"/>
      <c r="H102" s="159"/>
      <c r="I102" s="159"/>
      <c r="J102" s="160">
        <f>J139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1675</v>
      </c>
      <c r="E103" s="155"/>
      <c r="F103" s="155"/>
      <c r="G103" s="155"/>
      <c r="H103" s="155"/>
      <c r="I103" s="155"/>
      <c r="J103" s="156">
        <f>J141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2338</v>
      </c>
      <c r="E104" s="159"/>
      <c r="F104" s="159"/>
      <c r="G104" s="159"/>
      <c r="H104" s="159"/>
      <c r="I104" s="159"/>
      <c r="J104" s="160">
        <f>J142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2339</v>
      </c>
      <c r="E105" s="159"/>
      <c r="F105" s="159"/>
      <c r="G105" s="159"/>
      <c r="H105" s="159"/>
      <c r="I105" s="159"/>
      <c r="J105" s="160">
        <f>J240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3"/>
      <c r="C106" s="9"/>
      <c r="D106" s="154" t="s">
        <v>188</v>
      </c>
      <c r="E106" s="155"/>
      <c r="F106" s="155"/>
      <c r="G106" s="155"/>
      <c r="H106" s="155"/>
      <c r="I106" s="155"/>
      <c r="J106" s="156">
        <f>J253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190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1" t="str">
        <f>E7</f>
        <v>Výstavba novej budovy strediska DSS Doména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153</v>
      </c>
      <c r="L117" s="18"/>
    </row>
    <row r="118" s="2" customFormat="1" ht="16.5" customHeight="1">
      <c r="A118" s="34"/>
      <c r="B118" s="35"/>
      <c r="C118" s="34"/>
      <c r="D118" s="34"/>
      <c r="E118" s="131" t="s">
        <v>154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155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05 - Elekotrinštalácia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>k.ú.: Ždiar nad Hronom, č.p.:1793/3</v>
      </c>
      <c r="G122" s="34"/>
      <c r="H122" s="34"/>
      <c r="I122" s="28" t="s">
        <v>21</v>
      </c>
      <c r="J122" s="70" t="str">
        <f>IF(J14="","",J14)</f>
        <v>5. 4. 2024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23</v>
      </c>
      <c r="D124" s="34"/>
      <c r="E124" s="34"/>
      <c r="F124" s="23" t="str">
        <f>E17</f>
        <v>Zriadenie sociálnych služieb LIPA</v>
      </c>
      <c r="G124" s="34"/>
      <c r="H124" s="34"/>
      <c r="I124" s="28" t="s">
        <v>29</v>
      </c>
      <c r="J124" s="32" t="str">
        <f>E23</f>
        <v>Ing. Viliam Michálek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32</v>
      </c>
      <c r="J125" s="32" t="str">
        <f>E26</f>
        <v>Ing. Michal Dzugas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191</v>
      </c>
      <c r="D127" s="164" t="s">
        <v>60</v>
      </c>
      <c r="E127" s="164" t="s">
        <v>56</v>
      </c>
      <c r="F127" s="164" t="s">
        <v>57</v>
      </c>
      <c r="G127" s="164" t="s">
        <v>192</v>
      </c>
      <c r="H127" s="164" t="s">
        <v>193</v>
      </c>
      <c r="I127" s="164" t="s">
        <v>194</v>
      </c>
      <c r="J127" s="165" t="s">
        <v>160</v>
      </c>
      <c r="K127" s="166" t="s">
        <v>195</v>
      </c>
      <c r="L127" s="167"/>
      <c r="M127" s="87" t="s">
        <v>1</v>
      </c>
      <c r="N127" s="88" t="s">
        <v>39</v>
      </c>
      <c r="O127" s="88" t="s">
        <v>196</v>
      </c>
      <c r="P127" s="88" t="s">
        <v>197</v>
      </c>
      <c r="Q127" s="88" t="s">
        <v>198</v>
      </c>
      <c r="R127" s="88" t="s">
        <v>199</v>
      </c>
      <c r="S127" s="88" t="s">
        <v>200</v>
      </c>
      <c r="T127" s="89" t="s">
        <v>201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161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P129+P141+P253</f>
        <v>0</v>
      </c>
      <c r="Q128" s="91"/>
      <c r="R128" s="169">
        <f>R129+R141+R253</f>
        <v>23.56427</v>
      </c>
      <c r="S128" s="91"/>
      <c r="T128" s="170">
        <f>T129+T141+T253</f>
        <v>5.7999999999999998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162</v>
      </c>
      <c r="BK128" s="171">
        <f>BK129+BK141+BK253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202</v>
      </c>
      <c r="F129" s="174" t="s">
        <v>203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P130+P132+P139</f>
        <v>0</v>
      </c>
      <c r="Q129" s="178"/>
      <c r="R129" s="179">
        <f>R130+R132+R139</f>
        <v>21.9008</v>
      </c>
      <c r="S129" s="178"/>
      <c r="T129" s="180">
        <f>T130+T132+T139</f>
        <v>5.7999999999999998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204</v>
      </c>
      <c r="BK129" s="182">
        <f>BK130+BK132+BK139</f>
        <v>0</v>
      </c>
    </row>
    <row r="130" s="12" customFormat="1" ht="22.8" customHeight="1">
      <c r="A130" s="12"/>
      <c r="B130" s="172"/>
      <c r="C130" s="12"/>
      <c r="D130" s="173" t="s">
        <v>74</v>
      </c>
      <c r="E130" s="183" t="s">
        <v>225</v>
      </c>
      <c r="F130" s="183" t="s">
        <v>411</v>
      </c>
      <c r="G130" s="12"/>
      <c r="H130" s="12"/>
      <c r="I130" s="175"/>
      <c r="J130" s="184">
        <f>BK130</f>
        <v>0</v>
      </c>
      <c r="K130" s="12"/>
      <c r="L130" s="172"/>
      <c r="M130" s="177"/>
      <c r="N130" s="178"/>
      <c r="O130" s="178"/>
      <c r="P130" s="179">
        <f>P131</f>
        <v>0</v>
      </c>
      <c r="Q130" s="178"/>
      <c r="R130" s="179">
        <f>R131</f>
        <v>21.9008</v>
      </c>
      <c r="S130" s="178"/>
      <c r="T130" s="180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82</v>
      </c>
      <c r="AY130" s="173" t="s">
        <v>204</v>
      </c>
      <c r="BK130" s="182">
        <f>BK131</f>
        <v>0</v>
      </c>
    </row>
    <row r="131" s="2" customFormat="1" ht="24.15" customHeight="1">
      <c r="A131" s="34"/>
      <c r="B131" s="185"/>
      <c r="C131" s="186" t="s">
        <v>82</v>
      </c>
      <c r="D131" s="186" t="s">
        <v>206</v>
      </c>
      <c r="E131" s="187" t="s">
        <v>2340</v>
      </c>
      <c r="F131" s="188" t="s">
        <v>2341</v>
      </c>
      <c r="G131" s="189" t="s">
        <v>244</v>
      </c>
      <c r="H131" s="190">
        <v>290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0.075520000000000004</v>
      </c>
      <c r="R131" s="196">
        <f>Q131*H131</f>
        <v>21.9008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210</v>
      </c>
      <c r="AT131" s="198" t="s">
        <v>206</v>
      </c>
      <c r="AU131" s="198" t="s">
        <v>88</v>
      </c>
      <c r="AY131" s="15" t="s">
        <v>204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210</v>
      </c>
      <c r="BM131" s="198" t="s">
        <v>2342</v>
      </c>
    </row>
    <row r="132" s="12" customFormat="1" ht="22.8" customHeight="1">
      <c r="A132" s="12"/>
      <c r="B132" s="172"/>
      <c r="C132" s="12"/>
      <c r="D132" s="173" t="s">
        <v>74</v>
      </c>
      <c r="E132" s="183" t="s">
        <v>237</v>
      </c>
      <c r="F132" s="183" t="s">
        <v>534</v>
      </c>
      <c r="G132" s="12"/>
      <c r="H132" s="12"/>
      <c r="I132" s="175"/>
      <c r="J132" s="184">
        <f>BK132</f>
        <v>0</v>
      </c>
      <c r="K132" s="12"/>
      <c r="L132" s="172"/>
      <c r="M132" s="177"/>
      <c r="N132" s="178"/>
      <c r="O132" s="178"/>
      <c r="P132" s="179">
        <f>SUM(P133:P138)</f>
        <v>0</v>
      </c>
      <c r="Q132" s="178"/>
      <c r="R132" s="179">
        <f>SUM(R133:R138)</f>
        <v>0</v>
      </c>
      <c r="S132" s="178"/>
      <c r="T132" s="180">
        <f>SUM(T133:T138)</f>
        <v>5.7999999999999998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82</v>
      </c>
      <c r="AY132" s="173" t="s">
        <v>204</v>
      </c>
      <c r="BK132" s="182">
        <f>SUM(BK133:BK138)</f>
        <v>0</v>
      </c>
    </row>
    <row r="133" s="2" customFormat="1" ht="24.15" customHeight="1">
      <c r="A133" s="34"/>
      <c r="B133" s="185"/>
      <c r="C133" s="186" t="s">
        <v>88</v>
      </c>
      <c r="D133" s="186" t="s">
        <v>206</v>
      </c>
      <c r="E133" s="187" t="s">
        <v>2343</v>
      </c>
      <c r="F133" s="188" t="s">
        <v>2344</v>
      </c>
      <c r="G133" s="189" t="s">
        <v>495</v>
      </c>
      <c r="H133" s="190">
        <v>2900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0.002</v>
      </c>
      <c r="T133" s="197">
        <f>S133*H133</f>
        <v>5.7999999999999998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210</v>
      </c>
      <c r="AT133" s="198" t="s">
        <v>206</v>
      </c>
      <c r="AU133" s="198" t="s">
        <v>88</v>
      </c>
      <c r="AY133" s="15" t="s">
        <v>204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210</v>
      </c>
      <c r="BM133" s="198" t="s">
        <v>2345</v>
      </c>
    </row>
    <row r="134" s="2" customFormat="1" ht="21.75" customHeight="1">
      <c r="A134" s="34"/>
      <c r="B134" s="185"/>
      <c r="C134" s="186" t="s">
        <v>93</v>
      </c>
      <c r="D134" s="186" t="s">
        <v>206</v>
      </c>
      <c r="E134" s="187" t="s">
        <v>1276</v>
      </c>
      <c r="F134" s="188" t="s">
        <v>1277</v>
      </c>
      <c r="G134" s="189" t="s">
        <v>270</v>
      </c>
      <c r="H134" s="190">
        <v>5.7999999999999998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210</v>
      </c>
      <c r="AT134" s="198" t="s">
        <v>206</v>
      </c>
      <c r="AU134" s="198" t="s">
        <v>88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210</v>
      </c>
      <c r="BM134" s="198" t="s">
        <v>2346</v>
      </c>
    </row>
    <row r="135" s="2" customFormat="1" ht="24.15" customHeight="1">
      <c r="A135" s="34"/>
      <c r="B135" s="185"/>
      <c r="C135" s="186" t="s">
        <v>210</v>
      </c>
      <c r="D135" s="186" t="s">
        <v>206</v>
      </c>
      <c r="E135" s="187" t="s">
        <v>1279</v>
      </c>
      <c r="F135" s="188" t="s">
        <v>1280</v>
      </c>
      <c r="G135" s="189" t="s">
        <v>270</v>
      </c>
      <c r="H135" s="190">
        <v>290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210</v>
      </c>
      <c r="AT135" s="198" t="s">
        <v>206</v>
      </c>
      <c r="AU135" s="198" t="s">
        <v>88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210</v>
      </c>
      <c r="BM135" s="198" t="s">
        <v>2347</v>
      </c>
    </row>
    <row r="136" s="2" customFormat="1" ht="24.15" customHeight="1">
      <c r="A136" s="34"/>
      <c r="B136" s="185"/>
      <c r="C136" s="186" t="s">
        <v>221</v>
      </c>
      <c r="D136" s="186" t="s">
        <v>206</v>
      </c>
      <c r="E136" s="187" t="s">
        <v>1270</v>
      </c>
      <c r="F136" s="188" t="s">
        <v>1271</v>
      </c>
      <c r="G136" s="189" t="s">
        <v>270</v>
      </c>
      <c r="H136" s="190">
        <v>5.7999999999999998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210</v>
      </c>
      <c r="AT136" s="198" t="s">
        <v>206</v>
      </c>
      <c r="AU136" s="198" t="s">
        <v>88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210</v>
      </c>
      <c r="BM136" s="198" t="s">
        <v>2348</v>
      </c>
    </row>
    <row r="137" s="2" customFormat="1" ht="24.15" customHeight="1">
      <c r="A137" s="34"/>
      <c r="B137" s="185"/>
      <c r="C137" s="186" t="s">
        <v>225</v>
      </c>
      <c r="D137" s="186" t="s">
        <v>206</v>
      </c>
      <c r="E137" s="187" t="s">
        <v>1273</v>
      </c>
      <c r="F137" s="188" t="s">
        <v>1274</v>
      </c>
      <c r="G137" s="189" t="s">
        <v>270</v>
      </c>
      <c r="H137" s="190">
        <v>58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210</v>
      </c>
      <c r="AT137" s="198" t="s">
        <v>206</v>
      </c>
      <c r="AU137" s="198" t="s">
        <v>88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2349</v>
      </c>
    </row>
    <row r="138" s="2" customFormat="1" ht="24.15" customHeight="1">
      <c r="A138" s="34"/>
      <c r="B138" s="185"/>
      <c r="C138" s="186" t="s">
        <v>229</v>
      </c>
      <c r="D138" s="186" t="s">
        <v>206</v>
      </c>
      <c r="E138" s="187" t="s">
        <v>2350</v>
      </c>
      <c r="F138" s="188" t="s">
        <v>2351</v>
      </c>
      <c r="G138" s="189" t="s">
        <v>270</v>
      </c>
      <c r="H138" s="190">
        <v>5.7999999999999998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210</v>
      </c>
      <c r="AT138" s="198" t="s">
        <v>206</v>
      </c>
      <c r="AU138" s="198" t="s">
        <v>88</v>
      </c>
      <c r="AY138" s="15" t="s">
        <v>204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210</v>
      </c>
      <c r="BM138" s="198" t="s">
        <v>2352</v>
      </c>
    </row>
    <row r="139" s="12" customFormat="1" ht="22.8" customHeight="1">
      <c r="A139" s="12"/>
      <c r="B139" s="172"/>
      <c r="C139" s="12"/>
      <c r="D139" s="173" t="s">
        <v>74</v>
      </c>
      <c r="E139" s="183" t="s">
        <v>571</v>
      </c>
      <c r="F139" s="183" t="s">
        <v>572</v>
      </c>
      <c r="G139" s="12"/>
      <c r="H139" s="12"/>
      <c r="I139" s="175"/>
      <c r="J139" s="184">
        <f>BK139</f>
        <v>0</v>
      </c>
      <c r="K139" s="12"/>
      <c r="L139" s="172"/>
      <c r="M139" s="177"/>
      <c r="N139" s="178"/>
      <c r="O139" s="178"/>
      <c r="P139" s="179">
        <f>P140</f>
        <v>0</v>
      </c>
      <c r="Q139" s="178"/>
      <c r="R139" s="179">
        <f>R140</f>
        <v>0</v>
      </c>
      <c r="S139" s="178"/>
      <c r="T139" s="180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82</v>
      </c>
      <c r="AT139" s="181" t="s">
        <v>74</v>
      </c>
      <c r="AU139" s="181" t="s">
        <v>82</v>
      </c>
      <c r="AY139" s="173" t="s">
        <v>204</v>
      </c>
      <c r="BK139" s="182">
        <f>BK140</f>
        <v>0</v>
      </c>
    </row>
    <row r="140" s="2" customFormat="1" ht="24.15" customHeight="1">
      <c r="A140" s="34"/>
      <c r="B140" s="185"/>
      <c r="C140" s="186" t="s">
        <v>233</v>
      </c>
      <c r="D140" s="186" t="s">
        <v>206</v>
      </c>
      <c r="E140" s="187" t="s">
        <v>574</v>
      </c>
      <c r="F140" s="188" t="s">
        <v>575</v>
      </c>
      <c r="G140" s="189" t="s">
        <v>270</v>
      </c>
      <c r="H140" s="190">
        <v>21.901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210</v>
      </c>
      <c r="AT140" s="198" t="s">
        <v>206</v>
      </c>
      <c r="AU140" s="198" t="s">
        <v>88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210</v>
      </c>
      <c r="BM140" s="198" t="s">
        <v>2353</v>
      </c>
    </row>
    <row r="141" s="12" customFormat="1" ht="25.92" customHeight="1">
      <c r="A141" s="12"/>
      <c r="B141" s="172"/>
      <c r="C141" s="12"/>
      <c r="D141" s="173" t="s">
        <v>74</v>
      </c>
      <c r="E141" s="174" t="s">
        <v>301</v>
      </c>
      <c r="F141" s="174" t="s">
        <v>1793</v>
      </c>
      <c r="G141" s="12"/>
      <c r="H141" s="12"/>
      <c r="I141" s="175"/>
      <c r="J141" s="176">
        <f>BK141</f>
        <v>0</v>
      </c>
      <c r="K141" s="12"/>
      <c r="L141" s="172"/>
      <c r="M141" s="177"/>
      <c r="N141" s="178"/>
      <c r="O141" s="178"/>
      <c r="P141" s="179">
        <f>P142+P240</f>
        <v>0</v>
      </c>
      <c r="Q141" s="178"/>
      <c r="R141" s="179">
        <f>R142+R240</f>
        <v>1.6634700000000002</v>
      </c>
      <c r="S141" s="178"/>
      <c r="T141" s="180">
        <f>T142+T240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93</v>
      </c>
      <c r="AT141" s="181" t="s">
        <v>74</v>
      </c>
      <c r="AU141" s="181" t="s">
        <v>75</v>
      </c>
      <c r="AY141" s="173" t="s">
        <v>204</v>
      </c>
      <c r="BK141" s="182">
        <f>BK142+BK240</f>
        <v>0</v>
      </c>
    </row>
    <row r="142" s="12" customFormat="1" ht="22.8" customHeight="1">
      <c r="A142" s="12"/>
      <c r="B142" s="172"/>
      <c r="C142" s="12"/>
      <c r="D142" s="173" t="s">
        <v>74</v>
      </c>
      <c r="E142" s="183" t="s">
        <v>2354</v>
      </c>
      <c r="F142" s="183" t="s">
        <v>2355</v>
      </c>
      <c r="G142" s="12"/>
      <c r="H142" s="12"/>
      <c r="I142" s="175"/>
      <c r="J142" s="184">
        <f>BK142</f>
        <v>0</v>
      </c>
      <c r="K142" s="12"/>
      <c r="L142" s="172"/>
      <c r="M142" s="177"/>
      <c r="N142" s="178"/>
      <c r="O142" s="178"/>
      <c r="P142" s="179">
        <f>SUM(P143:P239)</f>
        <v>0</v>
      </c>
      <c r="Q142" s="178"/>
      <c r="R142" s="179">
        <f>SUM(R143:R239)</f>
        <v>1.6183900000000002</v>
      </c>
      <c r="S142" s="178"/>
      <c r="T142" s="180">
        <f>SUM(T143:T239)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3" t="s">
        <v>93</v>
      </c>
      <c r="AT142" s="181" t="s">
        <v>74</v>
      </c>
      <c r="AU142" s="181" t="s">
        <v>82</v>
      </c>
      <c r="AY142" s="173" t="s">
        <v>204</v>
      </c>
      <c r="BK142" s="182">
        <f>SUM(BK143:BK239)</f>
        <v>0</v>
      </c>
    </row>
    <row r="143" s="2" customFormat="1" ht="24.15" customHeight="1">
      <c r="A143" s="34"/>
      <c r="B143" s="185"/>
      <c r="C143" s="186" t="s">
        <v>237</v>
      </c>
      <c r="D143" s="186" t="s">
        <v>206</v>
      </c>
      <c r="E143" s="187" t="s">
        <v>2356</v>
      </c>
      <c r="F143" s="188" t="s">
        <v>2357</v>
      </c>
      <c r="G143" s="189" t="s">
        <v>495</v>
      </c>
      <c r="H143" s="190">
        <v>2900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464</v>
      </c>
      <c r="AT143" s="198" t="s">
        <v>206</v>
      </c>
      <c r="AU143" s="198" t="s">
        <v>88</v>
      </c>
      <c r="AY143" s="15" t="s">
        <v>204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464</v>
      </c>
      <c r="BM143" s="198" t="s">
        <v>2358</v>
      </c>
    </row>
    <row r="144" s="2" customFormat="1" ht="24.15" customHeight="1">
      <c r="A144" s="34"/>
      <c r="B144" s="185"/>
      <c r="C144" s="200" t="s">
        <v>241</v>
      </c>
      <c r="D144" s="200" t="s">
        <v>301</v>
      </c>
      <c r="E144" s="201" t="s">
        <v>2359</v>
      </c>
      <c r="F144" s="202" t="s">
        <v>2360</v>
      </c>
      <c r="G144" s="203" t="s">
        <v>495</v>
      </c>
      <c r="H144" s="204">
        <v>2900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0.00017000000000000001</v>
      </c>
      <c r="R144" s="196">
        <f>Q144*H144</f>
        <v>0.49300000000000005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725</v>
      </c>
      <c r="AT144" s="198" t="s">
        <v>301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725</v>
      </c>
      <c r="BM144" s="198" t="s">
        <v>2361</v>
      </c>
    </row>
    <row r="145" s="2" customFormat="1" ht="24.15" customHeight="1">
      <c r="A145" s="34"/>
      <c r="B145" s="185"/>
      <c r="C145" s="200" t="s">
        <v>247</v>
      </c>
      <c r="D145" s="200" t="s">
        <v>301</v>
      </c>
      <c r="E145" s="201" t="s">
        <v>2362</v>
      </c>
      <c r="F145" s="202" t="s">
        <v>2363</v>
      </c>
      <c r="G145" s="203" t="s">
        <v>294</v>
      </c>
      <c r="H145" s="204">
        <v>80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1.0000000000000001E-05</v>
      </c>
      <c r="R145" s="196">
        <f>Q145*H145</f>
        <v>0.00080000000000000004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725</v>
      </c>
      <c r="AT145" s="198" t="s">
        <v>301</v>
      </c>
      <c r="AU145" s="198" t="s">
        <v>88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725</v>
      </c>
      <c r="BM145" s="198" t="s">
        <v>2364</v>
      </c>
    </row>
    <row r="146" s="2" customFormat="1" ht="24.15" customHeight="1">
      <c r="A146" s="34"/>
      <c r="B146" s="185"/>
      <c r="C146" s="186" t="s">
        <v>251</v>
      </c>
      <c r="D146" s="186" t="s">
        <v>206</v>
      </c>
      <c r="E146" s="187" t="s">
        <v>2365</v>
      </c>
      <c r="F146" s="188" t="s">
        <v>2366</v>
      </c>
      <c r="G146" s="189" t="s">
        <v>294</v>
      </c>
      <c r="H146" s="190">
        <v>50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464</v>
      </c>
      <c r="AT146" s="198" t="s">
        <v>206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464</v>
      </c>
      <c r="BM146" s="198" t="s">
        <v>2367</v>
      </c>
    </row>
    <row r="147" s="2" customFormat="1" ht="24.15" customHeight="1">
      <c r="A147" s="34"/>
      <c r="B147" s="185"/>
      <c r="C147" s="200" t="s">
        <v>255</v>
      </c>
      <c r="D147" s="200" t="s">
        <v>301</v>
      </c>
      <c r="E147" s="201" t="s">
        <v>2368</v>
      </c>
      <c r="F147" s="202" t="s">
        <v>2369</v>
      </c>
      <c r="G147" s="203" t="s">
        <v>294</v>
      </c>
      <c r="H147" s="204">
        <v>50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0.00023000000000000001</v>
      </c>
      <c r="R147" s="196">
        <f>Q147*H147</f>
        <v>0.0115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725</v>
      </c>
      <c r="AT147" s="198" t="s">
        <v>301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725</v>
      </c>
      <c r="BM147" s="198" t="s">
        <v>2370</v>
      </c>
    </row>
    <row r="148" s="2" customFormat="1" ht="24.15" customHeight="1">
      <c r="A148" s="34"/>
      <c r="B148" s="185"/>
      <c r="C148" s="186" t="s">
        <v>259</v>
      </c>
      <c r="D148" s="186" t="s">
        <v>206</v>
      </c>
      <c r="E148" s="187" t="s">
        <v>2371</v>
      </c>
      <c r="F148" s="188" t="s">
        <v>2372</v>
      </c>
      <c r="G148" s="189" t="s">
        <v>294</v>
      </c>
      <c r="H148" s="190">
        <v>150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464</v>
      </c>
      <c r="AT148" s="198" t="s">
        <v>206</v>
      </c>
      <c r="AU148" s="198" t="s">
        <v>88</v>
      </c>
      <c r="AY148" s="15" t="s">
        <v>204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88</v>
      </c>
      <c r="BK148" s="199">
        <f>ROUND(I148*H148,2)</f>
        <v>0</v>
      </c>
      <c r="BL148" s="15" t="s">
        <v>464</v>
      </c>
      <c r="BM148" s="198" t="s">
        <v>2373</v>
      </c>
    </row>
    <row r="149" s="2" customFormat="1" ht="33" customHeight="1">
      <c r="A149" s="34"/>
      <c r="B149" s="185"/>
      <c r="C149" s="200" t="s">
        <v>263</v>
      </c>
      <c r="D149" s="200" t="s">
        <v>301</v>
      </c>
      <c r="E149" s="201" t="s">
        <v>2374</v>
      </c>
      <c r="F149" s="202" t="s">
        <v>2375</v>
      </c>
      <c r="G149" s="203" t="s">
        <v>294</v>
      </c>
      <c r="H149" s="204">
        <v>150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9.7E-05</v>
      </c>
      <c r="R149" s="196">
        <f>Q149*H149</f>
        <v>0.01455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725</v>
      </c>
      <c r="AT149" s="198" t="s">
        <v>301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725</v>
      </c>
      <c r="BM149" s="198" t="s">
        <v>2376</v>
      </c>
    </row>
    <row r="150" s="2" customFormat="1" ht="33" customHeight="1">
      <c r="A150" s="34"/>
      <c r="B150" s="185"/>
      <c r="C150" s="186" t="s">
        <v>267</v>
      </c>
      <c r="D150" s="186" t="s">
        <v>206</v>
      </c>
      <c r="E150" s="187" t="s">
        <v>2377</v>
      </c>
      <c r="F150" s="188" t="s">
        <v>2378</v>
      </c>
      <c r="G150" s="189" t="s">
        <v>294</v>
      </c>
      <c r="H150" s="190">
        <v>5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464</v>
      </c>
      <c r="AT150" s="198" t="s">
        <v>206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464</v>
      </c>
      <c r="BM150" s="198" t="s">
        <v>2379</v>
      </c>
    </row>
    <row r="151" s="2" customFormat="1" ht="16.5" customHeight="1">
      <c r="A151" s="34"/>
      <c r="B151" s="185"/>
      <c r="C151" s="200" t="s">
        <v>272</v>
      </c>
      <c r="D151" s="200" t="s">
        <v>301</v>
      </c>
      <c r="E151" s="201" t="s">
        <v>2380</v>
      </c>
      <c r="F151" s="202" t="s">
        <v>2381</v>
      </c>
      <c r="G151" s="203" t="s">
        <v>294</v>
      </c>
      <c r="H151" s="204">
        <v>5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0.00059000000000000003</v>
      </c>
      <c r="R151" s="196">
        <f>Q151*H151</f>
        <v>0.0029500000000000004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1727</v>
      </c>
      <c r="AT151" s="198" t="s">
        <v>301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464</v>
      </c>
      <c r="BM151" s="198" t="s">
        <v>2382</v>
      </c>
    </row>
    <row r="152" s="2" customFormat="1" ht="16.5" customHeight="1">
      <c r="A152" s="34"/>
      <c r="B152" s="185"/>
      <c r="C152" s="200" t="s">
        <v>276</v>
      </c>
      <c r="D152" s="200" t="s">
        <v>301</v>
      </c>
      <c r="E152" s="201" t="s">
        <v>2383</v>
      </c>
      <c r="F152" s="202" t="s">
        <v>2384</v>
      </c>
      <c r="G152" s="203" t="s">
        <v>294</v>
      </c>
      <c r="H152" s="204">
        <v>5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6.9999999999999994E-05</v>
      </c>
      <c r="R152" s="196">
        <f>Q152*H152</f>
        <v>0.00034999999999999994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1727</v>
      </c>
      <c r="AT152" s="198" t="s">
        <v>301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464</v>
      </c>
      <c r="BM152" s="198" t="s">
        <v>2385</v>
      </c>
    </row>
    <row r="153" s="2" customFormat="1" ht="24.15" customHeight="1">
      <c r="A153" s="34"/>
      <c r="B153" s="185"/>
      <c r="C153" s="186" t="s">
        <v>280</v>
      </c>
      <c r="D153" s="186" t="s">
        <v>206</v>
      </c>
      <c r="E153" s="187" t="s">
        <v>2386</v>
      </c>
      <c r="F153" s="188" t="s">
        <v>2387</v>
      </c>
      <c r="G153" s="189" t="s">
        <v>294</v>
      </c>
      <c r="H153" s="190">
        <v>20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464</v>
      </c>
      <c r="AT153" s="198" t="s">
        <v>206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464</v>
      </c>
      <c r="BM153" s="198" t="s">
        <v>2388</v>
      </c>
    </row>
    <row r="154" s="2" customFormat="1" ht="16.5" customHeight="1">
      <c r="A154" s="34"/>
      <c r="B154" s="185"/>
      <c r="C154" s="200" t="s">
        <v>7</v>
      </c>
      <c r="D154" s="200" t="s">
        <v>301</v>
      </c>
      <c r="E154" s="201" t="s">
        <v>2389</v>
      </c>
      <c r="F154" s="202" t="s">
        <v>2390</v>
      </c>
      <c r="G154" s="203" t="s">
        <v>294</v>
      </c>
      <c r="H154" s="204">
        <v>20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8.0000000000000007E-05</v>
      </c>
      <c r="R154" s="196">
        <f>Q154*H154</f>
        <v>0.0016000000000000001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725</v>
      </c>
      <c r="AT154" s="198" t="s">
        <v>301</v>
      </c>
      <c r="AU154" s="198" t="s">
        <v>88</v>
      </c>
      <c r="AY154" s="15" t="s">
        <v>204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88</v>
      </c>
      <c r="BK154" s="199">
        <f>ROUND(I154*H154,2)</f>
        <v>0</v>
      </c>
      <c r="BL154" s="15" t="s">
        <v>725</v>
      </c>
      <c r="BM154" s="198" t="s">
        <v>2391</v>
      </c>
    </row>
    <row r="155" s="2" customFormat="1" ht="16.5" customHeight="1">
      <c r="A155" s="34"/>
      <c r="B155" s="185"/>
      <c r="C155" s="200" t="s">
        <v>287</v>
      </c>
      <c r="D155" s="200" t="s">
        <v>301</v>
      </c>
      <c r="E155" s="201" t="s">
        <v>2392</v>
      </c>
      <c r="F155" s="202" t="s">
        <v>2393</v>
      </c>
      <c r="G155" s="203" t="s">
        <v>294</v>
      </c>
      <c r="H155" s="204">
        <v>20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2.0000000000000002E-05</v>
      </c>
      <c r="R155" s="196">
        <f>Q155*H155</f>
        <v>0.00040000000000000002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725</v>
      </c>
      <c r="AT155" s="198" t="s">
        <v>301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725</v>
      </c>
      <c r="BM155" s="198" t="s">
        <v>2394</v>
      </c>
    </row>
    <row r="156" s="2" customFormat="1" ht="16.5" customHeight="1">
      <c r="A156" s="34"/>
      <c r="B156" s="185"/>
      <c r="C156" s="200" t="s">
        <v>291</v>
      </c>
      <c r="D156" s="200" t="s">
        <v>301</v>
      </c>
      <c r="E156" s="201" t="s">
        <v>2395</v>
      </c>
      <c r="F156" s="202" t="s">
        <v>2396</v>
      </c>
      <c r="G156" s="203" t="s">
        <v>294</v>
      </c>
      <c r="H156" s="204">
        <v>20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1.0000000000000001E-05</v>
      </c>
      <c r="R156" s="196">
        <f>Q156*H156</f>
        <v>0.00020000000000000001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725</v>
      </c>
      <c r="AT156" s="198" t="s">
        <v>301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725</v>
      </c>
      <c r="BM156" s="198" t="s">
        <v>2397</v>
      </c>
    </row>
    <row r="157" s="2" customFormat="1" ht="24.15" customHeight="1">
      <c r="A157" s="34"/>
      <c r="B157" s="185"/>
      <c r="C157" s="186" t="s">
        <v>296</v>
      </c>
      <c r="D157" s="186" t="s">
        <v>206</v>
      </c>
      <c r="E157" s="187" t="s">
        <v>2398</v>
      </c>
      <c r="F157" s="188" t="s">
        <v>2387</v>
      </c>
      <c r="G157" s="189" t="s">
        <v>294</v>
      </c>
      <c r="H157" s="190">
        <v>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464</v>
      </c>
      <c r="AT157" s="198" t="s">
        <v>206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464</v>
      </c>
      <c r="BM157" s="198" t="s">
        <v>2399</v>
      </c>
    </row>
    <row r="158" s="2" customFormat="1" ht="16.5" customHeight="1">
      <c r="A158" s="34"/>
      <c r="B158" s="185"/>
      <c r="C158" s="200" t="s">
        <v>300</v>
      </c>
      <c r="D158" s="200" t="s">
        <v>301</v>
      </c>
      <c r="E158" s="201" t="s">
        <v>2400</v>
      </c>
      <c r="F158" s="202" t="s">
        <v>2401</v>
      </c>
      <c r="G158" s="203" t="s">
        <v>294</v>
      </c>
      <c r="H158" s="204">
        <v>2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8.0000000000000007E-05</v>
      </c>
      <c r="R158" s="196">
        <f>Q158*H158</f>
        <v>0.00016000000000000001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1727</v>
      </c>
      <c r="AT158" s="198" t="s">
        <v>301</v>
      </c>
      <c r="AU158" s="198" t="s">
        <v>88</v>
      </c>
      <c r="AY158" s="15" t="s">
        <v>204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464</v>
      </c>
      <c r="BM158" s="198" t="s">
        <v>2402</v>
      </c>
    </row>
    <row r="159" s="2" customFormat="1" ht="16.5" customHeight="1">
      <c r="A159" s="34"/>
      <c r="B159" s="185"/>
      <c r="C159" s="200" t="s">
        <v>306</v>
      </c>
      <c r="D159" s="200" t="s">
        <v>301</v>
      </c>
      <c r="E159" s="201" t="s">
        <v>2403</v>
      </c>
      <c r="F159" s="202" t="s">
        <v>2404</v>
      </c>
      <c r="G159" s="203" t="s">
        <v>294</v>
      </c>
      <c r="H159" s="204">
        <v>2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2.0000000000000002E-05</v>
      </c>
      <c r="R159" s="196">
        <f>Q159*H159</f>
        <v>4.0000000000000003E-05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1727</v>
      </c>
      <c r="AT159" s="198" t="s">
        <v>301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464</v>
      </c>
      <c r="BM159" s="198" t="s">
        <v>2405</v>
      </c>
    </row>
    <row r="160" s="2" customFormat="1" ht="16.5" customHeight="1">
      <c r="A160" s="34"/>
      <c r="B160" s="185"/>
      <c r="C160" s="200" t="s">
        <v>310</v>
      </c>
      <c r="D160" s="200" t="s">
        <v>301</v>
      </c>
      <c r="E160" s="201" t="s">
        <v>2406</v>
      </c>
      <c r="F160" s="202" t="s">
        <v>2407</v>
      </c>
      <c r="G160" s="203" t="s">
        <v>294</v>
      </c>
      <c r="H160" s="204">
        <v>2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1.0000000000000001E-05</v>
      </c>
      <c r="R160" s="196">
        <f>Q160*H160</f>
        <v>2.0000000000000002E-05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1727</v>
      </c>
      <c r="AT160" s="198" t="s">
        <v>301</v>
      </c>
      <c r="AU160" s="198" t="s">
        <v>88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464</v>
      </c>
      <c r="BM160" s="198" t="s">
        <v>2408</v>
      </c>
    </row>
    <row r="161" s="2" customFormat="1" ht="24.15" customHeight="1">
      <c r="A161" s="34"/>
      <c r="B161" s="185"/>
      <c r="C161" s="186" t="s">
        <v>314</v>
      </c>
      <c r="D161" s="186" t="s">
        <v>206</v>
      </c>
      <c r="E161" s="187" t="s">
        <v>2409</v>
      </c>
      <c r="F161" s="188" t="s">
        <v>2410</v>
      </c>
      <c r="G161" s="189" t="s">
        <v>294</v>
      </c>
      <c r="H161" s="190">
        <v>20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464</v>
      </c>
      <c r="AT161" s="198" t="s">
        <v>206</v>
      </c>
      <c r="AU161" s="198" t="s">
        <v>88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464</v>
      </c>
      <c r="BM161" s="198" t="s">
        <v>2411</v>
      </c>
    </row>
    <row r="162" s="2" customFormat="1" ht="16.5" customHeight="1">
      <c r="A162" s="34"/>
      <c r="B162" s="185"/>
      <c r="C162" s="200" t="s">
        <v>318</v>
      </c>
      <c r="D162" s="200" t="s">
        <v>301</v>
      </c>
      <c r="E162" s="201" t="s">
        <v>2412</v>
      </c>
      <c r="F162" s="202" t="s">
        <v>2413</v>
      </c>
      <c r="G162" s="203" t="s">
        <v>294</v>
      </c>
      <c r="H162" s="204">
        <v>20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41</v>
      </c>
      <c r="O162" s="78"/>
      <c r="P162" s="196">
        <f>O162*H162</f>
        <v>0</v>
      </c>
      <c r="Q162" s="196">
        <v>5.0000000000000002E-05</v>
      </c>
      <c r="R162" s="196">
        <f>Q162*H162</f>
        <v>0.001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725</v>
      </c>
      <c r="AT162" s="198" t="s">
        <v>301</v>
      </c>
      <c r="AU162" s="198" t="s">
        <v>88</v>
      </c>
      <c r="AY162" s="15" t="s">
        <v>204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88</v>
      </c>
      <c r="BK162" s="199">
        <f>ROUND(I162*H162,2)</f>
        <v>0</v>
      </c>
      <c r="BL162" s="15" t="s">
        <v>725</v>
      </c>
      <c r="BM162" s="198" t="s">
        <v>2414</v>
      </c>
    </row>
    <row r="163" s="2" customFormat="1" ht="16.5" customHeight="1">
      <c r="A163" s="34"/>
      <c r="B163" s="185"/>
      <c r="C163" s="200" t="s">
        <v>322</v>
      </c>
      <c r="D163" s="200" t="s">
        <v>301</v>
      </c>
      <c r="E163" s="201" t="s">
        <v>2415</v>
      </c>
      <c r="F163" s="202" t="s">
        <v>2416</v>
      </c>
      <c r="G163" s="203" t="s">
        <v>294</v>
      </c>
      <c r="H163" s="204">
        <v>20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2.0000000000000002E-05</v>
      </c>
      <c r="R163" s="196">
        <f>Q163*H163</f>
        <v>0.00040000000000000002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725</v>
      </c>
      <c r="AT163" s="198" t="s">
        <v>301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725</v>
      </c>
      <c r="BM163" s="198" t="s">
        <v>2417</v>
      </c>
    </row>
    <row r="164" s="2" customFormat="1" ht="16.5" customHeight="1">
      <c r="A164" s="34"/>
      <c r="B164" s="185"/>
      <c r="C164" s="200" t="s">
        <v>326</v>
      </c>
      <c r="D164" s="200" t="s">
        <v>301</v>
      </c>
      <c r="E164" s="201" t="s">
        <v>2395</v>
      </c>
      <c r="F164" s="202" t="s">
        <v>2396</v>
      </c>
      <c r="G164" s="203" t="s">
        <v>294</v>
      </c>
      <c r="H164" s="204">
        <v>20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1.0000000000000001E-05</v>
      </c>
      <c r="R164" s="196">
        <f>Q164*H164</f>
        <v>0.00020000000000000001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725</v>
      </c>
      <c r="AT164" s="198" t="s">
        <v>301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725</v>
      </c>
      <c r="BM164" s="198" t="s">
        <v>2418</v>
      </c>
    </row>
    <row r="165" s="2" customFormat="1" ht="24.15" customHeight="1">
      <c r="A165" s="34"/>
      <c r="B165" s="185"/>
      <c r="C165" s="186" t="s">
        <v>330</v>
      </c>
      <c r="D165" s="186" t="s">
        <v>206</v>
      </c>
      <c r="E165" s="187" t="s">
        <v>2419</v>
      </c>
      <c r="F165" s="188" t="s">
        <v>2420</v>
      </c>
      <c r="G165" s="189" t="s">
        <v>294</v>
      </c>
      <c r="H165" s="190">
        <v>2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464</v>
      </c>
      <c r="AT165" s="198" t="s">
        <v>206</v>
      </c>
      <c r="AU165" s="198" t="s">
        <v>88</v>
      </c>
      <c r="AY165" s="15" t="s">
        <v>204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464</v>
      </c>
      <c r="BM165" s="198" t="s">
        <v>2421</v>
      </c>
    </row>
    <row r="166" s="2" customFormat="1" ht="24.15" customHeight="1">
      <c r="A166" s="34"/>
      <c r="B166" s="185"/>
      <c r="C166" s="200" t="s">
        <v>334</v>
      </c>
      <c r="D166" s="200" t="s">
        <v>301</v>
      </c>
      <c r="E166" s="201" t="s">
        <v>2422</v>
      </c>
      <c r="F166" s="202" t="s">
        <v>2423</v>
      </c>
      <c r="G166" s="203" t="s">
        <v>294</v>
      </c>
      <c r="H166" s="204">
        <v>2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6.9999999999999994E-05</v>
      </c>
      <c r="R166" s="196">
        <f>Q166*H166</f>
        <v>0.00013999999999999999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1727</v>
      </c>
      <c r="AT166" s="198" t="s">
        <v>301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464</v>
      </c>
      <c r="BM166" s="198" t="s">
        <v>2424</v>
      </c>
    </row>
    <row r="167" s="2" customFormat="1" ht="16.5" customHeight="1">
      <c r="A167" s="34"/>
      <c r="B167" s="185"/>
      <c r="C167" s="200" t="s">
        <v>338</v>
      </c>
      <c r="D167" s="200" t="s">
        <v>301</v>
      </c>
      <c r="E167" s="201" t="s">
        <v>2425</v>
      </c>
      <c r="F167" s="202" t="s">
        <v>2426</v>
      </c>
      <c r="G167" s="203" t="s">
        <v>294</v>
      </c>
      <c r="H167" s="204">
        <v>2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3.0000000000000001E-05</v>
      </c>
      <c r="R167" s="196">
        <f>Q167*H167</f>
        <v>6.0000000000000002E-05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1727</v>
      </c>
      <c r="AT167" s="198" t="s">
        <v>301</v>
      </c>
      <c r="AU167" s="198" t="s">
        <v>88</v>
      </c>
      <c r="AY167" s="15" t="s">
        <v>204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464</v>
      </c>
      <c r="BM167" s="198" t="s">
        <v>2427</v>
      </c>
    </row>
    <row r="168" s="2" customFormat="1" ht="24.15" customHeight="1">
      <c r="A168" s="34"/>
      <c r="B168" s="185"/>
      <c r="C168" s="186" t="s">
        <v>342</v>
      </c>
      <c r="D168" s="186" t="s">
        <v>206</v>
      </c>
      <c r="E168" s="187" t="s">
        <v>2428</v>
      </c>
      <c r="F168" s="188" t="s">
        <v>2429</v>
      </c>
      <c r="G168" s="189" t="s">
        <v>294</v>
      </c>
      <c r="H168" s="190">
        <v>15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464</v>
      </c>
      <c r="AT168" s="198" t="s">
        <v>206</v>
      </c>
      <c r="AU168" s="198" t="s">
        <v>88</v>
      </c>
      <c r="AY168" s="15" t="s">
        <v>204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464</v>
      </c>
      <c r="BM168" s="198" t="s">
        <v>2430</v>
      </c>
    </row>
    <row r="169" s="2" customFormat="1" ht="16.5" customHeight="1">
      <c r="A169" s="34"/>
      <c r="B169" s="185"/>
      <c r="C169" s="200" t="s">
        <v>346</v>
      </c>
      <c r="D169" s="200" t="s">
        <v>301</v>
      </c>
      <c r="E169" s="201" t="s">
        <v>2431</v>
      </c>
      <c r="F169" s="202" t="s">
        <v>2432</v>
      </c>
      <c r="G169" s="203" t="s">
        <v>294</v>
      </c>
      <c r="H169" s="204">
        <v>15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5.0000000000000002E-05</v>
      </c>
      <c r="R169" s="196">
        <f>Q169*H169</f>
        <v>0.00075000000000000002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725</v>
      </c>
      <c r="AT169" s="198" t="s">
        <v>301</v>
      </c>
      <c r="AU169" s="198" t="s">
        <v>88</v>
      </c>
      <c r="AY169" s="15" t="s">
        <v>204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725</v>
      </c>
      <c r="BM169" s="198" t="s">
        <v>2433</v>
      </c>
    </row>
    <row r="170" s="2" customFormat="1" ht="16.5" customHeight="1">
      <c r="A170" s="34"/>
      <c r="B170" s="185"/>
      <c r="C170" s="200" t="s">
        <v>350</v>
      </c>
      <c r="D170" s="200" t="s">
        <v>301</v>
      </c>
      <c r="E170" s="201" t="s">
        <v>2434</v>
      </c>
      <c r="F170" s="202" t="s">
        <v>2404</v>
      </c>
      <c r="G170" s="203" t="s">
        <v>294</v>
      </c>
      <c r="H170" s="204">
        <v>15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2.0000000000000002E-05</v>
      </c>
      <c r="R170" s="196">
        <f>Q170*H170</f>
        <v>0.00030000000000000003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725</v>
      </c>
      <c r="AT170" s="198" t="s">
        <v>301</v>
      </c>
      <c r="AU170" s="198" t="s">
        <v>88</v>
      </c>
      <c r="AY170" s="15" t="s">
        <v>204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725</v>
      </c>
      <c r="BM170" s="198" t="s">
        <v>2435</v>
      </c>
    </row>
    <row r="171" s="2" customFormat="1" ht="16.5" customHeight="1">
      <c r="A171" s="34"/>
      <c r="B171" s="185"/>
      <c r="C171" s="200" t="s">
        <v>354</v>
      </c>
      <c r="D171" s="200" t="s">
        <v>301</v>
      </c>
      <c r="E171" s="201" t="s">
        <v>2395</v>
      </c>
      <c r="F171" s="202" t="s">
        <v>2396</v>
      </c>
      <c r="G171" s="203" t="s">
        <v>294</v>
      </c>
      <c r="H171" s="204">
        <v>15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1.0000000000000001E-05</v>
      </c>
      <c r="R171" s="196">
        <f>Q171*H171</f>
        <v>0.00015000000000000001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725</v>
      </c>
      <c r="AT171" s="198" t="s">
        <v>301</v>
      </c>
      <c r="AU171" s="198" t="s">
        <v>88</v>
      </c>
      <c r="AY171" s="15" t="s">
        <v>204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725</v>
      </c>
      <c r="BM171" s="198" t="s">
        <v>2436</v>
      </c>
    </row>
    <row r="172" s="2" customFormat="1" ht="24.15" customHeight="1">
      <c r="A172" s="34"/>
      <c r="B172" s="185"/>
      <c r="C172" s="186" t="s">
        <v>358</v>
      </c>
      <c r="D172" s="186" t="s">
        <v>206</v>
      </c>
      <c r="E172" s="187" t="s">
        <v>2437</v>
      </c>
      <c r="F172" s="188" t="s">
        <v>2438</v>
      </c>
      <c r="G172" s="189" t="s">
        <v>294</v>
      </c>
      <c r="H172" s="190">
        <v>5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464</v>
      </c>
      <c r="AT172" s="198" t="s">
        <v>206</v>
      </c>
      <c r="AU172" s="198" t="s">
        <v>88</v>
      </c>
      <c r="AY172" s="15" t="s">
        <v>204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464</v>
      </c>
      <c r="BM172" s="198" t="s">
        <v>2439</v>
      </c>
    </row>
    <row r="173" s="2" customFormat="1" ht="16.5" customHeight="1">
      <c r="A173" s="34"/>
      <c r="B173" s="185"/>
      <c r="C173" s="200" t="s">
        <v>362</v>
      </c>
      <c r="D173" s="200" t="s">
        <v>301</v>
      </c>
      <c r="E173" s="201" t="s">
        <v>2440</v>
      </c>
      <c r="F173" s="202" t="s">
        <v>2441</v>
      </c>
      <c r="G173" s="203" t="s">
        <v>294</v>
      </c>
      <c r="H173" s="204">
        <v>5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5.0000000000000002E-05</v>
      </c>
      <c r="R173" s="196">
        <f>Q173*H173</f>
        <v>0.00025000000000000001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725</v>
      </c>
      <c r="AT173" s="198" t="s">
        <v>301</v>
      </c>
      <c r="AU173" s="198" t="s">
        <v>88</v>
      </c>
      <c r="AY173" s="15" t="s">
        <v>204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725</v>
      </c>
      <c r="BM173" s="198" t="s">
        <v>2442</v>
      </c>
    </row>
    <row r="174" s="2" customFormat="1" ht="16.5" customHeight="1">
      <c r="A174" s="34"/>
      <c r="B174" s="185"/>
      <c r="C174" s="200" t="s">
        <v>366</v>
      </c>
      <c r="D174" s="200" t="s">
        <v>301</v>
      </c>
      <c r="E174" s="201" t="s">
        <v>2415</v>
      </c>
      <c r="F174" s="202" t="s">
        <v>2416</v>
      </c>
      <c r="G174" s="203" t="s">
        <v>294</v>
      </c>
      <c r="H174" s="204">
        <v>5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2.0000000000000002E-05</v>
      </c>
      <c r="R174" s="196">
        <f>Q174*H174</f>
        <v>0.00010000000000000001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725</v>
      </c>
      <c r="AT174" s="198" t="s">
        <v>301</v>
      </c>
      <c r="AU174" s="198" t="s">
        <v>88</v>
      </c>
      <c r="AY174" s="15" t="s">
        <v>204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725</v>
      </c>
      <c r="BM174" s="198" t="s">
        <v>2443</v>
      </c>
    </row>
    <row r="175" s="2" customFormat="1" ht="16.5" customHeight="1">
      <c r="A175" s="34"/>
      <c r="B175" s="185"/>
      <c r="C175" s="200" t="s">
        <v>370</v>
      </c>
      <c r="D175" s="200" t="s">
        <v>301</v>
      </c>
      <c r="E175" s="201" t="s">
        <v>2395</v>
      </c>
      <c r="F175" s="202" t="s">
        <v>2396</v>
      </c>
      <c r="G175" s="203" t="s">
        <v>294</v>
      </c>
      <c r="H175" s="204">
        <v>5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1.0000000000000001E-05</v>
      </c>
      <c r="R175" s="196">
        <f>Q175*H175</f>
        <v>5.0000000000000002E-05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725</v>
      </c>
      <c r="AT175" s="198" t="s">
        <v>301</v>
      </c>
      <c r="AU175" s="198" t="s">
        <v>88</v>
      </c>
      <c r="AY175" s="15" t="s">
        <v>204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725</v>
      </c>
      <c r="BM175" s="198" t="s">
        <v>2444</v>
      </c>
    </row>
    <row r="176" s="2" customFormat="1" ht="24.15" customHeight="1">
      <c r="A176" s="34"/>
      <c r="B176" s="185"/>
      <c r="C176" s="186" t="s">
        <v>374</v>
      </c>
      <c r="D176" s="186" t="s">
        <v>206</v>
      </c>
      <c r="E176" s="187" t="s">
        <v>2445</v>
      </c>
      <c r="F176" s="188" t="s">
        <v>2446</v>
      </c>
      <c r="G176" s="189" t="s">
        <v>294</v>
      </c>
      <c r="H176" s="190">
        <v>4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464</v>
      </c>
      <c r="AT176" s="198" t="s">
        <v>206</v>
      </c>
      <c r="AU176" s="198" t="s">
        <v>88</v>
      </c>
      <c r="AY176" s="15" t="s">
        <v>204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464</v>
      </c>
      <c r="BM176" s="198" t="s">
        <v>2447</v>
      </c>
    </row>
    <row r="177" s="2" customFormat="1" ht="16.5" customHeight="1">
      <c r="A177" s="34"/>
      <c r="B177" s="185"/>
      <c r="C177" s="200" t="s">
        <v>378</v>
      </c>
      <c r="D177" s="200" t="s">
        <v>301</v>
      </c>
      <c r="E177" s="201" t="s">
        <v>2448</v>
      </c>
      <c r="F177" s="202" t="s">
        <v>2449</v>
      </c>
      <c r="G177" s="203" t="s">
        <v>294</v>
      </c>
      <c r="H177" s="204">
        <v>4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0.00021000000000000001</v>
      </c>
      <c r="R177" s="196">
        <f>Q177*H177</f>
        <v>0.00084000000000000003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725</v>
      </c>
      <c r="AT177" s="198" t="s">
        <v>301</v>
      </c>
      <c r="AU177" s="198" t="s">
        <v>88</v>
      </c>
      <c r="AY177" s="15" t="s">
        <v>204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725</v>
      </c>
      <c r="BM177" s="198" t="s">
        <v>2450</v>
      </c>
    </row>
    <row r="178" s="2" customFormat="1" ht="33" customHeight="1">
      <c r="A178" s="34"/>
      <c r="B178" s="185"/>
      <c r="C178" s="186" t="s">
        <v>382</v>
      </c>
      <c r="D178" s="186" t="s">
        <v>206</v>
      </c>
      <c r="E178" s="187" t="s">
        <v>2451</v>
      </c>
      <c r="F178" s="188" t="s">
        <v>2452</v>
      </c>
      <c r="G178" s="189" t="s">
        <v>294</v>
      </c>
      <c r="H178" s="190">
        <v>70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464</v>
      </c>
      <c r="AT178" s="198" t="s">
        <v>206</v>
      </c>
      <c r="AU178" s="198" t="s">
        <v>88</v>
      </c>
      <c r="AY178" s="15" t="s">
        <v>204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464</v>
      </c>
      <c r="BM178" s="198" t="s">
        <v>2453</v>
      </c>
    </row>
    <row r="179" s="2" customFormat="1" ht="16.5" customHeight="1">
      <c r="A179" s="34"/>
      <c r="B179" s="185"/>
      <c r="C179" s="200" t="s">
        <v>386</v>
      </c>
      <c r="D179" s="200" t="s">
        <v>301</v>
      </c>
      <c r="E179" s="201" t="s">
        <v>2454</v>
      </c>
      <c r="F179" s="202" t="s">
        <v>2455</v>
      </c>
      <c r="G179" s="203" t="s">
        <v>294</v>
      </c>
      <c r="H179" s="204">
        <v>70</v>
      </c>
      <c r="I179" s="205"/>
      <c r="J179" s="206">
        <f>ROUND(I179*H179,2)</f>
        <v>0</v>
      </c>
      <c r="K179" s="207"/>
      <c r="L179" s="208"/>
      <c r="M179" s="209" t="s">
        <v>1</v>
      </c>
      <c r="N179" s="210" t="s">
        <v>41</v>
      </c>
      <c r="O179" s="78"/>
      <c r="P179" s="196">
        <f>O179*H179</f>
        <v>0</v>
      </c>
      <c r="Q179" s="196">
        <v>6.9999999999999994E-05</v>
      </c>
      <c r="R179" s="196">
        <f>Q179*H179</f>
        <v>0.0048999999999999998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725</v>
      </c>
      <c r="AT179" s="198" t="s">
        <v>301</v>
      </c>
      <c r="AU179" s="198" t="s">
        <v>88</v>
      </c>
      <c r="AY179" s="15" t="s">
        <v>204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725</v>
      </c>
      <c r="BM179" s="198" t="s">
        <v>2456</v>
      </c>
    </row>
    <row r="180" s="2" customFormat="1" ht="33" customHeight="1">
      <c r="A180" s="34"/>
      <c r="B180" s="185"/>
      <c r="C180" s="186" t="s">
        <v>390</v>
      </c>
      <c r="D180" s="186" t="s">
        <v>206</v>
      </c>
      <c r="E180" s="187" t="s">
        <v>2457</v>
      </c>
      <c r="F180" s="188" t="s">
        <v>2458</v>
      </c>
      <c r="G180" s="189" t="s">
        <v>294</v>
      </c>
      <c r="H180" s="190">
        <v>2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464</v>
      </c>
      <c r="AT180" s="198" t="s">
        <v>206</v>
      </c>
      <c r="AU180" s="198" t="s">
        <v>88</v>
      </c>
      <c r="AY180" s="15" t="s">
        <v>204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464</v>
      </c>
      <c r="BM180" s="198" t="s">
        <v>2459</v>
      </c>
    </row>
    <row r="181" s="2" customFormat="1" ht="16.5" customHeight="1">
      <c r="A181" s="34"/>
      <c r="B181" s="185"/>
      <c r="C181" s="200" t="s">
        <v>395</v>
      </c>
      <c r="D181" s="200" t="s">
        <v>301</v>
      </c>
      <c r="E181" s="201" t="s">
        <v>2460</v>
      </c>
      <c r="F181" s="202" t="s">
        <v>2461</v>
      </c>
      <c r="G181" s="203" t="s">
        <v>294</v>
      </c>
      <c r="H181" s="204">
        <v>2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0.00012</v>
      </c>
      <c r="R181" s="196">
        <f>Q181*H181</f>
        <v>0.00024000000000000001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725</v>
      </c>
      <c r="AT181" s="198" t="s">
        <v>301</v>
      </c>
      <c r="AU181" s="198" t="s">
        <v>88</v>
      </c>
      <c r="AY181" s="15" t="s">
        <v>204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725</v>
      </c>
      <c r="BM181" s="198" t="s">
        <v>2462</v>
      </c>
    </row>
    <row r="182" s="2" customFormat="1" ht="24.15" customHeight="1">
      <c r="A182" s="34"/>
      <c r="B182" s="185"/>
      <c r="C182" s="186" t="s">
        <v>399</v>
      </c>
      <c r="D182" s="186" t="s">
        <v>206</v>
      </c>
      <c r="E182" s="187" t="s">
        <v>2463</v>
      </c>
      <c r="F182" s="188" t="s">
        <v>2464</v>
      </c>
      <c r="G182" s="189" t="s">
        <v>294</v>
      </c>
      <c r="H182" s="190">
        <v>1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464</v>
      </c>
      <c r="AT182" s="198" t="s">
        <v>206</v>
      </c>
      <c r="AU182" s="198" t="s">
        <v>88</v>
      </c>
      <c r="AY182" s="15" t="s">
        <v>204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464</v>
      </c>
      <c r="BM182" s="198" t="s">
        <v>2465</v>
      </c>
    </row>
    <row r="183" s="2" customFormat="1" ht="24.15" customHeight="1">
      <c r="A183" s="34"/>
      <c r="B183" s="185"/>
      <c r="C183" s="186" t="s">
        <v>403</v>
      </c>
      <c r="D183" s="186" t="s">
        <v>206</v>
      </c>
      <c r="E183" s="187" t="s">
        <v>2466</v>
      </c>
      <c r="F183" s="188" t="s">
        <v>2467</v>
      </c>
      <c r="G183" s="189" t="s">
        <v>294</v>
      </c>
      <c r="H183" s="190">
        <v>1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464</v>
      </c>
      <c r="AT183" s="198" t="s">
        <v>206</v>
      </c>
      <c r="AU183" s="198" t="s">
        <v>88</v>
      </c>
      <c r="AY183" s="15" t="s">
        <v>204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464</v>
      </c>
      <c r="BM183" s="198" t="s">
        <v>2468</v>
      </c>
    </row>
    <row r="184" s="2" customFormat="1" ht="16.5" customHeight="1">
      <c r="A184" s="34"/>
      <c r="B184" s="185"/>
      <c r="C184" s="186" t="s">
        <v>407</v>
      </c>
      <c r="D184" s="186" t="s">
        <v>206</v>
      </c>
      <c r="E184" s="187" t="s">
        <v>2469</v>
      </c>
      <c r="F184" s="188" t="s">
        <v>2470</v>
      </c>
      <c r="G184" s="189" t="s">
        <v>294</v>
      </c>
      <c r="H184" s="190">
        <v>12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464</v>
      </c>
      <c r="AT184" s="198" t="s">
        <v>206</v>
      </c>
      <c r="AU184" s="198" t="s">
        <v>88</v>
      </c>
      <c r="AY184" s="15" t="s">
        <v>204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464</v>
      </c>
      <c r="BM184" s="198" t="s">
        <v>2471</v>
      </c>
    </row>
    <row r="185" s="2" customFormat="1" ht="16.5" customHeight="1">
      <c r="A185" s="34"/>
      <c r="B185" s="185"/>
      <c r="C185" s="200" t="s">
        <v>412</v>
      </c>
      <c r="D185" s="200" t="s">
        <v>301</v>
      </c>
      <c r="E185" s="201" t="s">
        <v>2472</v>
      </c>
      <c r="F185" s="202" t="s">
        <v>2473</v>
      </c>
      <c r="G185" s="203" t="s">
        <v>294</v>
      </c>
      <c r="H185" s="204">
        <v>10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0.00062</v>
      </c>
      <c r="R185" s="196">
        <f>Q185*H185</f>
        <v>0.0061999999999999998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1727</v>
      </c>
      <c r="AT185" s="198" t="s">
        <v>301</v>
      </c>
      <c r="AU185" s="198" t="s">
        <v>88</v>
      </c>
      <c r="AY185" s="15" t="s">
        <v>204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464</v>
      </c>
      <c r="BM185" s="198" t="s">
        <v>2474</v>
      </c>
    </row>
    <row r="186" s="2" customFormat="1" ht="16.5" customHeight="1">
      <c r="A186" s="34"/>
      <c r="B186" s="185"/>
      <c r="C186" s="200" t="s">
        <v>416</v>
      </c>
      <c r="D186" s="200" t="s">
        <v>301</v>
      </c>
      <c r="E186" s="201" t="s">
        <v>2475</v>
      </c>
      <c r="F186" s="202" t="s">
        <v>2476</v>
      </c>
      <c r="G186" s="203" t="s">
        <v>294</v>
      </c>
      <c r="H186" s="204">
        <v>2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0.00062</v>
      </c>
      <c r="R186" s="196">
        <f>Q186*H186</f>
        <v>0.00124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1727</v>
      </c>
      <c r="AT186" s="198" t="s">
        <v>301</v>
      </c>
      <c r="AU186" s="198" t="s">
        <v>88</v>
      </c>
      <c r="AY186" s="15" t="s">
        <v>204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464</v>
      </c>
      <c r="BM186" s="198" t="s">
        <v>2477</v>
      </c>
    </row>
    <row r="187" s="2" customFormat="1" ht="24.15" customHeight="1">
      <c r="A187" s="34"/>
      <c r="B187" s="185"/>
      <c r="C187" s="186" t="s">
        <v>420</v>
      </c>
      <c r="D187" s="186" t="s">
        <v>206</v>
      </c>
      <c r="E187" s="187" t="s">
        <v>2478</v>
      </c>
      <c r="F187" s="188" t="s">
        <v>2479</v>
      </c>
      <c r="G187" s="189" t="s">
        <v>294</v>
      </c>
      <c r="H187" s="190">
        <v>10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464</v>
      </c>
      <c r="AT187" s="198" t="s">
        <v>206</v>
      </c>
      <c r="AU187" s="198" t="s">
        <v>88</v>
      </c>
      <c r="AY187" s="15" t="s">
        <v>204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88</v>
      </c>
      <c r="BK187" s="199">
        <f>ROUND(I187*H187,2)</f>
        <v>0</v>
      </c>
      <c r="BL187" s="15" t="s">
        <v>464</v>
      </c>
      <c r="BM187" s="198" t="s">
        <v>2480</v>
      </c>
    </row>
    <row r="188" s="2" customFormat="1" ht="16.5" customHeight="1">
      <c r="A188" s="34"/>
      <c r="B188" s="185"/>
      <c r="C188" s="200" t="s">
        <v>424</v>
      </c>
      <c r="D188" s="200" t="s">
        <v>301</v>
      </c>
      <c r="E188" s="201" t="s">
        <v>2481</v>
      </c>
      <c r="F188" s="202" t="s">
        <v>2482</v>
      </c>
      <c r="G188" s="203" t="s">
        <v>294</v>
      </c>
      <c r="H188" s="204">
        <v>10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0.00069999999999999999</v>
      </c>
      <c r="R188" s="196">
        <f>Q188*H188</f>
        <v>0.0070000000000000001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725</v>
      </c>
      <c r="AT188" s="198" t="s">
        <v>301</v>
      </c>
      <c r="AU188" s="198" t="s">
        <v>88</v>
      </c>
      <c r="AY188" s="15" t="s">
        <v>204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88</v>
      </c>
      <c r="BK188" s="199">
        <f>ROUND(I188*H188,2)</f>
        <v>0</v>
      </c>
      <c r="BL188" s="15" t="s">
        <v>725</v>
      </c>
      <c r="BM188" s="198" t="s">
        <v>2483</v>
      </c>
    </row>
    <row r="189" s="2" customFormat="1" ht="16.5" customHeight="1">
      <c r="A189" s="34"/>
      <c r="B189" s="185"/>
      <c r="C189" s="186" t="s">
        <v>428</v>
      </c>
      <c r="D189" s="186" t="s">
        <v>206</v>
      </c>
      <c r="E189" s="187" t="s">
        <v>2484</v>
      </c>
      <c r="F189" s="188" t="s">
        <v>2485</v>
      </c>
      <c r="G189" s="189" t="s">
        <v>294</v>
      </c>
      <c r="H189" s="190">
        <v>75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464</v>
      </c>
      <c r="AT189" s="198" t="s">
        <v>206</v>
      </c>
      <c r="AU189" s="198" t="s">
        <v>88</v>
      </c>
      <c r="AY189" s="15" t="s">
        <v>204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464</v>
      </c>
      <c r="BM189" s="198" t="s">
        <v>2486</v>
      </c>
    </row>
    <row r="190" s="2" customFormat="1" ht="16.5" customHeight="1">
      <c r="A190" s="34"/>
      <c r="B190" s="185"/>
      <c r="C190" s="200" t="s">
        <v>432</v>
      </c>
      <c r="D190" s="200" t="s">
        <v>301</v>
      </c>
      <c r="E190" s="201" t="s">
        <v>2487</v>
      </c>
      <c r="F190" s="202" t="s">
        <v>2488</v>
      </c>
      <c r="G190" s="203" t="s">
        <v>294</v>
      </c>
      <c r="H190" s="204">
        <v>5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0.0064999999999999997</v>
      </c>
      <c r="R190" s="196">
        <f>Q190*H190</f>
        <v>0.032500000000000001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725</v>
      </c>
      <c r="AT190" s="198" t="s">
        <v>301</v>
      </c>
      <c r="AU190" s="198" t="s">
        <v>88</v>
      </c>
      <c r="AY190" s="15" t="s">
        <v>204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725</v>
      </c>
      <c r="BM190" s="198" t="s">
        <v>2489</v>
      </c>
    </row>
    <row r="191" s="2" customFormat="1" ht="16.5" customHeight="1">
      <c r="A191" s="34"/>
      <c r="B191" s="185"/>
      <c r="C191" s="200" t="s">
        <v>436</v>
      </c>
      <c r="D191" s="200" t="s">
        <v>301</v>
      </c>
      <c r="E191" s="201" t="s">
        <v>2490</v>
      </c>
      <c r="F191" s="202" t="s">
        <v>2491</v>
      </c>
      <c r="G191" s="203" t="s">
        <v>294</v>
      </c>
      <c r="H191" s="204">
        <v>30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0.0064999999999999997</v>
      </c>
      <c r="R191" s="196">
        <f>Q191*H191</f>
        <v>0.19499999999999998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725</v>
      </c>
      <c r="AT191" s="198" t="s">
        <v>301</v>
      </c>
      <c r="AU191" s="198" t="s">
        <v>88</v>
      </c>
      <c r="AY191" s="15" t="s">
        <v>204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88</v>
      </c>
      <c r="BK191" s="199">
        <f>ROUND(I191*H191,2)</f>
        <v>0</v>
      </c>
      <c r="BL191" s="15" t="s">
        <v>725</v>
      </c>
      <c r="BM191" s="198" t="s">
        <v>2492</v>
      </c>
    </row>
    <row r="192" s="2" customFormat="1" ht="21.75" customHeight="1">
      <c r="A192" s="34"/>
      <c r="B192" s="185"/>
      <c r="C192" s="200" t="s">
        <v>440</v>
      </c>
      <c r="D192" s="200" t="s">
        <v>301</v>
      </c>
      <c r="E192" s="201" t="s">
        <v>2493</v>
      </c>
      <c r="F192" s="202" t="s">
        <v>2494</v>
      </c>
      <c r="G192" s="203" t="s">
        <v>294</v>
      </c>
      <c r="H192" s="204">
        <v>40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0.0064999999999999997</v>
      </c>
      <c r="R192" s="196">
        <f>Q192*H192</f>
        <v>0.26000000000000001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725</v>
      </c>
      <c r="AT192" s="198" t="s">
        <v>301</v>
      </c>
      <c r="AU192" s="198" t="s">
        <v>88</v>
      </c>
      <c r="AY192" s="15" t="s">
        <v>204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88</v>
      </c>
      <c r="BK192" s="199">
        <f>ROUND(I192*H192,2)</f>
        <v>0</v>
      </c>
      <c r="BL192" s="15" t="s">
        <v>725</v>
      </c>
      <c r="BM192" s="198" t="s">
        <v>2495</v>
      </c>
    </row>
    <row r="193" s="2" customFormat="1" ht="16.5" customHeight="1">
      <c r="A193" s="34"/>
      <c r="B193" s="185"/>
      <c r="C193" s="186" t="s">
        <v>444</v>
      </c>
      <c r="D193" s="186" t="s">
        <v>206</v>
      </c>
      <c r="E193" s="187" t="s">
        <v>2496</v>
      </c>
      <c r="F193" s="188" t="s">
        <v>2497</v>
      </c>
      <c r="G193" s="189" t="s">
        <v>294</v>
      </c>
      <c r="H193" s="190">
        <v>1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464</v>
      </c>
      <c r="AT193" s="198" t="s">
        <v>206</v>
      </c>
      <c r="AU193" s="198" t="s">
        <v>88</v>
      </c>
      <c r="AY193" s="15" t="s">
        <v>204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88</v>
      </c>
      <c r="BK193" s="199">
        <f>ROUND(I193*H193,2)</f>
        <v>0</v>
      </c>
      <c r="BL193" s="15" t="s">
        <v>464</v>
      </c>
      <c r="BM193" s="198" t="s">
        <v>2498</v>
      </c>
    </row>
    <row r="194" s="2" customFormat="1" ht="24.15" customHeight="1">
      <c r="A194" s="34"/>
      <c r="B194" s="185"/>
      <c r="C194" s="200" t="s">
        <v>448</v>
      </c>
      <c r="D194" s="200" t="s">
        <v>301</v>
      </c>
      <c r="E194" s="201" t="s">
        <v>2499</v>
      </c>
      <c r="F194" s="202" t="s">
        <v>2500</v>
      </c>
      <c r="G194" s="203" t="s">
        <v>294</v>
      </c>
      <c r="H194" s="204">
        <v>1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0.00020000000000000001</v>
      </c>
      <c r="R194" s="196">
        <f>Q194*H194</f>
        <v>0.00020000000000000001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1727</v>
      </c>
      <c r="AT194" s="198" t="s">
        <v>301</v>
      </c>
      <c r="AU194" s="198" t="s">
        <v>88</v>
      </c>
      <c r="AY194" s="15" t="s">
        <v>204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88</v>
      </c>
      <c r="BK194" s="199">
        <f>ROUND(I194*H194,2)</f>
        <v>0</v>
      </c>
      <c r="BL194" s="15" t="s">
        <v>464</v>
      </c>
      <c r="BM194" s="198" t="s">
        <v>2501</v>
      </c>
    </row>
    <row r="195" s="2" customFormat="1" ht="16.5" customHeight="1">
      <c r="A195" s="34"/>
      <c r="B195" s="185"/>
      <c r="C195" s="200" t="s">
        <v>452</v>
      </c>
      <c r="D195" s="200" t="s">
        <v>301</v>
      </c>
      <c r="E195" s="201" t="s">
        <v>2502</v>
      </c>
      <c r="F195" s="202" t="s">
        <v>2497</v>
      </c>
      <c r="G195" s="203" t="s">
        <v>294</v>
      </c>
      <c r="H195" s="204">
        <v>1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0.00013999999999999999</v>
      </c>
      <c r="R195" s="196">
        <f>Q195*H195</f>
        <v>0.00013999999999999999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1727</v>
      </c>
      <c r="AT195" s="198" t="s">
        <v>301</v>
      </c>
      <c r="AU195" s="198" t="s">
        <v>88</v>
      </c>
      <c r="AY195" s="15" t="s">
        <v>204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88</v>
      </c>
      <c r="BK195" s="199">
        <f>ROUND(I195*H195,2)</f>
        <v>0</v>
      </c>
      <c r="BL195" s="15" t="s">
        <v>464</v>
      </c>
      <c r="BM195" s="198" t="s">
        <v>2503</v>
      </c>
    </row>
    <row r="196" s="2" customFormat="1" ht="24.15" customHeight="1">
      <c r="A196" s="34"/>
      <c r="B196" s="185"/>
      <c r="C196" s="186" t="s">
        <v>456</v>
      </c>
      <c r="D196" s="186" t="s">
        <v>206</v>
      </c>
      <c r="E196" s="187" t="s">
        <v>2504</v>
      </c>
      <c r="F196" s="188" t="s">
        <v>2505</v>
      </c>
      <c r="G196" s="189" t="s">
        <v>495</v>
      </c>
      <c r="H196" s="190">
        <v>250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464</v>
      </c>
      <c r="AT196" s="198" t="s">
        <v>206</v>
      </c>
      <c r="AU196" s="198" t="s">
        <v>88</v>
      </c>
      <c r="AY196" s="15" t="s">
        <v>204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88</v>
      </c>
      <c r="BK196" s="199">
        <f>ROUND(I196*H196,2)</f>
        <v>0</v>
      </c>
      <c r="BL196" s="15" t="s">
        <v>464</v>
      </c>
      <c r="BM196" s="198" t="s">
        <v>2506</v>
      </c>
    </row>
    <row r="197" s="2" customFormat="1" ht="16.5" customHeight="1">
      <c r="A197" s="34"/>
      <c r="B197" s="185"/>
      <c r="C197" s="200" t="s">
        <v>460</v>
      </c>
      <c r="D197" s="200" t="s">
        <v>301</v>
      </c>
      <c r="E197" s="201" t="s">
        <v>2507</v>
      </c>
      <c r="F197" s="202" t="s">
        <v>2508</v>
      </c>
      <c r="G197" s="203" t="s">
        <v>508</v>
      </c>
      <c r="H197" s="204">
        <v>35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0.001</v>
      </c>
      <c r="R197" s="196">
        <f>Q197*H197</f>
        <v>0.035000000000000003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725</v>
      </c>
      <c r="AT197" s="198" t="s">
        <v>301</v>
      </c>
      <c r="AU197" s="198" t="s">
        <v>88</v>
      </c>
      <c r="AY197" s="15" t="s">
        <v>204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88</v>
      </c>
      <c r="BK197" s="199">
        <f>ROUND(I197*H197,2)</f>
        <v>0</v>
      </c>
      <c r="BL197" s="15" t="s">
        <v>725</v>
      </c>
      <c r="BM197" s="198" t="s">
        <v>2509</v>
      </c>
    </row>
    <row r="198" s="2" customFormat="1" ht="24.15" customHeight="1">
      <c r="A198" s="34"/>
      <c r="B198" s="185"/>
      <c r="C198" s="186" t="s">
        <v>464</v>
      </c>
      <c r="D198" s="186" t="s">
        <v>206</v>
      </c>
      <c r="E198" s="187" t="s">
        <v>2510</v>
      </c>
      <c r="F198" s="188" t="s">
        <v>2511</v>
      </c>
      <c r="G198" s="189" t="s">
        <v>495</v>
      </c>
      <c r="H198" s="190">
        <v>150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464</v>
      </c>
      <c r="AT198" s="198" t="s">
        <v>206</v>
      </c>
      <c r="AU198" s="198" t="s">
        <v>88</v>
      </c>
      <c r="AY198" s="15" t="s">
        <v>204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88</v>
      </c>
      <c r="BK198" s="199">
        <f>ROUND(I198*H198,2)</f>
        <v>0</v>
      </c>
      <c r="BL198" s="15" t="s">
        <v>464</v>
      </c>
      <c r="BM198" s="198" t="s">
        <v>2512</v>
      </c>
    </row>
    <row r="199" s="2" customFormat="1" ht="16.5" customHeight="1">
      <c r="A199" s="34"/>
      <c r="B199" s="185"/>
      <c r="C199" s="200" t="s">
        <v>468</v>
      </c>
      <c r="D199" s="200" t="s">
        <v>301</v>
      </c>
      <c r="E199" s="201" t="s">
        <v>2513</v>
      </c>
      <c r="F199" s="202" t="s">
        <v>2514</v>
      </c>
      <c r="G199" s="203" t="s">
        <v>508</v>
      </c>
      <c r="H199" s="204">
        <v>142.5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0.001</v>
      </c>
      <c r="R199" s="196">
        <f>Q199*H199</f>
        <v>0.14250000000000002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1727</v>
      </c>
      <c r="AT199" s="198" t="s">
        <v>301</v>
      </c>
      <c r="AU199" s="198" t="s">
        <v>88</v>
      </c>
      <c r="AY199" s="15" t="s">
        <v>204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88</v>
      </c>
      <c r="BK199" s="199">
        <f>ROUND(I199*H199,2)</f>
        <v>0</v>
      </c>
      <c r="BL199" s="15" t="s">
        <v>464</v>
      </c>
      <c r="BM199" s="198" t="s">
        <v>2515</v>
      </c>
    </row>
    <row r="200" s="2" customFormat="1" ht="24.15" customHeight="1">
      <c r="A200" s="34"/>
      <c r="B200" s="185"/>
      <c r="C200" s="186" t="s">
        <v>472</v>
      </c>
      <c r="D200" s="186" t="s">
        <v>206</v>
      </c>
      <c r="E200" s="187" t="s">
        <v>2516</v>
      </c>
      <c r="F200" s="188" t="s">
        <v>2517</v>
      </c>
      <c r="G200" s="189" t="s">
        <v>294</v>
      </c>
      <c r="H200" s="190">
        <v>100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464</v>
      </c>
      <c r="AT200" s="198" t="s">
        <v>206</v>
      </c>
      <c r="AU200" s="198" t="s">
        <v>88</v>
      </c>
      <c r="AY200" s="15" t="s">
        <v>204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88</v>
      </c>
      <c r="BK200" s="199">
        <f>ROUND(I200*H200,2)</f>
        <v>0</v>
      </c>
      <c r="BL200" s="15" t="s">
        <v>464</v>
      </c>
      <c r="BM200" s="198" t="s">
        <v>2518</v>
      </c>
    </row>
    <row r="201" s="2" customFormat="1" ht="24.15" customHeight="1">
      <c r="A201" s="34"/>
      <c r="B201" s="185"/>
      <c r="C201" s="200" t="s">
        <v>476</v>
      </c>
      <c r="D201" s="200" t="s">
        <v>301</v>
      </c>
      <c r="E201" s="201" t="s">
        <v>2519</v>
      </c>
      <c r="F201" s="202" t="s">
        <v>2520</v>
      </c>
      <c r="G201" s="203" t="s">
        <v>294</v>
      </c>
      <c r="H201" s="204">
        <v>100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0.00033</v>
      </c>
      <c r="R201" s="196">
        <f>Q201*H201</f>
        <v>0.033000000000000002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725</v>
      </c>
      <c r="AT201" s="198" t="s">
        <v>301</v>
      </c>
      <c r="AU201" s="198" t="s">
        <v>88</v>
      </c>
      <c r="AY201" s="15" t="s">
        <v>204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88</v>
      </c>
      <c r="BK201" s="199">
        <f>ROUND(I201*H201,2)</f>
        <v>0</v>
      </c>
      <c r="BL201" s="15" t="s">
        <v>725</v>
      </c>
      <c r="BM201" s="198" t="s">
        <v>2521</v>
      </c>
    </row>
    <row r="202" s="2" customFormat="1" ht="24.15" customHeight="1">
      <c r="A202" s="34"/>
      <c r="B202" s="185"/>
      <c r="C202" s="186" t="s">
        <v>480</v>
      </c>
      <c r="D202" s="186" t="s">
        <v>206</v>
      </c>
      <c r="E202" s="187" t="s">
        <v>2522</v>
      </c>
      <c r="F202" s="188" t="s">
        <v>2523</v>
      </c>
      <c r="G202" s="189" t="s">
        <v>294</v>
      </c>
      <c r="H202" s="190">
        <v>200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464</v>
      </c>
      <c r="AT202" s="198" t="s">
        <v>206</v>
      </c>
      <c r="AU202" s="198" t="s">
        <v>88</v>
      </c>
      <c r="AY202" s="15" t="s">
        <v>204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88</v>
      </c>
      <c r="BK202" s="199">
        <f>ROUND(I202*H202,2)</f>
        <v>0</v>
      </c>
      <c r="BL202" s="15" t="s">
        <v>464</v>
      </c>
      <c r="BM202" s="198" t="s">
        <v>2524</v>
      </c>
    </row>
    <row r="203" s="2" customFormat="1" ht="24.15" customHeight="1">
      <c r="A203" s="34"/>
      <c r="B203" s="185"/>
      <c r="C203" s="200" t="s">
        <v>484</v>
      </c>
      <c r="D203" s="200" t="s">
        <v>301</v>
      </c>
      <c r="E203" s="201" t="s">
        <v>2525</v>
      </c>
      <c r="F203" s="202" t="s">
        <v>2526</v>
      </c>
      <c r="G203" s="203" t="s">
        <v>294</v>
      </c>
      <c r="H203" s="204">
        <v>200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0.00029</v>
      </c>
      <c r="R203" s="196">
        <f>Q203*H203</f>
        <v>0.058000000000000003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725</v>
      </c>
      <c r="AT203" s="198" t="s">
        <v>301</v>
      </c>
      <c r="AU203" s="198" t="s">
        <v>88</v>
      </c>
      <c r="AY203" s="15" t="s">
        <v>204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88</v>
      </c>
      <c r="BK203" s="199">
        <f>ROUND(I203*H203,2)</f>
        <v>0</v>
      </c>
      <c r="BL203" s="15" t="s">
        <v>725</v>
      </c>
      <c r="BM203" s="198" t="s">
        <v>2527</v>
      </c>
    </row>
    <row r="204" s="2" customFormat="1" ht="24.15" customHeight="1">
      <c r="A204" s="34"/>
      <c r="B204" s="185"/>
      <c r="C204" s="186" t="s">
        <v>488</v>
      </c>
      <c r="D204" s="186" t="s">
        <v>206</v>
      </c>
      <c r="E204" s="187" t="s">
        <v>2528</v>
      </c>
      <c r="F204" s="188" t="s">
        <v>2529</v>
      </c>
      <c r="G204" s="189" t="s">
        <v>294</v>
      </c>
      <c r="H204" s="190">
        <v>2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464</v>
      </c>
      <c r="AT204" s="198" t="s">
        <v>206</v>
      </c>
      <c r="AU204" s="198" t="s">
        <v>88</v>
      </c>
      <c r="AY204" s="15" t="s">
        <v>204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88</v>
      </c>
      <c r="BK204" s="199">
        <f>ROUND(I204*H204,2)</f>
        <v>0</v>
      </c>
      <c r="BL204" s="15" t="s">
        <v>464</v>
      </c>
      <c r="BM204" s="198" t="s">
        <v>2530</v>
      </c>
    </row>
    <row r="205" s="2" customFormat="1" ht="24.15" customHeight="1">
      <c r="A205" s="34"/>
      <c r="B205" s="185"/>
      <c r="C205" s="200" t="s">
        <v>492</v>
      </c>
      <c r="D205" s="200" t="s">
        <v>301</v>
      </c>
      <c r="E205" s="201" t="s">
        <v>2531</v>
      </c>
      <c r="F205" s="202" t="s">
        <v>2532</v>
      </c>
      <c r="G205" s="203" t="s">
        <v>294</v>
      </c>
      <c r="H205" s="204">
        <v>2</v>
      </c>
      <c r="I205" s="205"/>
      <c r="J205" s="206">
        <f>ROUND(I205*H205,2)</f>
        <v>0</v>
      </c>
      <c r="K205" s="207"/>
      <c r="L205" s="208"/>
      <c r="M205" s="209" t="s">
        <v>1</v>
      </c>
      <c r="N205" s="210" t="s">
        <v>41</v>
      </c>
      <c r="O205" s="78"/>
      <c r="P205" s="196">
        <f>O205*H205</f>
        <v>0</v>
      </c>
      <c r="Q205" s="196">
        <v>0.0031199999999999999</v>
      </c>
      <c r="R205" s="196">
        <f>Q205*H205</f>
        <v>0.0062399999999999999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725</v>
      </c>
      <c r="AT205" s="198" t="s">
        <v>301</v>
      </c>
      <c r="AU205" s="198" t="s">
        <v>88</v>
      </c>
      <c r="AY205" s="15" t="s">
        <v>204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88</v>
      </c>
      <c r="BK205" s="199">
        <f>ROUND(I205*H205,2)</f>
        <v>0</v>
      </c>
      <c r="BL205" s="15" t="s">
        <v>725</v>
      </c>
      <c r="BM205" s="198" t="s">
        <v>2533</v>
      </c>
    </row>
    <row r="206" s="2" customFormat="1" ht="16.5" customHeight="1">
      <c r="A206" s="34"/>
      <c r="B206" s="185"/>
      <c r="C206" s="186" t="s">
        <v>497</v>
      </c>
      <c r="D206" s="186" t="s">
        <v>206</v>
      </c>
      <c r="E206" s="187" t="s">
        <v>2534</v>
      </c>
      <c r="F206" s="188" t="s">
        <v>2535</v>
      </c>
      <c r="G206" s="189" t="s">
        <v>294</v>
      </c>
      <c r="H206" s="190">
        <v>30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464</v>
      </c>
      <c r="AT206" s="198" t="s">
        <v>206</v>
      </c>
      <c r="AU206" s="198" t="s">
        <v>88</v>
      </c>
      <c r="AY206" s="15" t="s">
        <v>204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88</v>
      </c>
      <c r="BK206" s="199">
        <f>ROUND(I206*H206,2)</f>
        <v>0</v>
      </c>
      <c r="BL206" s="15" t="s">
        <v>464</v>
      </c>
      <c r="BM206" s="198" t="s">
        <v>2536</v>
      </c>
    </row>
    <row r="207" s="2" customFormat="1" ht="24.15" customHeight="1">
      <c r="A207" s="34"/>
      <c r="B207" s="185"/>
      <c r="C207" s="200" t="s">
        <v>501</v>
      </c>
      <c r="D207" s="200" t="s">
        <v>301</v>
      </c>
      <c r="E207" s="201" t="s">
        <v>2537</v>
      </c>
      <c r="F207" s="202" t="s">
        <v>2538</v>
      </c>
      <c r="G207" s="203" t="s">
        <v>294</v>
      </c>
      <c r="H207" s="204">
        <v>30</v>
      </c>
      <c r="I207" s="205"/>
      <c r="J207" s="206">
        <f>ROUND(I207*H207,2)</f>
        <v>0</v>
      </c>
      <c r="K207" s="207"/>
      <c r="L207" s="208"/>
      <c r="M207" s="209" t="s">
        <v>1</v>
      </c>
      <c r="N207" s="210" t="s">
        <v>41</v>
      </c>
      <c r="O207" s="78"/>
      <c r="P207" s="196">
        <f>O207*H207</f>
        <v>0</v>
      </c>
      <c r="Q207" s="196">
        <v>0.00016000000000000001</v>
      </c>
      <c r="R207" s="196">
        <f>Q207*H207</f>
        <v>0.0048000000000000004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725</v>
      </c>
      <c r="AT207" s="198" t="s">
        <v>301</v>
      </c>
      <c r="AU207" s="198" t="s">
        <v>88</v>
      </c>
      <c r="AY207" s="15" t="s">
        <v>204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88</v>
      </c>
      <c r="BK207" s="199">
        <f>ROUND(I207*H207,2)</f>
        <v>0</v>
      </c>
      <c r="BL207" s="15" t="s">
        <v>725</v>
      </c>
      <c r="BM207" s="198" t="s">
        <v>2539</v>
      </c>
    </row>
    <row r="208" s="2" customFormat="1" ht="24.15" customHeight="1">
      <c r="A208" s="34"/>
      <c r="B208" s="185"/>
      <c r="C208" s="186" t="s">
        <v>505</v>
      </c>
      <c r="D208" s="186" t="s">
        <v>206</v>
      </c>
      <c r="E208" s="187" t="s">
        <v>2540</v>
      </c>
      <c r="F208" s="188" t="s">
        <v>2541</v>
      </c>
      <c r="G208" s="189" t="s">
        <v>294</v>
      </c>
      <c r="H208" s="190">
        <v>8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464</v>
      </c>
      <c r="AT208" s="198" t="s">
        <v>206</v>
      </c>
      <c r="AU208" s="198" t="s">
        <v>88</v>
      </c>
      <c r="AY208" s="15" t="s">
        <v>204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88</v>
      </c>
      <c r="BK208" s="199">
        <f>ROUND(I208*H208,2)</f>
        <v>0</v>
      </c>
      <c r="BL208" s="15" t="s">
        <v>464</v>
      </c>
      <c r="BM208" s="198" t="s">
        <v>2542</v>
      </c>
    </row>
    <row r="209" s="2" customFormat="1" ht="16.5" customHeight="1">
      <c r="A209" s="34"/>
      <c r="B209" s="185"/>
      <c r="C209" s="200" t="s">
        <v>510</v>
      </c>
      <c r="D209" s="200" t="s">
        <v>301</v>
      </c>
      <c r="E209" s="201" t="s">
        <v>2543</v>
      </c>
      <c r="F209" s="202" t="s">
        <v>2544</v>
      </c>
      <c r="G209" s="203" t="s">
        <v>294</v>
      </c>
      <c r="H209" s="204">
        <v>8</v>
      </c>
      <c r="I209" s="205"/>
      <c r="J209" s="206">
        <f>ROUND(I209*H209,2)</f>
        <v>0</v>
      </c>
      <c r="K209" s="207"/>
      <c r="L209" s="208"/>
      <c r="M209" s="209" t="s">
        <v>1</v>
      </c>
      <c r="N209" s="210" t="s">
        <v>41</v>
      </c>
      <c r="O209" s="78"/>
      <c r="P209" s="196">
        <f>O209*H209</f>
        <v>0</v>
      </c>
      <c r="Q209" s="196">
        <v>0.00029</v>
      </c>
      <c r="R209" s="196">
        <f>Q209*H209</f>
        <v>0.00232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725</v>
      </c>
      <c r="AT209" s="198" t="s">
        <v>301</v>
      </c>
      <c r="AU209" s="198" t="s">
        <v>88</v>
      </c>
      <c r="AY209" s="15" t="s">
        <v>204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88</v>
      </c>
      <c r="BK209" s="199">
        <f>ROUND(I209*H209,2)</f>
        <v>0</v>
      </c>
      <c r="BL209" s="15" t="s">
        <v>725</v>
      </c>
      <c r="BM209" s="198" t="s">
        <v>2545</v>
      </c>
    </row>
    <row r="210" s="2" customFormat="1" ht="16.5" customHeight="1">
      <c r="A210" s="34"/>
      <c r="B210" s="185"/>
      <c r="C210" s="186" t="s">
        <v>514</v>
      </c>
      <c r="D210" s="186" t="s">
        <v>206</v>
      </c>
      <c r="E210" s="187" t="s">
        <v>2546</v>
      </c>
      <c r="F210" s="188" t="s">
        <v>2547</v>
      </c>
      <c r="G210" s="189" t="s">
        <v>294</v>
      </c>
      <c r="H210" s="190">
        <v>8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464</v>
      </c>
      <c r="AT210" s="198" t="s">
        <v>206</v>
      </c>
      <c r="AU210" s="198" t="s">
        <v>88</v>
      </c>
      <c r="AY210" s="15" t="s">
        <v>204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88</v>
      </c>
      <c r="BK210" s="199">
        <f>ROUND(I210*H210,2)</f>
        <v>0</v>
      </c>
      <c r="BL210" s="15" t="s">
        <v>464</v>
      </c>
      <c r="BM210" s="198" t="s">
        <v>2548</v>
      </c>
    </row>
    <row r="211" s="2" customFormat="1" ht="16.5" customHeight="1">
      <c r="A211" s="34"/>
      <c r="B211" s="185"/>
      <c r="C211" s="200" t="s">
        <v>518</v>
      </c>
      <c r="D211" s="200" t="s">
        <v>301</v>
      </c>
      <c r="E211" s="201" t="s">
        <v>2549</v>
      </c>
      <c r="F211" s="202" t="s">
        <v>2550</v>
      </c>
      <c r="G211" s="203" t="s">
        <v>294</v>
      </c>
      <c r="H211" s="204">
        <v>8</v>
      </c>
      <c r="I211" s="205"/>
      <c r="J211" s="206">
        <f>ROUND(I211*H211,2)</f>
        <v>0</v>
      </c>
      <c r="K211" s="207"/>
      <c r="L211" s="208"/>
      <c r="M211" s="209" t="s">
        <v>1</v>
      </c>
      <c r="N211" s="210" t="s">
        <v>41</v>
      </c>
      <c r="O211" s="78"/>
      <c r="P211" s="196">
        <f>O211*H211</f>
        <v>0</v>
      </c>
      <c r="Q211" s="196">
        <v>0.00017000000000000001</v>
      </c>
      <c r="R211" s="196">
        <f>Q211*H211</f>
        <v>0.0013600000000000001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725</v>
      </c>
      <c r="AT211" s="198" t="s">
        <v>301</v>
      </c>
      <c r="AU211" s="198" t="s">
        <v>88</v>
      </c>
      <c r="AY211" s="15" t="s">
        <v>204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88</v>
      </c>
      <c r="BK211" s="199">
        <f>ROUND(I211*H211,2)</f>
        <v>0</v>
      </c>
      <c r="BL211" s="15" t="s">
        <v>725</v>
      </c>
      <c r="BM211" s="198" t="s">
        <v>2551</v>
      </c>
    </row>
    <row r="212" s="2" customFormat="1" ht="16.5" customHeight="1">
      <c r="A212" s="34"/>
      <c r="B212" s="185"/>
      <c r="C212" s="186" t="s">
        <v>522</v>
      </c>
      <c r="D212" s="186" t="s">
        <v>206</v>
      </c>
      <c r="E212" s="187" t="s">
        <v>2552</v>
      </c>
      <c r="F212" s="188" t="s">
        <v>2553</v>
      </c>
      <c r="G212" s="189" t="s">
        <v>495</v>
      </c>
      <c r="H212" s="190">
        <v>16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464</v>
      </c>
      <c r="AT212" s="198" t="s">
        <v>206</v>
      </c>
      <c r="AU212" s="198" t="s">
        <v>88</v>
      </c>
      <c r="AY212" s="15" t="s">
        <v>204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88</v>
      </c>
      <c r="BK212" s="199">
        <f>ROUND(I212*H212,2)</f>
        <v>0</v>
      </c>
      <c r="BL212" s="15" t="s">
        <v>464</v>
      </c>
      <c r="BM212" s="198" t="s">
        <v>2554</v>
      </c>
    </row>
    <row r="213" s="2" customFormat="1" ht="16.5" customHeight="1">
      <c r="A213" s="34"/>
      <c r="B213" s="185"/>
      <c r="C213" s="200" t="s">
        <v>526</v>
      </c>
      <c r="D213" s="200" t="s">
        <v>301</v>
      </c>
      <c r="E213" s="201" t="s">
        <v>2555</v>
      </c>
      <c r="F213" s="202" t="s">
        <v>2556</v>
      </c>
      <c r="G213" s="203" t="s">
        <v>294</v>
      </c>
      <c r="H213" s="204">
        <v>8</v>
      </c>
      <c r="I213" s="205"/>
      <c r="J213" s="206">
        <f>ROUND(I213*H213,2)</f>
        <v>0</v>
      </c>
      <c r="K213" s="207"/>
      <c r="L213" s="208"/>
      <c r="M213" s="209" t="s">
        <v>1</v>
      </c>
      <c r="N213" s="210" t="s">
        <v>41</v>
      </c>
      <c r="O213" s="78"/>
      <c r="P213" s="196">
        <f>O213*H213</f>
        <v>0</v>
      </c>
      <c r="Q213" s="196">
        <v>0.0079299999999999995</v>
      </c>
      <c r="R213" s="196">
        <f>Q213*H213</f>
        <v>0.063439999999999996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725</v>
      </c>
      <c r="AT213" s="198" t="s">
        <v>301</v>
      </c>
      <c r="AU213" s="198" t="s">
        <v>88</v>
      </c>
      <c r="AY213" s="15" t="s">
        <v>204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88</v>
      </c>
      <c r="BK213" s="199">
        <f>ROUND(I213*H213,2)</f>
        <v>0</v>
      </c>
      <c r="BL213" s="15" t="s">
        <v>725</v>
      </c>
      <c r="BM213" s="198" t="s">
        <v>2557</v>
      </c>
    </row>
    <row r="214" s="2" customFormat="1" ht="21.75" customHeight="1">
      <c r="A214" s="34"/>
      <c r="B214" s="185"/>
      <c r="C214" s="186" t="s">
        <v>530</v>
      </c>
      <c r="D214" s="186" t="s">
        <v>206</v>
      </c>
      <c r="E214" s="187" t="s">
        <v>2558</v>
      </c>
      <c r="F214" s="188" t="s">
        <v>2559</v>
      </c>
      <c r="G214" s="189" t="s">
        <v>495</v>
      </c>
      <c r="H214" s="190">
        <v>100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464</v>
      </c>
      <c r="AT214" s="198" t="s">
        <v>206</v>
      </c>
      <c r="AU214" s="198" t="s">
        <v>88</v>
      </c>
      <c r="AY214" s="15" t="s">
        <v>204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88</v>
      </c>
      <c r="BK214" s="199">
        <f>ROUND(I214*H214,2)</f>
        <v>0</v>
      </c>
      <c r="BL214" s="15" t="s">
        <v>464</v>
      </c>
      <c r="BM214" s="198" t="s">
        <v>2560</v>
      </c>
    </row>
    <row r="215" s="2" customFormat="1" ht="16.5" customHeight="1">
      <c r="A215" s="34"/>
      <c r="B215" s="185"/>
      <c r="C215" s="200" t="s">
        <v>535</v>
      </c>
      <c r="D215" s="200" t="s">
        <v>301</v>
      </c>
      <c r="E215" s="201" t="s">
        <v>2561</v>
      </c>
      <c r="F215" s="202" t="s">
        <v>2562</v>
      </c>
      <c r="G215" s="203" t="s">
        <v>495</v>
      </c>
      <c r="H215" s="204">
        <v>100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0.00012</v>
      </c>
      <c r="R215" s="196">
        <f>Q215*H215</f>
        <v>0.012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1727</v>
      </c>
      <c r="AT215" s="198" t="s">
        <v>301</v>
      </c>
      <c r="AU215" s="198" t="s">
        <v>88</v>
      </c>
      <c r="AY215" s="15" t="s">
        <v>204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88</v>
      </c>
      <c r="BK215" s="199">
        <f>ROUND(I215*H215,2)</f>
        <v>0</v>
      </c>
      <c r="BL215" s="15" t="s">
        <v>464</v>
      </c>
      <c r="BM215" s="198" t="s">
        <v>2563</v>
      </c>
    </row>
    <row r="216" s="2" customFormat="1" ht="21.75" customHeight="1">
      <c r="A216" s="34"/>
      <c r="B216" s="185"/>
      <c r="C216" s="186" t="s">
        <v>539</v>
      </c>
      <c r="D216" s="186" t="s">
        <v>206</v>
      </c>
      <c r="E216" s="187" t="s">
        <v>2564</v>
      </c>
      <c r="F216" s="188" t="s">
        <v>2565</v>
      </c>
      <c r="G216" s="189" t="s">
        <v>495</v>
      </c>
      <c r="H216" s="190">
        <v>950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464</v>
      </c>
      <c r="AT216" s="198" t="s">
        <v>206</v>
      </c>
      <c r="AU216" s="198" t="s">
        <v>88</v>
      </c>
      <c r="AY216" s="15" t="s">
        <v>204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88</v>
      </c>
      <c r="BK216" s="199">
        <f>ROUND(I216*H216,2)</f>
        <v>0</v>
      </c>
      <c r="BL216" s="15" t="s">
        <v>464</v>
      </c>
      <c r="BM216" s="198" t="s">
        <v>2566</v>
      </c>
    </row>
    <row r="217" s="2" customFormat="1" ht="16.5" customHeight="1">
      <c r="A217" s="34"/>
      <c r="B217" s="185"/>
      <c r="C217" s="200" t="s">
        <v>543</v>
      </c>
      <c r="D217" s="200" t="s">
        <v>301</v>
      </c>
      <c r="E217" s="201" t="s">
        <v>2567</v>
      </c>
      <c r="F217" s="202" t="s">
        <v>2568</v>
      </c>
      <c r="G217" s="203" t="s">
        <v>495</v>
      </c>
      <c r="H217" s="204">
        <v>900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41</v>
      </c>
      <c r="O217" s="78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725</v>
      </c>
      <c r="AT217" s="198" t="s">
        <v>301</v>
      </c>
      <c r="AU217" s="198" t="s">
        <v>88</v>
      </c>
      <c r="AY217" s="15" t="s">
        <v>204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88</v>
      </c>
      <c r="BK217" s="199">
        <f>ROUND(I217*H217,2)</f>
        <v>0</v>
      </c>
      <c r="BL217" s="15" t="s">
        <v>725</v>
      </c>
      <c r="BM217" s="198" t="s">
        <v>2569</v>
      </c>
    </row>
    <row r="218" s="2" customFormat="1" ht="16.5" customHeight="1">
      <c r="A218" s="34"/>
      <c r="B218" s="185"/>
      <c r="C218" s="200" t="s">
        <v>547</v>
      </c>
      <c r="D218" s="200" t="s">
        <v>301</v>
      </c>
      <c r="E218" s="201" t="s">
        <v>2570</v>
      </c>
      <c r="F218" s="202" t="s">
        <v>2571</v>
      </c>
      <c r="G218" s="203" t="s">
        <v>495</v>
      </c>
      <c r="H218" s="204">
        <v>50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725</v>
      </c>
      <c r="AT218" s="198" t="s">
        <v>301</v>
      </c>
      <c r="AU218" s="198" t="s">
        <v>88</v>
      </c>
      <c r="AY218" s="15" t="s">
        <v>204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88</v>
      </c>
      <c r="BK218" s="199">
        <f>ROUND(I218*H218,2)</f>
        <v>0</v>
      </c>
      <c r="BL218" s="15" t="s">
        <v>725</v>
      </c>
      <c r="BM218" s="198" t="s">
        <v>2572</v>
      </c>
    </row>
    <row r="219" s="2" customFormat="1" ht="21.75" customHeight="1">
      <c r="A219" s="34"/>
      <c r="B219" s="185"/>
      <c r="C219" s="186" t="s">
        <v>551</v>
      </c>
      <c r="D219" s="186" t="s">
        <v>206</v>
      </c>
      <c r="E219" s="187" t="s">
        <v>2573</v>
      </c>
      <c r="F219" s="188" t="s">
        <v>2565</v>
      </c>
      <c r="G219" s="189" t="s">
        <v>495</v>
      </c>
      <c r="H219" s="190">
        <v>100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464</v>
      </c>
      <c r="AT219" s="198" t="s">
        <v>206</v>
      </c>
      <c r="AU219" s="198" t="s">
        <v>88</v>
      </c>
      <c r="AY219" s="15" t="s">
        <v>204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88</v>
      </c>
      <c r="BK219" s="199">
        <f>ROUND(I219*H219,2)</f>
        <v>0</v>
      </c>
      <c r="BL219" s="15" t="s">
        <v>464</v>
      </c>
      <c r="BM219" s="198" t="s">
        <v>2574</v>
      </c>
    </row>
    <row r="220" s="2" customFormat="1" ht="16.5" customHeight="1">
      <c r="A220" s="34"/>
      <c r="B220" s="185"/>
      <c r="C220" s="200" t="s">
        <v>555</v>
      </c>
      <c r="D220" s="200" t="s">
        <v>301</v>
      </c>
      <c r="E220" s="201" t="s">
        <v>2575</v>
      </c>
      <c r="F220" s="202" t="s">
        <v>2576</v>
      </c>
      <c r="G220" s="203" t="s">
        <v>495</v>
      </c>
      <c r="H220" s="204">
        <v>100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6">
        <f>O220*H220</f>
        <v>0</v>
      </c>
      <c r="Q220" s="196">
        <v>0.00013999999999999999</v>
      </c>
      <c r="R220" s="196">
        <f>Q220*H220</f>
        <v>0.013999999999999999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1727</v>
      </c>
      <c r="AT220" s="198" t="s">
        <v>301</v>
      </c>
      <c r="AU220" s="198" t="s">
        <v>88</v>
      </c>
      <c r="AY220" s="15" t="s">
        <v>204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88</v>
      </c>
      <c r="BK220" s="199">
        <f>ROUND(I220*H220,2)</f>
        <v>0</v>
      </c>
      <c r="BL220" s="15" t="s">
        <v>464</v>
      </c>
      <c r="BM220" s="198" t="s">
        <v>2577</v>
      </c>
    </row>
    <row r="221" s="2" customFormat="1" ht="21.75" customHeight="1">
      <c r="A221" s="34"/>
      <c r="B221" s="185"/>
      <c r="C221" s="186" t="s">
        <v>559</v>
      </c>
      <c r="D221" s="186" t="s">
        <v>206</v>
      </c>
      <c r="E221" s="187" t="s">
        <v>2578</v>
      </c>
      <c r="F221" s="188" t="s">
        <v>2579</v>
      </c>
      <c r="G221" s="189" t="s">
        <v>495</v>
      </c>
      <c r="H221" s="190">
        <v>500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464</v>
      </c>
      <c r="AT221" s="198" t="s">
        <v>206</v>
      </c>
      <c r="AU221" s="198" t="s">
        <v>88</v>
      </c>
      <c r="AY221" s="15" t="s">
        <v>204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88</v>
      </c>
      <c r="BK221" s="199">
        <f>ROUND(I221*H221,2)</f>
        <v>0</v>
      </c>
      <c r="BL221" s="15" t="s">
        <v>464</v>
      </c>
      <c r="BM221" s="198" t="s">
        <v>2580</v>
      </c>
    </row>
    <row r="222" s="2" customFormat="1" ht="16.5" customHeight="1">
      <c r="A222" s="34"/>
      <c r="B222" s="185"/>
      <c r="C222" s="200" t="s">
        <v>563</v>
      </c>
      <c r="D222" s="200" t="s">
        <v>301</v>
      </c>
      <c r="E222" s="201" t="s">
        <v>2581</v>
      </c>
      <c r="F222" s="202" t="s">
        <v>2582</v>
      </c>
      <c r="G222" s="203" t="s">
        <v>495</v>
      </c>
      <c r="H222" s="204">
        <v>500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6">
        <f>O222*H222</f>
        <v>0</v>
      </c>
      <c r="Q222" s="196">
        <v>0.00019000000000000001</v>
      </c>
      <c r="R222" s="196">
        <f>Q222*H222</f>
        <v>0.095000000000000001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725</v>
      </c>
      <c r="AT222" s="198" t="s">
        <v>301</v>
      </c>
      <c r="AU222" s="198" t="s">
        <v>88</v>
      </c>
      <c r="AY222" s="15" t="s">
        <v>204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88</v>
      </c>
      <c r="BK222" s="199">
        <f>ROUND(I222*H222,2)</f>
        <v>0</v>
      </c>
      <c r="BL222" s="15" t="s">
        <v>725</v>
      </c>
      <c r="BM222" s="198" t="s">
        <v>2583</v>
      </c>
    </row>
    <row r="223" s="2" customFormat="1" ht="21.75" customHeight="1">
      <c r="A223" s="34"/>
      <c r="B223" s="185"/>
      <c r="C223" s="186" t="s">
        <v>567</v>
      </c>
      <c r="D223" s="186" t="s">
        <v>206</v>
      </c>
      <c r="E223" s="187" t="s">
        <v>2584</v>
      </c>
      <c r="F223" s="188" t="s">
        <v>2579</v>
      </c>
      <c r="G223" s="189" t="s">
        <v>495</v>
      </c>
      <c r="H223" s="190">
        <v>100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464</v>
      </c>
      <c r="AT223" s="198" t="s">
        <v>206</v>
      </c>
      <c r="AU223" s="198" t="s">
        <v>88</v>
      </c>
      <c r="AY223" s="15" t="s">
        <v>204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88</v>
      </c>
      <c r="BK223" s="199">
        <f>ROUND(I223*H223,2)</f>
        <v>0</v>
      </c>
      <c r="BL223" s="15" t="s">
        <v>464</v>
      </c>
      <c r="BM223" s="198" t="s">
        <v>2585</v>
      </c>
    </row>
    <row r="224" s="2" customFormat="1" ht="16.5" customHeight="1">
      <c r="A224" s="34"/>
      <c r="B224" s="185"/>
      <c r="C224" s="200" t="s">
        <v>573</v>
      </c>
      <c r="D224" s="200" t="s">
        <v>301</v>
      </c>
      <c r="E224" s="201" t="s">
        <v>2586</v>
      </c>
      <c r="F224" s="202" t="s">
        <v>2587</v>
      </c>
      <c r="G224" s="203" t="s">
        <v>495</v>
      </c>
      <c r="H224" s="204">
        <v>100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0.00019000000000000001</v>
      </c>
      <c r="R224" s="196">
        <f>Q224*H224</f>
        <v>0.019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1727</v>
      </c>
      <c r="AT224" s="198" t="s">
        <v>301</v>
      </c>
      <c r="AU224" s="198" t="s">
        <v>88</v>
      </c>
      <c r="AY224" s="15" t="s">
        <v>204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88</v>
      </c>
      <c r="BK224" s="199">
        <f>ROUND(I224*H224,2)</f>
        <v>0</v>
      </c>
      <c r="BL224" s="15" t="s">
        <v>464</v>
      </c>
      <c r="BM224" s="198" t="s">
        <v>2588</v>
      </c>
    </row>
    <row r="225" s="2" customFormat="1" ht="21.75" customHeight="1">
      <c r="A225" s="34"/>
      <c r="B225" s="185"/>
      <c r="C225" s="186" t="s">
        <v>581</v>
      </c>
      <c r="D225" s="186" t="s">
        <v>206</v>
      </c>
      <c r="E225" s="187" t="s">
        <v>2589</v>
      </c>
      <c r="F225" s="188" t="s">
        <v>2590</v>
      </c>
      <c r="G225" s="189" t="s">
        <v>495</v>
      </c>
      <c r="H225" s="190">
        <v>10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464</v>
      </c>
      <c r="AT225" s="198" t="s">
        <v>206</v>
      </c>
      <c r="AU225" s="198" t="s">
        <v>88</v>
      </c>
      <c r="AY225" s="15" t="s">
        <v>204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88</v>
      </c>
      <c r="BK225" s="199">
        <f>ROUND(I225*H225,2)</f>
        <v>0</v>
      </c>
      <c r="BL225" s="15" t="s">
        <v>464</v>
      </c>
      <c r="BM225" s="198" t="s">
        <v>2591</v>
      </c>
    </row>
    <row r="226" s="2" customFormat="1" ht="16.5" customHeight="1">
      <c r="A226" s="34"/>
      <c r="B226" s="185"/>
      <c r="C226" s="200" t="s">
        <v>585</v>
      </c>
      <c r="D226" s="200" t="s">
        <v>301</v>
      </c>
      <c r="E226" s="201" t="s">
        <v>2592</v>
      </c>
      <c r="F226" s="202" t="s">
        <v>2593</v>
      </c>
      <c r="G226" s="203" t="s">
        <v>495</v>
      </c>
      <c r="H226" s="204">
        <v>10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0.00019000000000000001</v>
      </c>
      <c r="R226" s="196">
        <f>Q226*H226</f>
        <v>0.0019000000000000002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1727</v>
      </c>
      <c r="AT226" s="198" t="s">
        <v>301</v>
      </c>
      <c r="AU226" s="198" t="s">
        <v>88</v>
      </c>
      <c r="AY226" s="15" t="s">
        <v>204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88</v>
      </c>
      <c r="BK226" s="199">
        <f>ROUND(I226*H226,2)</f>
        <v>0</v>
      </c>
      <c r="BL226" s="15" t="s">
        <v>464</v>
      </c>
      <c r="BM226" s="198" t="s">
        <v>2594</v>
      </c>
    </row>
    <row r="227" s="2" customFormat="1" ht="21.75" customHeight="1">
      <c r="A227" s="34"/>
      <c r="B227" s="185"/>
      <c r="C227" s="186" t="s">
        <v>589</v>
      </c>
      <c r="D227" s="186" t="s">
        <v>206</v>
      </c>
      <c r="E227" s="187" t="s">
        <v>2595</v>
      </c>
      <c r="F227" s="188" t="s">
        <v>2596</v>
      </c>
      <c r="G227" s="189" t="s">
        <v>495</v>
      </c>
      <c r="H227" s="190">
        <v>50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464</v>
      </c>
      <c r="AT227" s="198" t="s">
        <v>206</v>
      </c>
      <c r="AU227" s="198" t="s">
        <v>88</v>
      </c>
      <c r="AY227" s="15" t="s">
        <v>204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88</v>
      </c>
      <c r="BK227" s="199">
        <f>ROUND(I227*H227,2)</f>
        <v>0</v>
      </c>
      <c r="BL227" s="15" t="s">
        <v>464</v>
      </c>
      <c r="BM227" s="198" t="s">
        <v>2597</v>
      </c>
    </row>
    <row r="228" s="2" customFormat="1" ht="16.5" customHeight="1">
      <c r="A228" s="34"/>
      <c r="B228" s="185"/>
      <c r="C228" s="200" t="s">
        <v>593</v>
      </c>
      <c r="D228" s="200" t="s">
        <v>301</v>
      </c>
      <c r="E228" s="201" t="s">
        <v>2598</v>
      </c>
      <c r="F228" s="202" t="s">
        <v>2599</v>
      </c>
      <c r="G228" s="203" t="s">
        <v>495</v>
      </c>
      <c r="H228" s="204">
        <v>50</v>
      </c>
      <c r="I228" s="205"/>
      <c r="J228" s="206">
        <f>ROUND(I228*H228,2)</f>
        <v>0</v>
      </c>
      <c r="K228" s="207"/>
      <c r="L228" s="208"/>
      <c r="M228" s="209" t="s">
        <v>1</v>
      </c>
      <c r="N228" s="210" t="s">
        <v>41</v>
      </c>
      <c r="O228" s="78"/>
      <c r="P228" s="196">
        <f>O228*H228</f>
        <v>0</v>
      </c>
      <c r="Q228" s="196">
        <v>0.00027999999999999998</v>
      </c>
      <c r="R228" s="196">
        <f>Q228*H228</f>
        <v>0.013999999999999999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1727</v>
      </c>
      <c r="AT228" s="198" t="s">
        <v>301</v>
      </c>
      <c r="AU228" s="198" t="s">
        <v>88</v>
      </c>
      <c r="AY228" s="15" t="s">
        <v>204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88</v>
      </c>
      <c r="BK228" s="199">
        <f>ROUND(I228*H228,2)</f>
        <v>0</v>
      </c>
      <c r="BL228" s="15" t="s">
        <v>464</v>
      </c>
      <c r="BM228" s="198" t="s">
        <v>2600</v>
      </c>
    </row>
    <row r="229" s="2" customFormat="1" ht="21.75" customHeight="1">
      <c r="A229" s="34"/>
      <c r="B229" s="185"/>
      <c r="C229" s="186" t="s">
        <v>595</v>
      </c>
      <c r="D229" s="186" t="s">
        <v>206</v>
      </c>
      <c r="E229" s="187" t="s">
        <v>2601</v>
      </c>
      <c r="F229" s="188" t="s">
        <v>2602</v>
      </c>
      <c r="G229" s="189" t="s">
        <v>495</v>
      </c>
      <c r="H229" s="190">
        <v>30</v>
      </c>
      <c r="I229" s="191"/>
      <c r="J229" s="192">
        <f>ROUND(I229*H229,2)</f>
        <v>0</v>
      </c>
      <c r="K229" s="193"/>
      <c r="L229" s="35"/>
      <c r="M229" s="194" t="s">
        <v>1</v>
      </c>
      <c r="N229" s="195" t="s">
        <v>41</v>
      </c>
      <c r="O229" s="78"/>
      <c r="P229" s="196">
        <f>O229*H229</f>
        <v>0</v>
      </c>
      <c r="Q229" s="196">
        <v>0</v>
      </c>
      <c r="R229" s="196">
        <f>Q229*H229</f>
        <v>0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464</v>
      </c>
      <c r="AT229" s="198" t="s">
        <v>206</v>
      </c>
      <c r="AU229" s="198" t="s">
        <v>88</v>
      </c>
      <c r="AY229" s="15" t="s">
        <v>204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88</v>
      </c>
      <c r="BK229" s="199">
        <f>ROUND(I229*H229,2)</f>
        <v>0</v>
      </c>
      <c r="BL229" s="15" t="s">
        <v>464</v>
      </c>
      <c r="BM229" s="198" t="s">
        <v>2603</v>
      </c>
    </row>
    <row r="230" s="2" customFormat="1" ht="16.5" customHeight="1">
      <c r="A230" s="34"/>
      <c r="B230" s="185"/>
      <c r="C230" s="200" t="s">
        <v>599</v>
      </c>
      <c r="D230" s="200" t="s">
        <v>301</v>
      </c>
      <c r="E230" s="201" t="s">
        <v>2604</v>
      </c>
      <c r="F230" s="202" t="s">
        <v>2605</v>
      </c>
      <c r="G230" s="203" t="s">
        <v>495</v>
      </c>
      <c r="H230" s="204">
        <v>30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41</v>
      </c>
      <c r="O230" s="78"/>
      <c r="P230" s="196">
        <f>O230*H230</f>
        <v>0</v>
      </c>
      <c r="Q230" s="196">
        <v>0.00038000000000000002</v>
      </c>
      <c r="R230" s="196">
        <f>Q230*H230</f>
        <v>0.0114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1727</v>
      </c>
      <c r="AT230" s="198" t="s">
        <v>301</v>
      </c>
      <c r="AU230" s="198" t="s">
        <v>88</v>
      </c>
      <c r="AY230" s="15" t="s">
        <v>204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88</v>
      </c>
      <c r="BK230" s="199">
        <f>ROUND(I230*H230,2)</f>
        <v>0</v>
      </c>
      <c r="BL230" s="15" t="s">
        <v>464</v>
      </c>
      <c r="BM230" s="198" t="s">
        <v>2606</v>
      </c>
    </row>
    <row r="231" s="2" customFormat="1" ht="21.75" customHeight="1">
      <c r="A231" s="34"/>
      <c r="B231" s="185"/>
      <c r="C231" s="186" t="s">
        <v>603</v>
      </c>
      <c r="D231" s="186" t="s">
        <v>206</v>
      </c>
      <c r="E231" s="187" t="s">
        <v>2607</v>
      </c>
      <c r="F231" s="188" t="s">
        <v>2608</v>
      </c>
      <c r="G231" s="189" t="s">
        <v>495</v>
      </c>
      <c r="H231" s="190">
        <v>80</v>
      </c>
      <c r="I231" s="191"/>
      <c r="J231" s="192">
        <f>ROUND(I231*H231,2)</f>
        <v>0</v>
      </c>
      <c r="K231" s="193"/>
      <c r="L231" s="35"/>
      <c r="M231" s="194" t="s">
        <v>1</v>
      </c>
      <c r="N231" s="195" t="s">
        <v>41</v>
      </c>
      <c r="O231" s="78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464</v>
      </c>
      <c r="AT231" s="198" t="s">
        <v>206</v>
      </c>
      <c r="AU231" s="198" t="s">
        <v>88</v>
      </c>
      <c r="AY231" s="15" t="s">
        <v>204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88</v>
      </c>
      <c r="BK231" s="199">
        <f>ROUND(I231*H231,2)</f>
        <v>0</v>
      </c>
      <c r="BL231" s="15" t="s">
        <v>464</v>
      </c>
      <c r="BM231" s="198" t="s">
        <v>2609</v>
      </c>
    </row>
    <row r="232" s="2" customFormat="1" ht="16.5" customHeight="1">
      <c r="A232" s="34"/>
      <c r="B232" s="185"/>
      <c r="C232" s="200" t="s">
        <v>607</v>
      </c>
      <c r="D232" s="200" t="s">
        <v>301</v>
      </c>
      <c r="E232" s="201" t="s">
        <v>2610</v>
      </c>
      <c r="F232" s="202" t="s">
        <v>2611</v>
      </c>
      <c r="G232" s="203" t="s">
        <v>495</v>
      </c>
      <c r="H232" s="204">
        <v>80</v>
      </c>
      <c r="I232" s="205"/>
      <c r="J232" s="206">
        <f>ROUND(I232*H232,2)</f>
        <v>0</v>
      </c>
      <c r="K232" s="207"/>
      <c r="L232" s="208"/>
      <c r="M232" s="209" t="s">
        <v>1</v>
      </c>
      <c r="N232" s="210" t="s">
        <v>41</v>
      </c>
      <c r="O232" s="78"/>
      <c r="P232" s="196">
        <f>O232*H232</f>
        <v>0</v>
      </c>
      <c r="Q232" s="196">
        <v>0.00073999999999999999</v>
      </c>
      <c r="R232" s="196">
        <f>Q232*H232</f>
        <v>0.059200000000000003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1727</v>
      </c>
      <c r="AT232" s="198" t="s">
        <v>301</v>
      </c>
      <c r="AU232" s="198" t="s">
        <v>88</v>
      </c>
      <c r="AY232" s="15" t="s">
        <v>204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88</v>
      </c>
      <c r="BK232" s="199">
        <f>ROUND(I232*H232,2)</f>
        <v>0</v>
      </c>
      <c r="BL232" s="15" t="s">
        <v>464</v>
      </c>
      <c r="BM232" s="198" t="s">
        <v>2612</v>
      </c>
    </row>
    <row r="233" s="2" customFormat="1" ht="24.15" customHeight="1">
      <c r="A233" s="34"/>
      <c r="B233" s="185"/>
      <c r="C233" s="186" t="s">
        <v>571</v>
      </c>
      <c r="D233" s="186" t="s">
        <v>206</v>
      </c>
      <c r="E233" s="187" t="s">
        <v>2613</v>
      </c>
      <c r="F233" s="188" t="s">
        <v>2614</v>
      </c>
      <c r="G233" s="189" t="s">
        <v>495</v>
      </c>
      <c r="H233" s="190">
        <v>50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464</v>
      </c>
      <c r="AT233" s="198" t="s">
        <v>206</v>
      </c>
      <c r="AU233" s="198" t="s">
        <v>88</v>
      </c>
      <c r="AY233" s="15" t="s">
        <v>204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88</v>
      </c>
      <c r="BK233" s="199">
        <f>ROUND(I233*H233,2)</f>
        <v>0</v>
      </c>
      <c r="BL233" s="15" t="s">
        <v>464</v>
      </c>
      <c r="BM233" s="198" t="s">
        <v>2615</v>
      </c>
    </row>
    <row r="234" s="2" customFormat="1" ht="16.5" customHeight="1">
      <c r="A234" s="34"/>
      <c r="B234" s="185"/>
      <c r="C234" s="200" t="s">
        <v>614</v>
      </c>
      <c r="D234" s="200" t="s">
        <v>301</v>
      </c>
      <c r="E234" s="201" t="s">
        <v>2616</v>
      </c>
      <c r="F234" s="202" t="s">
        <v>2617</v>
      </c>
      <c r="G234" s="203" t="s">
        <v>495</v>
      </c>
      <c r="H234" s="204">
        <v>50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6.9999999999999994E-05</v>
      </c>
      <c r="R234" s="196">
        <f>Q234*H234</f>
        <v>0.0034999999999999996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725</v>
      </c>
      <c r="AT234" s="198" t="s">
        <v>301</v>
      </c>
      <c r="AU234" s="198" t="s">
        <v>88</v>
      </c>
      <c r="AY234" s="15" t="s">
        <v>204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88</v>
      </c>
      <c r="BK234" s="199">
        <f>ROUND(I234*H234,2)</f>
        <v>0</v>
      </c>
      <c r="BL234" s="15" t="s">
        <v>725</v>
      </c>
      <c r="BM234" s="198" t="s">
        <v>2618</v>
      </c>
    </row>
    <row r="235" s="2" customFormat="1" ht="24.15" customHeight="1">
      <c r="A235" s="34"/>
      <c r="B235" s="185"/>
      <c r="C235" s="186" t="s">
        <v>618</v>
      </c>
      <c r="D235" s="186" t="s">
        <v>206</v>
      </c>
      <c r="E235" s="187" t="s">
        <v>2619</v>
      </c>
      <c r="F235" s="188" t="s">
        <v>2620</v>
      </c>
      <c r="G235" s="189" t="s">
        <v>495</v>
      </c>
      <c r="H235" s="190">
        <v>30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464</v>
      </c>
      <c r="AT235" s="198" t="s">
        <v>206</v>
      </c>
      <c r="AU235" s="198" t="s">
        <v>88</v>
      </c>
      <c r="AY235" s="15" t="s">
        <v>204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88</v>
      </c>
      <c r="BK235" s="199">
        <f>ROUND(I235*H235,2)</f>
        <v>0</v>
      </c>
      <c r="BL235" s="15" t="s">
        <v>464</v>
      </c>
      <c r="BM235" s="198" t="s">
        <v>2621</v>
      </c>
    </row>
    <row r="236" s="2" customFormat="1" ht="16.5" customHeight="1">
      <c r="A236" s="34"/>
      <c r="B236" s="185"/>
      <c r="C236" s="200" t="s">
        <v>622</v>
      </c>
      <c r="D236" s="200" t="s">
        <v>301</v>
      </c>
      <c r="E236" s="201" t="s">
        <v>2622</v>
      </c>
      <c r="F236" s="202" t="s">
        <v>2623</v>
      </c>
      <c r="G236" s="203" t="s">
        <v>495</v>
      </c>
      <c r="H236" s="204">
        <v>30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0.00014999999999999999</v>
      </c>
      <c r="R236" s="196">
        <f>Q236*H236</f>
        <v>0.0044999999999999997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725</v>
      </c>
      <c r="AT236" s="198" t="s">
        <v>301</v>
      </c>
      <c r="AU236" s="198" t="s">
        <v>88</v>
      </c>
      <c r="AY236" s="15" t="s">
        <v>204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88</v>
      </c>
      <c r="BK236" s="199">
        <f>ROUND(I236*H236,2)</f>
        <v>0</v>
      </c>
      <c r="BL236" s="15" t="s">
        <v>725</v>
      </c>
      <c r="BM236" s="198" t="s">
        <v>2624</v>
      </c>
    </row>
    <row r="237" s="2" customFormat="1" ht="16.5" customHeight="1">
      <c r="A237" s="34"/>
      <c r="B237" s="185"/>
      <c r="C237" s="186" t="s">
        <v>624</v>
      </c>
      <c r="D237" s="186" t="s">
        <v>206</v>
      </c>
      <c r="E237" s="187" t="s">
        <v>2625</v>
      </c>
      <c r="F237" s="188" t="s">
        <v>2626</v>
      </c>
      <c r="G237" s="189" t="s">
        <v>495</v>
      </c>
      <c r="H237" s="190">
        <v>100</v>
      </c>
      <c r="I237" s="191"/>
      <c r="J237" s="192">
        <f>ROUND(I237*H237,2)</f>
        <v>0</v>
      </c>
      <c r="K237" s="193"/>
      <c r="L237" s="35"/>
      <c r="M237" s="194" t="s">
        <v>1</v>
      </c>
      <c r="N237" s="195" t="s">
        <v>41</v>
      </c>
      <c r="O237" s="78"/>
      <c r="P237" s="196">
        <f>O237*H237</f>
        <v>0</v>
      </c>
      <c r="Q237" s="196">
        <v>0</v>
      </c>
      <c r="R237" s="196">
        <f>Q237*H237</f>
        <v>0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464</v>
      </c>
      <c r="AT237" s="198" t="s">
        <v>206</v>
      </c>
      <c r="AU237" s="198" t="s">
        <v>88</v>
      </c>
      <c r="AY237" s="15" t="s">
        <v>204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88</v>
      </c>
      <c r="BK237" s="199">
        <f>ROUND(I237*H237,2)</f>
        <v>0</v>
      </c>
      <c r="BL237" s="15" t="s">
        <v>464</v>
      </c>
      <c r="BM237" s="198" t="s">
        <v>2627</v>
      </c>
    </row>
    <row r="238" s="2" customFormat="1" ht="16.5" customHeight="1">
      <c r="A238" s="34"/>
      <c r="B238" s="185"/>
      <c r="C238" s="200" t="s">
        <v>628</v>
      </c>
      <c r="D238" s="200" t="s">
        <v>301</v>
      </c>
      <c r="E238" s="201" t="s">
        <v>2628</v>
      </c>
      <c r="F238" s="202" t="s">
        <v>2629</v>
      </c>
      <c r="G238" s="203" t="s">
        <v>301</v>
      </c>
      <c r="H238" s="204">
        <v>100</v>
      </c>
      <c r="I238" s="205"/>
      <c r="J238" s="206">
        <f>ROUND(I238*H238,2)</f>
        <v>0</v>
      </c>
      <c r="K238" s="207"/>
      <c r="L238" s="208"/>
      <c r="M238" s="209" t="s">
        <v>1</v>
      </c>
      <c r="N238" s="210" t="s">
        <v>41</v>
      </c>
      <c r="O238" s="78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1727</v>
      </c>
      <c r="AT238" s="198" t="s">
        <v>301</v>
      </c>
      <c r="AU238" s="198" t="s">
        <v>88</v>
      </c>
      <c r="AY238" s="15" t="s">
        <v>204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88</v>
      </c>
      <c r="BK238" s="199">
        <f>ROUND(I238*H238,2)</f>
        <v>0</v>
      </c>
      <c r="BL238" s="15" t="s">
        <v>464</v>
      </c>
      <c r="BM238" s="198" t="s">
        <v>2630</v>
      </c>
    </row>
    <row r="239" s="2" customFormat="1" ht="16.5" customHeight="1">
      <c r="A239" s="34"/>
      <c r="B239" s="185"/>
      <c r="C239" s="186" t="s">
        <v>632</v>
      </c>
      <c r="D239" s="186" t="s">
        <v>206</v>
      </c>
      <c r="E239" s="187" t="s">
        <v>2631</v>
      </c>
      <c r="F239" s="188" t="s">
        <v>2632</v>
      </c>
      <c r="G239" s="189" t="s">
        <v>641</v>
      </c>
      <c r="H239" s="211"/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41</v>
      </c>
      <c r="O239" s="78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464</v>
      </c>
      <c r="AT239" s="198" t="s">
        <v>206</v>
      </c>
      <c r="AU239" s="198" t="s">
        <v>88</v>
      </c>
      <c r="AY239" s="15" t="s">
        <v>204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88</v>
      </c>
      <c r="BK239" s="199">
        <f>ROUND(I239*H239,2)</f>
        <v>0</v>
      </c>
      <c r="BL239" s="15" t="s">
        <v>464</v>
      </c>
      <c r="BM239" s="198" t="s">
        <v>2633</v>
      </c>
    </row>
    <row r="240" s="12" customFormat="1" ht="22.8" customHeight="1">
      <c r="A240" s="12"/>
      <c r="B240" s="172"/>
      <c r="C240" s="12"/>
      <c r="D240" s="173" t="s">
        <v>74</v>
      </c>
      <c r="E240" s="183" t="s">
        <v>2634</v>
      </c>
      <c r="F240" s="183" t="s">
        <v>2635</v>
      </c>
      <c r="G240" s="12"/>
      <c r="H240" s="12"/>
      <c r="I240" s="175"/>
      <c r="J240" s="184">
        <f>BK240</f>
        <v>0</v>
      </c>
      <c r="K240" s="12"/>
      <c r="L240" s="172"/>
      <c r="M240" s="177"/>
      <c r="N240" s="178"/>
      <c r="O240" s="178"/>
      <c r="P240" s="179">
        <f>SUM(P241:P252)</f>
        <v>0</v>
      </c>
      <c r="Q240" s="178"/>
      <c r="R240" s="179">
        <f>SUM(R241:R252)</f>
        <v>0.045079999999999995</v>
      </c>
      <c r="S240" s="178"/>
      <c r="T240" s="180">
        <f>SUM(T241:T252)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173" t="s">
        <v>93</v>
      </c>
      <c r="AT240" s="181" t="s">
        <v>74</v>
      </c>
      <c r="AU240" s="181" t="s">
        <v>82</v>
      </c>
      <c r="AY240" s="173" t="s">
        <v>204</v>
      </c>
      <c r="BK240" s="182">
        <f>SUM(BK241:BK252)</f>
        <v>0</v>
      </c>
    </row>
    <row r="241" s="2" customFormat="1" ht="33" customHeight="1">
      <c r="A241" s="34"/>
      <c r="B241" s="185"/>
      <c r="C241" s="186" t="s">
        <v>636</v>
      </c>
      <c r="D241" s="186" t="s">
        <v>206</v>
      </c>
      <c r="E241" s="187" t="s">
        <v>2636</v>
      </c>
      <c r="F241" s="188" t="s">
        <v>2637</v>
      </c>
      <c r="G241" s="189" t="s">
        <v>294</v>
      </c>
      <c r="H241" s="190">
        <v>1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41</v>
      </c>
      <c r="O241" s="78"/>
      <c r="P241" s="196">
        <f>O241*H241</f>
        <v>0</v>
      </c>
      <c r="Q241" s="196">
        <v>0</v>
      </c>
      <c r="R241" s="196">
        <f>Q241*H241</f>
        <v>0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464</v>
      </c>
      <c r="AT241" s="198" t="s">
        <v>206</v>
      </c>
      <c r="AU241" s="198" t="s">
        <v>88</v>
      </c>
      <c r="AY241" s="15" t="s">
        <v>204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88</v>
      </c>
      <c r="BK241" s="199">
        <f>ROUND(I241*H241,2)</f>
        <v>0</v>
      </c>
      <c r="BL241" s="15" t="s">
        <v>464</v>
      </c>
      <c r="BM241" s="198" t="s">
        <v>2638</v>
      </c>
    </row>
    <row r="242" s="2" customFormat="1" ht="16.5" customHeight="1">
      <c r="A242" s="34"/>
      <c r="B242" s="185"/>
      <c r="C242" s="186" t="s">
        <v>638</v>
      </c>
      <c r="D242" s="186" t="s">
        <v>206</v>
      </c>
      <c r="E242" s="187" t="s">
        <v>2639</v>
      </c>
      <c r="F242" s="188" t="s">
        <v>2640</v>
      </c>
      <c r="G242" s="189" t="s">
        <v>294</v>
      </c>
      <c r="H242" s="190">
        <v>10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464</v>
      </c>
      <c r="AT242" s="198" t="s">
        <v>206</v>
      </c>
      <c r="AU242" s="198" t="s">
        <v>88</v>
      </c>
      <c r="AY242" s="15" t="s">
        <v>204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88</v>
      </c>
      <c r="BK242" s="199">
        <f>ROUND(I242*H242,2)</f>
        <v>0</v>
      </c>
      <c r="BL242" s="15" t="s">
        <v>464</v>
      </c>
      <c r="BM242" s="198" t="s">
        <v>2641</v>
      </c>
    </row>
    <row r="243" s="2" customFormat="1" ht="16.5" customHeight="1">
      <c r="A243" s="34"/>
      <c r="B243" s="185"/>
      <c r="C243" s="200" t="s">
        <v>645</v>
      </c>
      <c r="D243" s="200" t="s">
        <v>301</v>
      </c>
      <c r="E243" s="201" t="s">
        <v>2642</v>
      </c>
      <c r="F243" s="202" t="s">
        <v>2643</v>
      </c>
      <c r="G243" s="203" t="s">
        <v>294</v>
      </c>
      <c r="H243" s="204">
        <v>10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0.00040000000000000002</v>
      </c>
      <c r="R243" s="196">
        <f>Q243*H243</f>
        <v>0.0040000000000000001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1727</v>
      </c>
      <c r="AT243" s="198" t="s">
        <v>301</v>
      </c>
      <c r="AU243" s="198" t="s">
        <v>88</v>
      </c>
      <c r="AY243" s="15" t="s">
        <v>204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88</v>
      </c>
      <c r="BK243" s="199">
        <f>ROUND(I243*H243,2)</f>
        <v>0</v>
      </c>
      <c r="BL243" s="15" t="s">
        <v>464</v>
      </c>
      <c r="BM243" s="198" t="s">
        <v>2644</v>
      </c>
    </row>
    <row r="244" s="2" customFormat="1" ht="16.5" customHeight="1">
      <c r="A244" s="34"/>
      <c r="B244" s="185"/>
      <c r="C244" s="186" t="s">
        <v>649</v>
      </c>
      <c r="D244" s="186" t="s">
        <v>206</v>
      </c>
      <c r="E244" s="187" t="s">
        <v>2645</v>
      </c>
      <c r="F244" s="188" t="s">
        <v>2646</v>
      </c>
      <c r="G244" s="189" t="s">
        <v>294</v>
      </c>
      <c r="H244" s="190">
        <v>10</v>
      </c>
      <c r="I244" s="191"/>
      <c r="J244" s="192">
        <f>ROUND(I244*H244,2)</f>
        <v>0</v>
      </c>
      <c r="K244" s="193"/>
      <c r="L244" s="35"/>
      <c r="M244" s="194" t="s">
        <v>1</v>
      </c>
      <c r="N244" s="195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464</v>
      </c>
      <c r="AT244" s="198" t="s">
        <v>206</v>
      </c>
      <c r="AU244" s="198" t="s">
        <v>88</v>
      </c>
      <c r="AY244" s="15" t="s">
        <v>204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88</v>
      </c>
      <c r="BK244" s="199">
        <f>ROUND(I244*H244,2)</f>
        <v>0</v>
      </c>
      <c r="BL244" s="15" t="s">
        <v>464</v>
      </c>
      <c r="BM244" s="198" t="s">
        <v>2647</v>
      </c>
    </row>
    <row r="245" s="2" customFormat="1" ht="16.5" customHeight="1">
      <c r="A245" s="34"/>
      <c r="B245" s="185"/>
      <c r="C245" s="186" t="s">
        <v>653</v>
      </c>
      <c r="D245" s="186" t="s">
        <v>206</v>
      </c>
      <c r="E245" s="187" t="s">
        <v>2648</v>
      </c>
      <c r="F245" s="188" t="s">
        <v>2649</v>
      </c>
      <c r="G245" s="189" t="s">
        <v>495</v>
      </c>
      <c r="H245" s="190">
        <v>800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464</v>
      </c>
      <c r="AT245" s="198" t="s">
        <v>206</v>
      </c>
      <c r="AU245" s="198" t="s">
        <v>88</v>
      </c>
      <c r="AY245" s="15" t="s">
        <v>204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88</v>
      </c>
      <c r="BK245" s="199">
        <f>ROUND(I245*H245,2)</f>
        <v>0</v>
      </c>
      <c r="BL245" s="15" t="s">
        <v>464</v>
      </c>
      <c r="BM245" s="198" t="s">
        <v>2650</v>
      </c>
    </row>
    <row r="246" s="2" customFormat="1" ht="16.5" customHeight="1">
      <c r="A246" s="34"/>
      <c r="B246" s="185"/>
      <c r="C246" s="200" t="s">
        <v>657</v>
      </c>
      <c r="D246" s="200" t="s">
        <v>301</v>
      </c>
      <c r="E246" s="201" t="s">
        <v>2651</v>
      </c>
      <c r="F246" s="202" t="s">
        <v>2652</v>
      </c>
      <c r="G246" s="203" t="s">
        <v>495</v>
      </c>
      <c r="H246" s="204">
        <v>800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5.0000000000000002E-05</v>
      </c>
      <c r="R246" s="196">
        <f>Q246*H246</f>
        <v>0.040000000000000001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725</v>
      </c>
      <c r="AT246" s="198" t="s">
        <v>301</v>
      </c>
      <c r="AU246" s="198" t="s">
        <v>88</v>
      </c>
      <c r="AY246" s="15" t="s">
        <v>204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88</v>
      </c>
      <c r="BK246" s="199">
        <f>ROUND(I246*H246,2)</f>
        <v>0</v>
      </c>
      <c r="BL246" s="15" t="s">
        <v>725</v>
      </c>
      <c r="BM246" s="198" t="s">
        <v>2653</v>
      </c>
    </row>
    <row r="247" s="2" customFormat="1" ht="16.5" customHeight="1">
      <c r="A247" s="34"/>
      <c r="B247" s="185"/>
      <c r="C247" s="186" t="s">
        <v>661</v>
      </c>
      <c r="D247" s="186" t="s">
        <v>206</v>
      </c>
      <c r="E247" s="187" t="s">
        <v>2654</v>
      </c>
      <c r="F247" s="188" t="s">
        <v>2655</v>
      </c>
      <c r="G247" s="189" t="s">
        <v>294</v>
      </c>
      <c r="H247" s="190">
        <v>20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0</v>
      </c>
      <c r="R247" s="196">
        <f>Q247*H247</f>
        <v>0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464</v>
      </c>
      <c r="AT247" s="198" t="s">
        <v>206</v>
      </c>
      <c r="AU247" s="198" t="s">
        <v>88</v>
      </c>
      <c r="AY247" s="15" t="s">
        <v>204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88</v>
      </c>
      <c r="BK247" s="199">
        <f>ROUND(I247*H247,2)</f>
        <v>0</v>
      </c>
      <c r="BL247" s="15" t="s">
        <v>464</v>
      </c>
      <c r="BM247" s="198" t="s">
        <v>2656</v>
      </c>
    </row>
    <row r="248" s="2" customFormat="1" ht="24.15" customHeight="1">
      <c r="A248" s="34"/>
      <c r="B248" s="185"/>
      <c r="C248" s="186" t="s">
        <v>665</v>
      </c>
      <c r="D248" s="186" t="s">
        <v>206</v>
      </c>
      <c r="E248" s="187" t="s">
        <v>2657</v>
      </c>
      <c r="F248" s="188" t="s">
        <v>2658</v>
      </c>
      <c r="G248" s="189" t="s">
        <v>294</v>
      </c>
      <c r="H248" s="190">
        <v>1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</v>
      </c>
      <c r="R248" s="196">
        <f>Q248*H248</f>
        <v>0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464</v>
      </c>
      <c r="AT248" s="198" t="s">
        <v>206</v>
      </c>
      <c r="AU248" s="198" t="s">
        <v>88</v>
      </c>
      <c r="AY248" s="15" t="s">
        <v>204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88</v>
      </c>
      <c r="BK248" s="199">
        <f>ROUND(I248*H248,2)</f>
        <v>0</v>
      </c>
      <c r="BL248" s="15" t="s">
        <v>464</v>
      </c>
      <c r="BM248" s="198" t="s">
        <v>2659</v>
      </c>
    </row>
    <row r="249" s="2" customFormat="1" ht="16.5" customHeight="1">
      <c r="A249" s="34"/>
      <c r="B249" s="185"/>
      <c r="C249" s="186" t="s">
        <v>669</v>
      </c>
      <c r="D249" s="186" t="s">
        <v>206</v>
      </c>
      <c r="E249" s="187" t="s">
        <v>2660</v>
      </c>
      <c r="F249" s="188" t="s">
        <v>2661</v>
      </c>
      <c r="G249" s="189" t="s">
        <v>294</v>
      </c>
      <c r="H249" s="190">
        <v>10</v>
      </c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0</v>
      </c>
      <c r="R249" s="196">
        <f>Q249*H249</f>
        <v>0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464</v>
      </c>
      <c r="AT249" s="198" t="s">
        <v>206</v>
      </c>
      <c r="AU249" s="198" t="s">
        <v>88</v>
      </c>
      <c r="AY249" s="15" t="s">
        <v>204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88</v>
      </c>
      <c r="BK249" s="199">
        <f>ROUND(I249*H249,2)</f>
        <v>0</v>
      </c>
      <c r="BL249" s="15" t="s">
        <v>464</v>
      </c>
      <c r="BM249" s="198" t="s">
        <v>2662</v>
      </c>
    </row>
    <row r="250" s="2" customFormat="1" ht="16.5" customHeight="1">
      <c r="A250" s="34"/>
      <c r="B250" s="185"/>
      <c r="C250" s="200" t="s">
        <v>671</v>
      </c>
      <c r="D250" s="200" t="s">
        <v>301</v>
      </c>
      <c r="E250" s="201" t="s">
        <v>2663</v>
      </c>
      <c r="F250" s="202" t="s">
        <v>2664</v>
      </c>
      <c r="G250" s="203" t="s">
        <v>294</v>
      </c>
      <c r="H250" s="204">
        <v>10</v>
      </c>
      <c r="I250" s="205"/>
      <c r="J250" s="206">
        <f>ROUND(I250*H250,2)</f>
        <v>0</v>
      </c>
      <c r="K250" s="207"/>
      <c r="L250" s="208"/>
      <c r="M250" s="209" t="s">
        <v>1</v>
      </c>
      <c r="N250" s="210" t="s">
        <v>41</v>
      </c>
      <c r="O250" s="78"/>
      <c r="P250" s="196">
        <f>O250*H250</f>
        <v>0</v>
      </c>
      <c r="Q250" s="196">
        <v>9.0000000000000006E-05</v>
      </c>
      <c r="R250" s="196">
        <f>Q250*H250</f>
        <v>0.00090000000000000008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1727</v>
      </c>
      <c r="AT250" s="198" t="s">
        <v>301</v>
      </c>
      <c r="AU250" s="198" t="s">
        <v>88</v>
      </c>
      <c r="AY250" s="15" t="s">
        <v>204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88</v>
      </c>
      <c r="BK250" s="199">
        <f>ROUND(I250*H250,2)</f>
        <v>0</v>
      </c>
      <c r="BL250" s="15" t="s">
        <v>464</v>
      </c>
      <c r="BM250" s="198" t="s">
        <v>2665</v>
      </c>
    </row>
    <row r="251" s="2" customFormat="1" ht="16.5" customHeight="1">
      <c r="A251" s="34"/>
      <c r="B251" s="185"/>
      <c r="C251" s="186" t="s">
        <v>675</v>
      </c>
      <c r="D251" s="186" t="s">
        <v>206</v>
      </c>
      <c r="E251" s="187" t="s">
        <v>2666</v>
      </c>
      <c r="F251" s="188" t="s">
        <v>2667</v>
      </c>
      <c r="G251" s="189" t="s">
        <v>294</v>
      </c>
      <c r="H251" s="190">
        <v>1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464</v>
      </c>
      <c r="AT251" s="198" t="s">
        <v>206</v>
      </c>
      <c r="AU251" s="198" t="s">
        <v>88</v>
      </c>
      <c r="AY251" s="15" t="s">
        <v>204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88</v>
      </c>
      <c r="BK251" s="199">
        <f>ROUND(I251*H251,2)</f>
        <v>0</v>
      </c>
      <c r="BL251" s="15" t="s">
        <v>464</v>
      </c>
      <c r="BM251" s="198" t="s">
        <v>2668</v>
      </c>
    </row>
    <row r="252" s="2" customFormat="1" ht="16.5" customHeight="1">
      <c r="A252" s="34"/>
      <c r="B252" s="185"/>
      <c r="C252" s="200" t="s">
        <v>677</v>
      </c>
      <c r="D252" s="200" t="s">
        <v>301</v>
      </c>
      <c r="E252" s="201" t="s">
        <v>2669</v>
      </c>
      <c r="F252" s="202" t="s">
        <v>2670</v>
      </c>
      <c r="G252" s="203" t="s">
        <v>294</v>
      </c>
      <c r="H252" s="204">
        <v>1</v>
      </c>
      <c r="I252" s="205"/>
      <c r="J252" s="206">
        <f>ROUND(I252*H252,2)</f>
        <v>0</v>
      </c>
      <c r="K252" s="207"/>
      <c r="L252" s="208"/>
      <c r="M252" s="209" t="s">
        <v>1</v>
      </c>
      <c r="N252" s="210" t="s">
        <v>41</v>
      </c>
      <c r="O252" s="78"/>
      <c r="P252" s="196">
        <f>O252*H252</f>
        <v>0</v>
      </c>
      <c r="Q252" s="196">
        <v>0.00018000000000000001</v>
      </c>
      <c r="R252" s="196">
        <f>Q252*H252</f>
        <v>0.00018000000000000001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1727</v>
      </c>
      <c r="AT252" s="198" t="s">
        <v>301</v>
      </c>
      <c r="AU252" s="198" t="s">
        <v>88</v>
      </c>
      <c r="AY252" s="15" t="s">
        <v>204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88</v>
      </c>
      <c r="BK252" s="199">
        <f>ROUND(I252*H252,2)</f>
        <v>0</v>
      </c>
      <c r="BL252" s="15" t="s">
        <v>464</v>
      </c>
      <c r="BM252" s="198" t="s">
        <v>2671</v>
      </c>
    </row>
    <row r="253" s="12" customFormat="1" ht="25.92" customHeight="1">
      <c r="A253" s="12"/>
      <c r="B253" s="172"/>
      <c r="C253" s="12"/>
      <c r="D253" s="173" t="s">
        <v>74</v>
      </c>
      <c r="E253" s="174" t="s">
        <v>1228</v>
      </c>
      <c r="F253" s="174" t="s">
        <v>1229</v>
      </c>
      <c r="G253" s="12"/>
      <c r="H253" s="12"/>
      <c r="I253" s="175"/>
      <c r="J253" s="176">
        <f>BK253</f>
        <v>0</v>
      </c>
      <c r="K253" s="12"/>
      <c r="L253" s="172"/>
      <c r="M253" s="177"/>
      <c r="N253" s="178"/>
      <c r="O253" s="178"/>
      <c r="P253" s="179">
        <f>P254</f>
        <v>0</v>
      </c>
      <c r="Q253" s="178"/>
      <c r="R253" s="179">
        <f>R254</f>
        <v>0</v>
      </c>
      <c r="S253" s="178"/>
      <c r="T253" s="180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73" t="s">
        <v>210</v>
      </c>
      <c r="AT253" s="181" t="s">
        <v>74</v>
      </c>
      <c r="AU253" s="181" t="s">
        <v>75</v>
      </c>
      <c r="AY253" s="173" t="s">
        <v>204</v>
      </c>
      <c r="BK253" s="182">
        <f>BK254</f>
        <v>0</v>
      </c>
    </row>
    <row r="254" s="2" customFormat="1" ht="16.5" customHeight="1">
      <c r="A254" s="34"/>
      <c r="B254" s="185"/>
      <c r="C254" s="186" t="s">
        <v>681</v>
      </c>
      <c r="D254" s="186" t="s">
        <v>206</v>
      </c>
      <c r="E254" s="187" t="s">
        <v>2672</v>
      </c>
      <c r="F254" s="188" t="s">
        <v>2673</v>
      </c>
      <c r="G254" s="189" t="s">
        <v>1238</v>
      </c>
      <c r="H254" s="190">
        <v>16</v>
      </c>
      <c r="I254" s="191"/>
      <c r="J254" s="192">
        <f>ROUND(I254*H254,2)</f>
        <v>0</v>
      </c>
      <c r="K254" s="193"/>
      <c r="L254" s="35"/>
      <c r="M254" s="212" t="s">
        <v>1</v>
      </c>
      <c r="N254" s="213" t="s">
        <v>41</v>
      </c>
      <c r="O254" s="214"/>
      <c r="P254" s="215">
        <f>O254*H254</f>
        <v>0</v>
      </c>
      <c r="Q254" s="215">
        <v>0</v>
      </c>
      <c r="R254" s="215">
        <f>Q254*H254</f>
        <v>0</v>
      </c>
      <c r="S254" s="215">
        <v>0</v>
      </c>
      <c r="T254" s="21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1233</v>
      </c>
      <c r="AT254" s="198" t="s">
        <v>206</v>
      </c>
      <c r="AU254" s="198" t="s">
        <v>82</v>
      </c>
      <c r="AY254" s="15" t="s">
        <v>204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88</v>
      </c>
      <c r="BK254" s="199">
        <f>ROUND(I254*H254,2)</f>
        <v>0</v>
      </c>
      <c r="BL254" s="15" t="s">
        <v>1233</v>
      </c>
      <c r="BM254" s="198" t="s">
        <v>2674</v>
      </c>
    </row>
    <row r="255" s="2" customFormat="1" ht="6.96" customHeight="1">
      <c r="A255" s="34"/>
      <c r="B255" s="61"/>
      <c r="C255" s="62"/>
      <c r="D255" s="62"/>
      <c r="E255" s="62"/>
      <c r="F255" s="62"/>
      <c r="G255" s="62"/>
      <c r="H255" s="62"/>
      <c r="I255" s="62"/>
      <c r="J255" s="62"/>
      <c r="K255" s="62"/>
      <c r="L255" s="35"/>
      <c r="M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</row>
  </sheetData>
  <autoFilter ref="C127:K25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152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1" t="str">
        <f>'Rekapitulácia stavby'!K6</f>
        <v>Výstavba novej budovy strediska DSS Doména</v>
      </c>
      <c r="F7" s="28"/>
      <c r="G7" s="28"/>
      <c r="H7" s="28"/>
      <c r="L7" s="18"/>
    </row>
    <row r="8" s="1" customFormat="1" ht="12" customHeight="1">
      <c r="B8" s="18"/>
      <c r="D8" s="28" t="s">
        <v>153</v>
      </c>
      <c r="L8" s="18"/>
    </row>
    <row r="9" s="2" customFormat="1" ht="16.5" customHeight="1">
      <c r="A9" s="34"/>
      <c r="B9" s="35"/>
      <c r="C9" s="34"/>
      <c r="D9" s="34"/>
      <c r="E9" s="131" t="s">
        <v>2675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155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2676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2677</v>
      </c>
      <c r="G14" s="34"/>
      <c r="H14" s="34"/>
      <c r="I14" s="28" t="s">
        <v>21</v>
      </c>
      <c r="J14" s="70" t="str">
        <f>'Rekapitulácia stavby'!AN8</f>
        <v>5. 4. 2024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2678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2679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2680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ROUND(J126,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ROUND((SUM(BE126:BE208)),  2)</f>
        <v>0</v>
      </c>
      <c r="G35" s="138"/>
      <c r="H35" s="138"/>
      <c r="I35" s="139">
        <v>0.20000000000000001</v>
      </c>
      <c r="J35" s="137">
        <f>ROUND(((SUM(BE126:BE208))*I35),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ROUND((SUM(BF126:BF208)),  2)</f>
        <v>0</v>
      </c>
      <c r="G36" s="138"/>
      <c r="H36" s="138"/>
      <c r="I36" s="139">
        <v>0.20000000000000001</v>
      </c>
      <c r="J36" s="137">
        <f>ROUND(((SUM(BF126:BF208))*I36),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ROUND((SUM(BG126:BG208)),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ROUND((SUM(BH126:BH208)),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ROUND((SUM(BI126:BI208)),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158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1" t="str">
        <f>E7</f>
        <v>Výstavba novej budovy strediska DSS Doména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153</v>
      </c>
      <c r="L86" s="18"/>
    </row>
    <row r="87" s="2" customFormat="1" ht="16.5" customHeight="1">
      <c r="A87" s="34"/>
      <c r="B87" s="35"/>
      <c r="C87" s="34"/>
      <c r="D87" s="34"/>
      <c r="E87" s="131" t="s">
        <v>2675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155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02.1 - Komunikácia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Žiar nad Hronom</v>
      </c>
      <c r="G91" s="34"/>
      <c r="H91" s="34"/>
      <c r="I91" s="28" t="s">
        <v>21</v>
      </c>
      <c r="J91" s="70" t="str">
        <f>IF(J14="","",J14)</f>
        <v>5. 4. 2024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Zariadenie sociálnych služieb Lipa, Žiar nad Hrono</v>
      </c>
      <c r="G93" s="34"/>
      <c r="H93" s="34"/>
      <c r="I93" s="28" t="s">
        <v>29</v>
      </c>
      <c r="J93" s="32" t="str">
        <f>E23</f>
        <v>Ing. Viliam Michálek, PhD, Strečno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Ing. Milan Sirotiak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159</v>
      </c>
      <c r="D96" s="142"/>
      <c r="E96" s="142"/>
      <c r="F96" s="142"/>
      <c r="G96" s="142"/>
      <c r="H96" s="142"/>
      <c r="I96" s="142"/>
      <c r="J96" s="151" t="s">
        <v>160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161</v>
      </c>
      <c r="D98" s="34"/>
      <c r="E98" s="34"/>
      <c r="F98" s="34"/>
      <c r="G98" s="34"/>
      <c r="H98" s="34"/>
      <c r="I98" s="34"/>
      <c r="J98" s="97">
        <f>J126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162</v>
      </c>
    </row>
    <row r="99" s="9" customFormat="1" ht="24.96" customHeight="1">
      <c r="A99" s="9"/>
      <c r="B99" s="153"/>
      <c r="C99" s="9"/>
      <c r="D99" s="154" t="s">
        <v>163</v>
      </c>
      <c r="E99" s="155"/>
      <c r="F99" s="155"/>
      <c r="G99" s="155"/>
      <c r="H99" s="155"/>
      <c r="I99" s="155"/>
      <c r="J99" s="156">
        <f>J127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164</v>
      </c>
      <c r="E100" s="159"/>
      <c r="F100" s="159"/>
      <c r="G100" s="159"/>
      <c r="H100" s="159"/>
      <c r="I100" s="159"/>
      <c r="J100" s="160">
        <f>J128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165</v>
      </c>
      <c r="E101" s="159"/>
      <c r="F101" s="159"/>
      <c r="G101" s="159"/>
      <c r="H101" s="159"/>
      <c r="I101" s="159"/>
      <c r="J101" s="160">
        <f>J148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2681</v>
      </c>
      <c r="E102" s="159"/>
      <c r="F102" s="159"/>
      <c r="G102" s="159"/>
      <c r="H102" s="159"/>
      <c r="I102" s="159"/>
      <c r="J102" s="160">
        <f>J154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169</v>
      </c>
      <c r="E103" s="159"/>
      <c r="F103" s="159"/>
      <c r="G103" s="159"/>
      <c r="H103" s="159"/>
      <c r="I103" s="159"/>
      <c r="J103" s="160">
        <f>J162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170</v>
      </c>
      <c r="E104" s="159"/>
      <c r="F104" s="159"/>
      <c r="G104" s="159"/>
      <c r="H104" s="159"/>
      <c r="I104" s="159"/>
      <c r="J104" s="160">
        <f>J207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190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1" t="str">
        <f>E7</f>
        <v>Výstavba novej budovy strediska DSS Doména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153</v>
      </c>
      <c r="L115" s="18"/>
    </row>
    <row r="116" s="2" customFormat="1" ht="16.5" customHeight="1">
      <c r="A116" s="34"/>
      <c r="B116" s="35"/>
      <c r="C116" s="34"/>
      <c r="D116" s="34"/>
      <c r="E116" s="131" t="s">
        <v>2675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E11</f>
        <v>02.1 - Komunikácia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F14</f>
        <v>Žiar nad Hronom</v>
      </c>
      <c r="G120" s="34"/>
      <c r="H120" s="34"/>
      <c r="I120" s="28" t="s">
        <v>21</v>
      </c>
      <c r="J120" s="70" t="str">
        <f>IF(J14="","",J14)</f>
        <v>5. 4. 2024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5.65" customHeight="1">
      <c r="A122" s="34"/>
      <c r="B122" s="35"/>
      <c r="C122" s="28" t="s">
        <v>23</v>
      </c>
      <c r="D122" s="34"/>
      <c r="E122" s="34"/>
      <c r="F122" s="23" t="str">
        <f>E17</f>
        <v>Zariadenie sociálnych služieb Lipa, Žiar nad Hrono</v>
      </c>
      <c r="G122" s="34"/>
      <c r="H122" s="34"/>
      <c r="I122" s="28" t="s">
        <v>29</v>
      </c>
      <c r="J122" s="32" t="str">
        <f>E23</f>
        <v>Ing. Viliam Michálek, PhD, Strečno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IF(E20="","",E20)</f>
        <v>Vyplň údaj</v>
      </c>
      <c r="G123" s="34"/>
      <c r="H123" s="34"/>
      <c r="I123" s="28" t="s">
        <v>32</v>
      </c>
      <c r="J123" s="32" t="str">
        <f>E26</f>
        <v>Ing. Milan Sirotiak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191</v>
      </c>
      <c r="D125" s="164" t="s">
        <v>60</v>
      </c>
      <c r="E125" s="164" t="s">
        <v>56</v>
      </c>
      <c r="F125" s="164" t="s">
        <v>57</v>
      </c>
      <c r="G125" s="164" t="s">
        <v>192</v>
      </c>
      <c r="H125" s="164" t="s">
        <v>193</v>
      </c>
      <c r="I125" s="164" t="s">
        <v>194</v>
      </c>
      <c r="J125" s="165" t="s">
        <v>160</v>
      </c>
      <c r="K125" s="166" t="s">
        <v>195</v>
      </c>
      <c r="L125" s="167"/>
      <c r="M125" s="87" t="s">
        <v>1</v>
      </c>
      <c r="N125" s="88" t="s">
        <v>39</v>
      </c>
      <c r="O125" s="88" t="s">
        <v>196</v>
      </c>
      <c r="P125" s="88" t="s">
        <v>197</v>
      </c>
      <c r="Q125" s="88" t="s">
        <v>198</v>
      </c>
      <c r="R125" s="88" t="s">
        <v>199</v>
      </c>
      <c r="S125" s="88" t="s">
        <v>200</v>
      </c>
      <c r="T125" s="89" t="s">
        <v>201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161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</f>
        <v>0</v>
      </c>
      <c r="Q126" s="91"/>
      <c r="R126" s="169">
        <f>R127</f>
        <v>745.85730570300007</v>
      </c>
      <c r="S126" s="91"/>
      <c r="T126" s="170">
        <f>T127</f>
        <v>2.0714999999999999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162</v>
      </c>
      <c r="BK126" s="171">
        <f>BK127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202</v>
      </c>
      <c r="F127" s="174" t="s">
        <v>203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P128+P148+P154+P162+P207</f>
        <v>0</v>
      </c>
      <c r="Q127" s="178"/>
      <c r="R127" s="179">
        <f>R128+R148+R154+R162+R207</f>
        <v>745.85730570300007</v>
      </c>
      <c r="S127" s="178"/>
      <c r="T127" s="180">
        <f>T128+T148+T154+T162+T207</f>
        <v>2.0714999999999999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82</v>
      </c>
      <c r="AT127" s="181" t="s">
        <v>74</v>
      </c>
      <c r="AU127" s="181" t="s">
        <v>75</v>
      </c>
      <c r="AY127" s="173" t="s">
        <v>204</v>
      </c>
      <c r="BK127" s="182">
        <f>BK128+BK148+BK154+BK162+BK207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82</v>
      </c>
      <c r="F128" s="183" t="s">
        <v>205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SUM(P129:P147)</f>
        <v>0</v>
      </c>
      <c r="Q128" s="178"/>
      <c r="R128" s="179">
        <f>SUM(R129:R147)</f>
        <v>11.132</v>
      </c>
      <c r="S128" s="178"/>
      <c r="T128" s="180">
        <f>SUM(T129:T147)</f>
        <v>2.0674999999999999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82</v>
      </c>
      <c r="AT128" s="181" t="s">
        <v>74</v>
      </c>
      <c r="AU128" s="181" t="s">
        <v>82</v>
      </c>
      <c r="AY128" s="173" t="s">
        <v>204</v>
      </c>
      <c r="BK128" s="182">
        <f>SUM(BK129:BK147)</f>
        <v>0</v>
      </c>
    </row>
    <row r="129" s="2" customFormat="1" ht="33" customHeight="1">
      <c r="A129" s="34"/>
      <c r="B129" s="185"/>
      <c r="C129" s="186" t="s">
        <v>82</v>
      </c>
      <c r="D129" s="186" t="s">
        <v>206</v>
      </c>
      <c r="E129" s="187" t="s">
        <v>2682</v>
      </c>
      <c r="F129" s="188" t="s">
        <v>2683</v>
      </c>
      <c r="G129" s="189" t="s">
        <v>244</v>
      </c>
      <c r="H129" s="190">
        <v>5.75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0.23999999999999999</v>
      </c>
      <c r="T129" s="197">
        <f>S129*H129</f>
        <v>1.3799999999999999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210</v>
      </c>
      <c r="AT129" s="198" t="s">
        <v>206</v>
      </c>
      <c r="AU129" s="198" t="s">
        <v>88</v>
      </c>
      <c r="AY129" s="15" t="s">
        <v>204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88</v>
      </c>
      <c r="BK129" s="199">
        <f>ROUND(I129*H129,2)</f>
        <v>0</v>
      </c>
      <c r="BL129" s="15" t="s">
        <v>210</v>
      </c>
      <c r="BM129" s="198" t="s">
        <v>2684</v>
      </c>
    </row>
    <row r="130" s="2" customFormat="1" ht="24.15" customHeight="1">
      <c r="A130" s="34"/>
      <c r="B130" s="185"/>
      <c r="C130" s="186" t="s">
        <v>88</v>
      </c>
      <c r="D130" s="186" t="s">
        <v>206</v>
      </c>
      <c r="E130" s="187" t="s">
        <v>2685</v>
      </c>
      <c r="F130" s="188" t="s">
        <v>2686</v>
      </c>
      <c r="G130" s="189" t="s">
        <v>244</v>
      </c>
      <c r="H130" s="190">
        <v>2.75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0.125</v>
      </c>
      <c r="T130" s="197">
        <f>S130*H130</f>
        <v>0.34375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210</v>
      </c>
      <c r="AT130" s="198" t="s">
        <v>206</v>
      </c>
      <c r="AU130" s="198" t="s">
        <v>88</v>
      </c>
      <c r="AY130" s="15" t="s">
        <v>204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88</v>
      </c>
      <c r="BK130" s="199">
        <f>ROUND(I130*H130,2)</f>
        <v>0</v>
      </c>
      <c r="BL130" s="15" t="s">
        <v>210</v>
      </c>
      <c r="BM130" s="198" t="s">
        <v>2687</v>
      </c>
    </row>
    <row r="131" s="2" customFormat="1" ht="24.15" customHeight="1">
      <c r="A131" s="34"/>
      <c r="B131" s="185"/>
      <c r="C131" s="186" t="s">
        <v>93</v>
      </c>
      <c r="D131" s="186" t="s">
        <v>206</v>
      </c>
      <c r="E131" s="187" t="s">
        <v>2688</v>
      </c>
      <c r="F131" s="188" t="s">
        <v>2689</v>
      </c>
      <c r="G131" s="189" t="s">
        <v>244</v>
      </c>
      <c r="H131" s="190">
        <v>1.375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0.25</v>
      </c>
      <c r="T131" s="197">
        <f>S131*H131</f>
        <v>0.34375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210</v>
      </c>
      <c r="AT131" s="198" t="s">
        <v>206</v>
      </c>
      <c r="AU131" s="198" t="s">
        <v>88</v>
      </c>
      <c r="AY131" s="15" t="s">
        <v>204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88</v>
      </c>
      <c r="BK131" s="199">
        <f>ROUND(I131*H131,2)</f>
        <v>0</v>
      </c>
      <c r="BL131" s="15" t="s">
        <v>210</v>
      </c>
      <c r="BM131" s="198" t="s">
        <v>2690</v>
      </c>
    </row>
    <row r="132" s="2" customFormat="1" ht="33" customHeight="1">
      <c r="A132" s="34"/>
      <c r="B132" s="185"/>
      <c r="C132" s="186" t="s">
        <v>210</v>
      </c>
      <c r="D132" s="186" t="s">
        <v>206</v>
      </c>
      <c r="E132" s="187" t="s">
        <v>2691</v>
      </c>
      <c r="F132" s="188" t="s">
        <v>2692</v>
      </c>
      <c r="G132" s="189" t="s">
        <v>209</v>
      </c>
      <c r="H132" s="190">
        <v>111.242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210</v>
      </c>
      <c r="AT132" s="198" t="s">
        <v>206</v>
      </c>
      <c r="AU132" s="198" t="s">
        <v>88</v>
      </c>
      <c r="AY132" s="15" t="s">
        <v>204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88</v>
      </c>
      <c r="BK132" s="199">
        <f>ROUND(I132*H132,2)</f>
        <v>0</v>
      </c>
      <c r="BL132" s="15" t="s">
        <v>210</v>
      </c>
      <c r="BM132" s="198" t="s">
        <v>2693</v>
      </c>
    </row>
    <row r="133" s="2" customFormat="1" ht="24.15" customHeight="1">
      <c r="A133" s="34"/>
      <c r="B133" s="185"/>
      <c r="C133" s="186" t="s">
        <v>221</v>
      </c>
      <c r="D133" s="186" t="s">
        <v>206</v>
      </c>
      <c r="E133" s="187" t="s">
        <v>2694</v>
      </c>
      <c r="F133" s="188" t="s">
        <v>2695</v>
      </c>
      <c r="G133" s="189" t="s">
        <v>209</v>
      </c>
      <c r="H133" s="190">
        <v>515.54999999999995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210</v>
      </c>
      <c r="AT133" s="198" t="s">
        <v>206</v>
      </c>
      <c r="AU133" s="198" t="s">
        <v>88</v>
      </c>
      <c r="AY133" s="15" t="s">
        <v>204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88</v>
      </c>
      <c r="BK133" s="199">
        <f>ROUND(I133*H133,2)</f>
        <v>0</v>
      </c>
      <c r="BL133" s="15" t="s">
        <v>210</v>
      </c>
      <c r="BM133" s="198" t="s">
        <v>2696</v>
      </c>
    </row>
    <row r="134" s="2" customFormat="1" ht="24.15" customHeight="1">
      <c r="A134" s="34"/>
      <c r="B134" s="185"/>
      <c r="C134" s="186" t="s">
        <v>225</v>
      </c>
      <c r="D134" s="186" t="s">
        <v>206</v>
      </c>
      <c r="E134" s="187" t="s">
        <v>212</v>
      </c>
      <c r="F134" s="188" t="s">
        <v>213</v>
      </c>
      <c r="G134" s="189" t="s">
        <v>209</v>
      </c>
      <c r="H134" s="190">
        <v>154.66499999999999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210</v>
      </c>
      <c r="AT134" s="198" t="s">
        <v>206</v>
      </c>
      <c r="AU134" s="198" t="s">
        <v>88</v>
      </c>
      <c r="AY134" s="15" t="s">
        <v>204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88</v>
      </c>
      <c r="BK134" s="199">
        <f>ROUND(I134*H134,2)</f>
        <v>0</v>
      </c>
      <c r="BL134" s="15" t="s">
        <v>210</v>
      </c>
      <c r="BM134" s="198" t="s">
        <v>2697</v>
      </c>
    </row>
    <row r="135" s="2" customFormat="1" ht="21.75" customHeight="1">
      <c r="A135" s="34"/>
      <c r="B135" s="185"/>
      <c r="C135" s="186" t="s">
        <v>229</v>
      </c>
      <c r="D135" s="186" t="s">
        <v>206</v>
      </c>
      <c r="E135" s="187" t="s">
        <v>2698</v>
      </c>
      <c r="F135" s="188" t="s">
        <v>2699</v>
      </c>
      <c r="G135" s="189" t="s">
        <v>209</v>
      </c>
      <c r="H135" s="190">
        <v>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210</v>
      </c>
      <c r="AT135" s="198" t="s">
        <v>206</v>
      </c>
      <c r="AU135" s="198" t="s">
        <v>88</v>
      </c>
      <c r="AY135" s="15" t="s">
        <v>204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88</v>
      </c>
      <c r="BK135" s="199">
        <f>ROUND(I135*H135,2)</f>
        <v>0</v>
      </c>
      <c r="BL135" s="15" t="s">
        <v>210</v>
      </c>
      <c r="BM135" s="198" t="s">
        <v>2700</v>
      </c>
    </row>
    <row r="136" s="2" customFormat="1" ht="37.8" customHeight="1">
      <c r="A136" s="34"/>
      <c r="B136" s="185"/>
      <c r="C136" s="186" t="s">
        <v>233</v>
      </c>
      <c r="D136" s="186" t="s">
        <v>206</v>
      </c>
      <c r="E136" s="187" t="s">
        <v>2701</v>
      </c>
      <c r="F136" s="188" t="s">
        <v>2702</v>
      </c>
      <c r="G136" s="189" t="s">
        <v>209</v>
      </c>
      <c r="H136" s="190">
        <v>14.391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210</v>
      </c>
      <c r="AT136" s="198" t="s">
        <v>206</v>
      </c>
      <c r="AU136" s="198" t="s">
        <v>88</v>
      </c>
      <c r="AY136" s="15" t="s">
        <v>204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88</v>
      </c>
      <c r="BK136" s="199">
        <f>ROUND(I136*H136,2)</f>
        <v>0</v>
      </c>
      <c r="BL136" s="15" t="s">
        <v>210</v>
      </c>
      <c r="BM136" s="198" t="s">
        <v>2703</v>
      </c>
    </row>
    <row r="137" s="2" customFormat="1" ht="37.8" customHeight="1">
      <c r="A137" s="34"/>
      <c r="B137" s="185"/>
      <c r="C137" s="186" t="s">
        <v>237</v>
      </c>
      <c r="D137" s="186" t="s">
        <v>206</v>
      </c>
      <c r="E137" s="187" t="s">
        <v>2704</v>
      </c>
      <c r="F137" s="188" t="s">
        <v>2705</v>
      </c>
      <c r="G137" s="189" t="s">
        <v>209</v>
      </c>
      <c r="H137" s="190">
        <v>515.54999999999995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210</v>
      </c>
      <c r="AT137" s="198" t="s">
        <v>206</v>
      </c>
      <c r="AU137" s="198" t="s">
        <v>88</v>
      </c>
      <c r="AY137" s="15" t="s">
        <v>204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88</v>
      </c>
      <c r="BK137" s="199">
        <f>ROUND(I137*H137,2)</f>
        <v>0</v>
      </c>
      <c r="BL137" s="15" t="s">
        <v>210</v>
      </c>
      <c r="BM137" s="198" t="s">
        <v>2706</v>
      </c>
    </row>
    <row r="138" s="2" customFormat="1" ht="44.25" customHeight="1">
      <c r="A138" s="34"/>
      <c r="B138" s="185"/>
      <c r="C138" s="186" t="s">
        <v>241</v>
      </c>
      <c r="D138" s="186" t="s">
        <v>206</v>
      </c>
      <c r="E138" s="187" t="s">
        <v>2707</v>
      </c>
      <c r="F138" s="188" t="s">
        <v>2708</v>
      </c>
      <c r="G138" s="189" t="s">
        <v>209</v>
      </c>
      <c r="H138" s="190">
        <v>39697.349999999999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210</v>
      </c>
      <c r="AT138" s="198" t="s">
        <v>206</v>
      </c>
      <c r="AU138" s="198" t="s">
        <v>88</v>
      </c>
      <c r="AY138" s="15" t="s">
        <v>204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88</v>
      </c>
      <c r="BK138" s="199">
        <f>ROUND(I138*H138,2)</f>
        <v>0</v>
      </c>
      <c r="BL138" s="15" t="s">
        <v>210</v>
      </c>
      <c r="BM138" s="198" t="s">
        <v>2709</v>
      </c>
    </row>
    <row r="139" s="2" customFormat="1" ht="24.15" customHeight="1">
      <c r="A139" s="34"/>
      <c r="B139" s="185"/>
      <c r="C139" s="186" t="s">
        <v>247</v>
      </c>
      <c r="D139" s="186" t="s">
        <v>206</v>
      </c>
      <c r="E139" s="187" t="s">
        <v>2710</v>
      </c>
      <c r="F139" s="188" t="s">
        <v>2711</v>
      </c>
      <c r="G139" s="189" t="s">
        <v>209</v>
      </c>
      <c r="H139" s="190">
        <v>14.391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210</v>
      </c>
      <c r="AT139" s="198" t="s">
        <v>206</v>
      </c>
      <c r="AU139" s="198" t="s">
        <v>88</v>
      </c>
      <c r="AY139" s="15" t="s">
        <v>204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88</v>
      </c>
      <c r="BK139" s="199">
        <f>ROUND(I139*H139,2)</f>
        <v>0</v>
      </c>
      <c r="BL139" s="15" t="s">
        <v>210</v>
      </c>
      <c r="BM139" s="198" t="s">
        <v>2712</v>
      </c>
    </row>
    <row r="140" s="2" customFormat="1" ht="16.5" customHeight="1">
      <c r="A140" s="34"/>
      <c r="B140" s="185"/>
      <c r="C140" s="186" t="s">
        <v>251</v>
      </c>
      <c r="D140" s="186" t="s">
        <v>206</v>
      </c>
      <c r="E140" s="187" t="s">
        <v>2713</v>
      </c>
      <c r="F140" s="188" t="s">
        <v>2714</v>
      </c>
      <c r="G140" s="189" t="s">
        <v>209</v>
      </c>
      <c r="H140" s="190">
        <v>1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210</v>
      </c>
      <c r="AT140" s="198" t="s">
        <v>206</v>
      </c>
      <c r="AU140" s="198" t="s">
        <v>88</v>
      </c>
      <c r="AY140" s="15" t="s">
        <v>204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88</v>
      </c>
      <c r="BK140" s="199">
        <f>ROUND(I140*H140,2)</f>
        <v>0</v>
      </c>
      <c r="BL140" s="15" t="s">
        <v>210</v>
      </c>
      <c r="BM140" s="198" t="s">
        <v>2715</v>
      </c>
    </row>
    <row r="141" s="2" customFormat="1" ht="21.75" customHeight="1">
      <c r="A141" s="34"/>
      <c r="B141" s="185"/>
      <c r="C141" s="186" t="s">
        <v>255</v>
      </c>
      <c r="D141" s="186" t="s">
        <v>206</v>
      </c>
      <c r="E141" s="187" t="s">
        <v>2716</v>
      </c>
      <c r="F141" s="188" t="s">
        <v>2717</v>
      </c>
      <c r="G141" s="189" t="s">
        <v>209</v>
      </c>
      <c r="H141" s="190">
        <v>515.54999999999995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210</v>
      </c>
      <c r="AT141" s="198" t="s">
        <v>206</v>
      </c>
      <c r="AU141" s="198" t="s">
        <v>88</v>
      </c>
      <c r="AY141" s="15" t="s">
        <v>204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88</v>
      </c>
      <c r="BK141" s="199">
        <f>ROUND(I141*H141,2)</f>
        <v>0</v>
      </c>
      <c r="BL141" s="15" t="s">
        <v>210</v>
      </c>
      <c r="BM141" s="198" t="s">
        <v>2718</v>
      </c>
    </row>
    <row r="142" s="2" customFormat="1" ht="24.15" customHeight="1">
      <c r="A142" s="34"/>
      <c r="B142" s="185"/>
      <c r="C142" s="186" t="s">
        <v>259</v>
      </c>
      <c r="D142" s="186" t="s">
        <v>206</v>
      </c>
      <c r="E142" s="187" t="s">
        <v>2719</v>
      </c>
      <c r="F142" s="188" t="s">
        <v>2720</v>
      </c>
      <c r="G142" s="189" t="s">
        <v>209</v>
      </c>
      <c r="H142" s="190">
        <v>5.8899999999999997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210</v>
      </c>
      <c r="AT142" s="198" t="s">
        <v>206</v>
      </c>
      <c r="AU142" s="198" t="s">
        <v>88</v>
      </c>
      <c r="AY142" s="15" t="s">
        <v>204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88</v>
      </c>
      <c r="BK142" s="199">
        <f>ROUND(I142*H142,2)</f>
        <v>0</v>
      </c>
      <c r="BL142" s="15" t="s">
        <v>210</v>
      </c>
      <c r="BM142" s="198" t="s">
        <v>2721</v>
      </c>
    </row>
    <row r="143" s="2" customFormat="1" ht="16.5" customHeight="1">
      <c r="A143" s="34"/>
      <c r="B143" s="185"/>
      <c r="C143" s="200" t="s">
        <v>263</v>
      </c>
      <c r="D143" s="200" t="s">
        <v>301</v>
      </c>
      <c r="E143" s="201" t="s">
        <v>2722</v>
      </c>
      <c r="F143" s="202" t="s">
        <v>2723</v>
      </c>
      <c r="G143" s="203" t="s">
        <v>270</v>
      </c>
      <c r="H143" s="204">
        <v>11.132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41</v>
      </c>
      <c r="O143" s="78"/>
      <c r="P143" s="196">
        <f>O143*H143</f>
        <v>0</v>
      </c>
      <c r="Q143" s="196">
        <v>1</v>
      </c>
      <c r="R143" s="196">
        <f>Q143*H143</f>
        <v>11.132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233</v>
      </c>
      <c r="AT143" s="198" t="s">
        <v>301</v>
      </c>
      <c r="AU143" s="198" t="s">
        <v>88</v>
      </c>
      <c r="AY143" s="15" t="s">
        <v>204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88</v>
      </c>
      <c r="BK143" s="199">
        <f>ROUND(I143*H143,2)</f>
        <v>0</v>
      </c>
      <c r="BL143" s="15" t="s">
        <v>210</v>
      </c>
      <c r="BM143" s="198" t="s">
        <v>2724</v>
      </c>
    </row>
    <row r="144" s="2" customFormat="1" ht="21.75" customHeight="1">
      <c r="A144" s="34"/>
      <c r="B144" s="185"/>
      <c r="C144" s="186" t="s">
        <v>267</v>
      </c>
      <c r="D144" s="186" t="s">
        <v>206</v>
      </c>
      <c r="E144" s="187" t="s">
        <v>2725</v>
      </c>
      <c r="F144" s="188" t="s">
        <v>2726</v>
      </c>
      <c r="G144" s="189" t="s">
        <v>244</v>
      </c>
      <c r="H144" s="190">
        <v>529.52999999999997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210</v>
      </c>
      <c r="AT144" s="198" t="s">
        <v>206</v>
      </c>
      <c r="AU144" s="198" t="s">
        <v>88</v>
      </c>
      <c r="AY144" s="15" t="s">
        <v>204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88</v>
      </c>
      <c r="BK144" s="199">
        <f>ROUND(I144*H144,2)</f>
        <v>0</v>
      </c>
      <c r="BL144" s="15" t="s">
        <v>210</v>
      </c>
      <c r="BM144" s="198" t="s">
        <v>2727</v>
      </c>
    </row>
    <row r="145" s="2" customFormat="1" ht="24.15" customHeight="1">
      <c r="A145" s="34"/>
      <c r="B145" s="185"/>
      <c r="C145" s="186" t="s">
        <v>272</v>
      </c>
      <c r="D145" s="186" t="s">
        <v>206</v>
      </c>
      <c r="E145" s="187" t="s">
        <v>2728</v>
      </c>
      <c r="F145" s="188" t="s">
        <v>2729</v>
      </c>
      <c r="G145" s="189" t="s">
        <v>244</v>
      </c>
      <c r="H145" s="190">
        <v>69.819999999999993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210</v>
      </c>
      <c r="AT145" s="198" t="s">
        <v>206</v>
      </c>
      <c r="AU145" s="198" t="s">
        <v>88</v>
      </c>
      <c r="AY145" s="15" t="s">
        <v>204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88</v>
      </c>
      <c r="BK145" s="199">
        <f>ROUND(I145*H145,2)</f>
        <v>0</v>
      </c>
      <c r="BL145" s="15" t="s">
        <v>210</v>
      </c>
      <c r="BM145" s="198" t="s">
        <v>2730</v>
      </c>
    </row>
    <row r="146" s="2" customFormat="1" ht="24.15" customHeight="1">
      <c r="A146" s="34"/>
      <c r="B146" s="185"/>
      <c r="C146" s="186" t="s">
        <v>276</v>
      </c>
      <c r="D146" s="186" t="s">
        <v>206</v>
      </c>
      <c r="E146" s="187" t="s">
        <v>2731</v>
      </c>
      <c r="F146" s="188" t="s">
        <v>2732</v>
      </c>
      <c r="G146" s="189" t="s">
        <v>244</v>
      </c>
      <c r="H146" s="190">
        <v>26.120000000000001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210</v>
      </c>
      <c r="AT146" s="198" t="s">
        <v>206</v>
      </c>
      <c r="AU146" s="198" t="s">
        <v>88</v>
      </c>
      <c r="AY146" s="15" t="s">
        <v>204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88</v>
      </c>
      <c r="BK146" s="199">
        <f>ROUND(I146*H146,2)</f>
        <v>0</v>
      </c>
      <c r="BL146" s="15" t="s">
        <v>210</v>
      </c>
      <c r="BM146" s="198" t="s">
        <v>2733</v>
      </c>
    </row>
    <row r="147" s="2" customFormat="1" ht="24.15" customHeight="1">
      <c r="A147" s="34"/>
      <c r="B147" s="185"/>
      <c r="C147" s="186" t="s">
        <v>280</v>
      </c>
      <c r="D147" s="186" t="s">
        <v>206</v>
      </c>
      <c r="E147" s="187" t="s">
        <v>242</v>
      </c>
      <c r="F147" s="188" t="s">
        <v>243</v>
      </c>
      <c r="G147" s="189" t="s">
        <v>244</v>
      </c>
      <c r="H147" s="190">
        <v>26.120000000000001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210</v>
      </c>
      <c r="AT147" s="198" t="s">
        <v>206</v>
      </c>
      <c r="AU147" s="198" t="s">
        <v>88</v>
      </c>
      <c r="AY147" s="15" t="s">
        <v>204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88</v>
      </c>
      <c r="BK147" s="199">
        <f>ROUND(I147*H147,2)</f>
        <v>0</v>
      </c>
      <c r="BL147" s="15" t="s">
        <v>210</v>
      </c>
      <c r="BM147" s="198" t="s">
        <v>2734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88</v>
      </c>
      <c r="F148" s="183" t="s">
        <v>246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SUM(P149:P153)</f>
        <v>0</v>
      </c>
      <c r="Q148" s="178"/>
      <c r="R148" s="179">
        <f>SUM(R149:R153)</f>
        <v>10.197393849999999</v>
      </c>
      <c r="S148" s="178"/>
      <c r="T148" s="180">
        <f>SUM(T149:T153)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204</v>
      </c>
      <c r="BK148" s="182">
        <f>SUM(BK149:BK153)</f>
        <v>0</v>
      </c>
    </row>
    <row r="149" s="2" customFormat="1" ht="33" customHeight="1">
      <c r="A149" s="34"/>
      <c r="B149" s="185"/>
      <c r="C149" s="186" t="s">
        <v>7</v>
      </c>
      <c r="D149" s="186" t="s">
        <v>206</v>
      </c>
      <c r="E149" s="187" t="s">
        <v>2735</v>
      </c>
      <c r="F149" s="188" t="s">
        <v>2736</v>
      </c>
      <c r="G149" s="189" t="s">
        <v>244</v>
      </c>
      <c r="H149" s="190">
        <v>30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0.0001829</v>
      </c>
      <c r="R149" s="196">
        <f>Q149*H149</f>
        <v>0.0054869999999999997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210</v>
      </c>
      <c r="AT149" s="198" t="s">
        <v>206</v>
      </c>
      <c r="AU149" s="198" t="s">
        <v>88</v>
      </c>
      <c r="AY149" s="15" t="s">
        <v>204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88</v>
      </c>
      <c r="BK149" s="199">
        <f>ROUND(I149*H149,2)</f>
        <v>0</v>
      </c>
      <c r="BL149" s="15" t="s">
        <v>210</v>
      </c>
      <c r="BM149" s="198" t="s">
        <v>2737</v>
      </c>
    </row>
    <row r="150" s="2" customFormat="1" ht="16.5" customHeight="1">
      <c r="A150" s="34"/>
      <c r="B150" s="185"/>
      <c r="C150" s="200" t="s">
        <v>287</v>
      </c>
      <c r="D150" s="200" t="s">
        <v>301</v>
      </c>
      <c r="E150" s="201" t="s">
        <v>2738</v>
      </c>
      <c r="F150" s="202" t="s">
        <v>2739</v>
      </c>
      <c r="G150" s="203" t="s">
        <v>244</v>
      </c>
      <c r="H150" s="204">
        <v>30.600000000000001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0.00025000000000000001</v>
      </c>
      <c r="R150" s="196">
        <f>Q150*H150</f>
        <v>0.0076500000000000005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233</v>
      </c>
      <c r="AT150" s="198" t="s">
        <v>301</v>
      </c>
      <c r="AU150" s="198" t="s">
        <v>88</v>
      </c>
      <c r="AY150" s="15" t="s">
        <v>204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88</v>
      </c>
      <c r="BK150" s="199">
        <f>ROUND(I150*H150,2)</f>
        <v>0</v>
      </c>
      <c r="BL150" s="15" t="s">
        <v>210</v>
      </c>
      <c r="BM150" s="198" t="s">
        <v>2740</v>
      </c>
    </row>
    <row r="151" s="2" customFormat="1" ht="16.5" customHeight="1">
      <c r="A151" s="34"/>
      <c r="B151" s="185"/>
      <c r="C151" s="186" t="s">
        <v>291</v>
      </c>
      <c r="D151" s="186" t="s">
        <v>206</v>
      </c>
      <c r="E151" s="187" t="s">
        <v>2741</v>
      </c>
      <c r="F151" s="188" t="s">
        <v>2742</v>
      </c>
      <c r="G151" s="189" t="s">
        <v>495</v>
      </c>
      <c r="H151" s="190">
        <v>40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0.25211899999999998</v>
      </c>
      <c r="R151" s="196">
        <f>Q151*H151</f>
        <v>10.084759999999999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210</v>
      </c>
      <c r="AT151" s="198" t="s">
        <v>206</v>
      </c>
      <c r="AU151" s="198" t="s">
        <v>88</v>
      </c>
      <c r="AY151" s="15" t="s">
        <v>204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88</v>
      </c>
      <c r="BK151" s="199">
        <f>ROUND(I151*H151,2)</f>
        <v>0</v>
      </c>
      <c r="BL151" s="15" t="s">
        <v>210</v>
      </c>
      <c r="BM151" s="198" t="s">
        <v>2743</v>
      </c>
    </row>
    <row r="152" s="2" customFormat="1" ht="24.15" customHeight="1">
      <c r="A152" s="34"/>
      <c r="B152" s="185"/>
      <c r="C152" s="186" t="s">
        <v>296</v>
      </c>
      <c r="D152" s="186" t="s">
        <v>206</v>
      </c>
      <c r="E152" s="187" t="s">
        <v>2744</v>
      </c>
      <c r="F152" s="188" t="s">
        <v>2745</v>
      </c>
      <c r="G152" s="189" t="s">
        <v>244</v>
      </c>
      <c r="H152" s="190">
        <v>512.87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3.3000000000000003E-05</v>
      </c>
      <c r="R152" s="196">
        <f>Q152*H152</f>
        <v>0.016924710000000003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210</v>
      </c>
      <c r="AT152" s="198" t="s">
        <v>206</v>
      </c>
      <c r="AU152" s="198" t="s">
        <v>88</v>
      </c>
      <c r="AY152" s="15" t="s">
        <v>204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88</v>
      </c>
      <c r="BK152" s="199">
        <f>ROUND(I152*H152,2)</f>
        <v>0</v>
      </c>
      <c r="BL152" s="15" t="s">
        <v>210</v>
      </c>
      <c r="BM152" s="198" t="s">
        <v>2746</v>
      </c>
    </row>
    <row r="153" s="2" customFormat="1" ht="24.15" customHeight="1">
      <c r="A153" s="34"/>
      <c r="B153" s="185"/>
      <c r="C153" s="200" t="s">
        <v>300</v>
      </c>
      <c r="D153" s="200" t="s">
        <v>301</v>
      </c>
      <c r="E153" s="201" t="s">
        <v>2747</v>
      </c>
      <c r="F153" s="202" t="s">
        <v>2748</v>
      </c>
      <c r="G153" s="203" t="s">
        <v>244</v>
      </c>
      <c r="H153" s="204">
        <v>589.80100000000004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0.00013999999999999999</v>
      </c>
      <c r="R153" s="196">
        <f>Q153*H153</f>
        <v>0.082572140000000002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233</v>
      </c>
      <c r="AT153" s="198" t="s">
        <v>301</v>
      </c>
      <c r="AU153" s="198" t="s">
        <v>88</v>
      </c>
      <c r="AY153" s="15" t="s">
        <v>204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88</v>
      </c>
      <c r="BK153" s="199">
        <f>ROUND(I153*H153,2)</f>
        <v>0</v>
      </c>
      <c r="BL153" s="15" t="s">
        <v>210</v>
      </c>
      <c r="BM153" s="198" t="s">
        <v>2749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221</v>
      </c>
      <c r="F154" s="183" t="s">
        <v>2750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SUM(P155:P161)</f>
        <v>0</v>
      </c>
      <c r="Q154" s="178"/>
      <c r="R154" s="179">
        <f>SUM(R155:R161)</f>
        <v>652.42515589000004</v>
      </c>
      <c r="S154" s="178"/>
      <c r="T154" s="180">
        <f>SUM(T155:T161)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82</v>
      </c>
      <c r="AT154" s="181" t="s">
        <v>74</v>
      </c>
      <c r="AU154" s="181" t="s">
        <v>82</v>
      </c>
      <c r="AY154" s="173" t="s">
        <v>204</v>
      </c>
      <c r="BK154" s="182">
        <f>SUM(BK155:BK161)</f>
        <v>0</v>
      </c>
    </row>
    <row r="155" s="2" customFormat="1" ht="33" customHeight="1">
      <c r="A155" s="34"/>
      <c r="B155" s="185"/>
      <c r="C155" s="186" t="s">
        <v>306</v>
      </c>
      <c r="D155" s="186" t="s">
        <v>206</v>
      </c>
      <c r="E155" s="187" t="s">
        <v>2751</v>
      </c>
      <c r="F155" s="188" t="s">
        <v>2752</v>
      </c>
      <c r="G155" s="189" t="s">
        <v>244</v>
      </c>
      <c r="H155" s="190">
        <v>643.24000000000001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0.53186</v>
      </c>
      <c r="R155" s="196">
        <f>Q155*H155</f>
        <v>342.11362639999999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210</v>
      </c>
      <c r="AT155" s="198" t="s">
        <v>206</v>
      </c>
      <c r="AU155" s="198" t="s">
        <v>88</v>
      </c>
      <c r="AY155" s="15" t="s">
        <v>204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88</v>
      </c>
      <c r="BK155" s="199">
        <f>ROUND(I155*H155,2)</f>
        <v>0</v>
      </c>
      <c r="BL155" s="15" t="s">
        <v>210</v>
      </c>
      <c r="BM155" s="198" t="s">
        <v>2753</v>
      </c>
    </row>
    <row r="156" s="2" customFormat="1" ht="24.15" customHeight="1">
      <c r="A156" s="34"/>
      <c r="B156" s="185"/>
      <c r="C156" s="186" t="s">
        <v>310</v>
      </c>
      <c r="D156" s="186" t="s">
        <v>206</v>
      </c>
      <c r="E156" s="187" t="s">
        <v>2754</v>
      </c>
      <c r="F156" s="188" t="s">
        <v>2755</v>
      </c>
      <c r="G156" s="189" t="s">
        <v>244</v>
      </c>
      <c r="H156" s="190">
        <v>610.07000000000005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0.27994000000000002</v>
      </c>
      <c r="R156" s="196">
        <f>Q156*H156</f>
        <v>170.78299580000004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210</v>
      </c>
      <c r="AT156" s="198" t="s">
        <v>206</v>
      </c>
      <c r="AU156" s="198" t="s">
        <v>88</v>
      </c>
      <c r="AY156" s="15" t="s">
        <v>204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88</v>
      </c>
      <c r="BK156" s="199">
        <f>ROUND(I156*H156,2)</f>
        <v>0</v>
      </c>
      <c r="BL156" s="15" t="s">
        <v>210</v>
      </c>
      <c r="BM156" s="198" t="s">
        <v>2756</v>
      </c>
    </row>
    <row r="157" s="2" customFormat="1" ht="37.8" customHeight="1">
      <c r="A157" s="34"/>
      <c r="B157" s="185"/>
      <c r="C157" s="186" t="s">
        <v>314</v>
      </c>
      <c r="D157" s="186" t="s">
        <v>206</v>
      </c>
      <c r="E157" s="187" t="s">
        <v>2757</v>
      </c>
      <c r="F157" s="188" t="s">
        <v>2758</v>
      </c>
      <c r="G157" s="189" t="s">
        <v>244</v>
      </c>
      <c r="H157" s="190">
        <v>1.375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0.35913832000000001</v>
      </c>
      <c r="R157" s="196">
        <f>Q157*H157</f>
        <v>0.49381519000000001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210</v>
      </c>
      <c r="AT157" s="198" t="s">
        <v>206</v>
      </c>
      <c r="AU157" s="198" t="s">
        <v>88</v>
      </c>
      <c r="AY157" s="15" t="s">
        <v>204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88</v>
      </c>
      <c r="BK157" s="199">
        <f>ROUND(I157*H157,2)</f>
        <v>0</v>
      </c>
      <c r="BL157" s="15" t="s">
        <v>210</v>
      </c>
      <c r="BM157" s="198" t="s">
        <v>2759</v>
      </c>
    </row>
    <row r="158" s="2" customFormat="1" ht="33" customHeight="1">
      <c r="A158" s="34"/>
      <c r="B158" s="185"/>
      <c r="C158" s="186" t="s">
        <v>318</v>
      </c>
      <c r="D158" s="186" t="s">
        <v>206</v>
      </c>
      <c r="E158" s="187" t="s">
        <v>2760</v>
      </c>
      <c r="F158" s="188" t="s">
        <v>2761</v>
      </c>
      <c r="G158" s="189" t="s">
        <v>244</v>
      </c>
      <c r="H158" s="190">
        <v>2.75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0.12966</v>
      </c>
      <c r="R158" s="196">
        <f>Q158*H158</f>
        <v>0.35656500000000002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210</v>
      </c>
      <c r="AT158" s="198" t="s">
        <v>206</v>
      </c>
      <c r="AU158" s="198" t="s">
        <v>88</v>
      </c>
      <c r="AY158" s="15" t="s">
        <v>204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88</v>
      </c>
      <c r="BK158" s="199">
        <f>ROUND(I158*H158,2)</f>
        <v>0</v>
      </c>
      <c r="BL158" s="15" t="s">
        <v>210</v>
      </c>
      <c r="BM158" s="198" t="s">
        <v>2762</v>
      </c>
    </row>
    <row r="159" s="2" customFormat="1" ht="33" customHeight="1">
      <c r="A159" s="34"/>
      <c r="B159" s="185"/>
      <c r="C159" s="186" t="s">
        <v>322</v>
      </c>
      <c r="D159" s="186" t="s">
        <v>206</v>
      </c>
      <c r="E159" s="187" t="s">
        <v>2763</v>
      </c>
      <c r="F159" s="188" t="s">
        <v>2764</v>
      </c>
      <c r="G159" s="189" t="s">
        <v>244</v>
      </c>
      <c r="H159" s="190">
        <v>1.375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0.20746000000000001</v>
      </c>
      <c r="R159" s="196">
        <f>Q159*H159</f>
        <v>0.2852575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210</v>
      </c>
      <c r="AT159" s="198" t="s">
        <v>206</v>
      </c>
      <c r="AU159" s="198" t="s">
        <v>88</v>
      </c>
      <c r="AY159" s="15" t="s">
        <v>204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88</v>
      </c>
      <c r="BK159" s="199">
        <f>ROUND(I159*H159,2)</f>
        <v>0</v>
      </c>
      <c r="BL159" s="15" t="s">
        <v>210</v>
      </c>
      <c r="BM159" s="198" t="s">
        <v>2765</v>
      </c>
    </row>
    <row r="160" s="2" customFormat="1" ht="37.8" customHeight="1">
      <c r="A160" s="34"/>
      <c r="B160" s="185"/>
      <c r="C160" s="186" t="s">
        <v>326</v>
      </c>
      <c r="D160" s="186" t="s">
        <v>206</v>
      </c>
      <c r="E160" s="187" t="s">
        <v>2766</v>
      </c>
      <c r="F160" s="188" t="s">
        <v>2767</v>
      </c>
      <c r="G160" s="189" t="s">
        <v>244</v>
      </c>
      <c r="H160" s="190">
        <v>512.87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0.084000000000000005</v>
      </c>
      <c r="R160" s="196">
        <f>Q160*H160</f>
        <v>43.08108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210</v>
      </c>
      <c r="AT160" s="198" t="s">
        <v>206</v>
      </c>
      <c r="AU160" s="198" t="s">
        <v>88</v>
      </c>
      <c r="AY160" s="15" t="s">
        <v>204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88</v>
      </c>
      <c r="BK160" s="199">
        <f>ROUND(I160*H160,2)</f>
        <v>0</v>
      </c>
      <c r="BL160" s="15" t="s">
        <v>210</v>
      </c>
      <c r="BM160" s="198" t="s">
        <v>2768</v>
      </c>
    </row>
    <row r="161" s="2" customFormat="1" ht="24.15" customHeight="1">
      <c r="A161" s="34"/>
      <c r="B161" s="185"/>
      <c r="C161" s="200" t="s">
        <v>330</v>
      </c>
      <c r="D161" s="200" t="s">
        <v>301</v>
      </c>
      <c r="E161" s="201" t="s">
        <v>2769</v>
      </c>
      <c r="F161" s="202" t="s">
        <v>2770</v>
      </c>
      <c r="G161" s="203" t="s">
        <v>244</v>
      </c>
      <c r="H161" s="204">
        <v>517.99900000000002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0.184</v>
      </c>
      <c r="R161" s="196">
        <f>Q161*H161</f>
        <v>95.311816000000007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233</v>
      </c>
      <c r="AT161" s="198" t="s">
        <v>301</v>
      </c>
      <c r="AU161" s="198" t="s">
        <v>88</v>
      </c>
      <c r="AY161" s="15" t="s">
        <v>204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88</v>
      </c>
      <c r="BK161" s="199">
        <f>ROUND(I161*H161,2)</f>
        <v>0</v>
      </c>
      <c r="BL161" s="15" t="s">
        <v>210</v>
      </c>
      <c r="BM161" s="198" t="s">
        <v>2771</v>
      </c>
    </row>
    <row r="162" s="12" customFormat="1" ht="22.8" customHeight="1">
      <c r="A162" s="12"/>
      <c r="B162" s="172"/>
      <c r="C162" s="12"/>
      <c r="D162" s="173" t="s">
        <v>74</v>
      </c>
      <c r="E162" s="183" t="s">
        <v>237</v>
      </c>
      <c r="F162" s="183" t="s">
        <v>534</v>
      </c>
      <c r="G162" s="12"/>
      <c r="H162" s="12"/>
      <c r="I162" s="175"/>
      <c r="J162" s="184">
        <f>BK162</f>
        <v>0</v>
      </c>
      <c r="K162" s="12"/>
      <c r="L162" s="172"/>
      <c r="M162" s="177"/>
      <c r="N162" s="178"/>
      <c r="O162" s="178"/>
      <c r="P162" s="179">
        <f>SUM(P163:P206)</f>
        <v>0</v>
      </c>
      <c r="Q162" s="178"/>
      <c r="R162" s="179">
        <f>SUM(R163:R206)</f>
        <v>72.102755963000007</v>
      </c>
      <c r="S162" s="178"/>
      <c r="T162" s="180">
        <f>SUM(T163:T206)</f>
        <v>0.0040000000000000001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82</v>
      </c>
      <c r="AT162" s="181" t="s">
        <v>74</v>
      </c>
      <c r="AU162" s="181" t="s">
        <v>82</v>
      </c>
      <c r="AY162" s="173" t="s">
        <v>204</v>
      </c>
      <c r="BK162" s="182">
        <f>SUM(BK163:BK206)</f>
        <v>0</v>
      </c>
    </row>
    <row r="163" s="2" customFormat="1" ht="24.15" customHeight="1">
      <c r="A163" s="34"/>
      <c r="B163" s="185"/>
      <c r="C163" s="186" t="s">
        <v>334</v>
      </c>
      <c r="D163" s="186" t="s">
        <v>206</v>
      </c>
      <c r="E163" s="187" t="s">
        <v>2772</v>
      </c>
      <c r="F163" s="188" t="s">
        <v>2773</v>
      </c>
      <c r="G163" s="189" t="s">
        <v>294</v>
      </c>
      <c r="H163" s="190">
        <v>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0.22133</v>
      </c>
      <c r="R163" s="196">
        <f>Q163*H163</f>
        <v>0.22133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210</v>
      </c>
      <c r="AT163" s="198" t="s">
        <v>206</v>
      </c>
      <c r="AU163" s="198" t="s">
        <v>88</v>
      </c>
      <c r="AY163" s="15" t="s">
        <v>204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88</v>
      </c>
      <c r="BK163" s="199">
        <f>ROUND(I163*H163,2)</f>
        <v>0</v>
      </c>
      <c r="BL163" s="15" t="s">
        <v>210</v>
      </c>
      <c r="BM163" s="198" t="s">
        <v>2774</v>
      </c>
    </row>
    <row r="164" s="2" customFormat="1" ht="16.5" customHeight="1">
      <c r="A164" s="34"/>
      <c r="B164" s="185"/>
      <c r="C164" s="200" t="s">
        <v>338</v>
      </c>
      <c r="D164" s="200" t="s">
        <v>301</v>
      </c>
      <c r="E164" s="201" t="s">
        <v>2775</v>
      </c>
      <c r="F164" s="202" t="s">
        <v>2776</v>
      </c>
      <c r="G164" s="203" t="s">
        <v>294</v>
      </c>
      <c r="H164" s="204">
        <v>3.5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0.0014</v>
      </c>
      <c r="R164" s="196">
        <f>Q164*H164</f>
        <v>0.0048999999999999998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233</v>
      </c>
      <c r="AT164" s="198" t="s">
        <v>301</v>
      </c>
      <c r="AU164" s="198" t="s">
        <v>88</v>
      </c>
      <c r="AY164" s="15" t="s">
        <v>204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88</v>
      </c>
      <c r="BK164" s="199">
        <f>ROUND(I164*H164,2)</f>
        <v>0</v>
      </c>
      <c r="BL164" s="15" t="s">
        <v>210</v>
      </c>
      <c r="BM164" s="198" t="s">
        <v>2777</v>
      </c>
    </row>
    <row r="165" s="2" customFormat="1" ht="16.5" customHeight="1">
      <c r="A165" s="34"/>
      <c r="B165" s="185"/>
      <c r="C165" s="200" t="s">
        <v>342</v>
      </c>
      <c r="D165" s="200" t="s">
        <v>301</v>
      </c>
      <c r="E165" s="201" t="s">
        <v>2778</v>
      </c>
      <c r="F165" s="202" t="s">
        <v>2779</v>
      </c>
      <c r="G165" s="203" t="s">
        <v>294</v>
      </c>
      <c r="H165" s="204">
        <v>2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1.0000000000000001E-05</v>
      </c>
      <c r="R165" s="196">
        <f>Q165*H165</f>
        <v>2.0000000000000002E-05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233</v>
      </c>
      <c r="AT165" s="198" t="s">
        <v>301</v>
      </c>
      <c r="AU165" s="198" t="s">
        <v>88</v>
      </c>
      <c r="AY165" s="15" t="s">
        <v>204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88</v>
      </c>
      <c r="BK165" s="199">
        <f>ROUND(I165*H165,2)</f>
        <v>0</v>
      </c>
      <c r="BL165" s="15" t="s">
        <v>210</v>
      </c>
      <c r="BM165" s="198" t="s">
        <v>2780</v>
      </c>
    </row>
    <row r="166" s="2" customFormat="1" ht="16.5" customHeight="1">
      <c r="A166" s="34"/>
      <c r="B166" s="185"/>
      <c r="C166" s="200" t="s">
        <v>346</v>
      </c>
      <c r="D166" s="200" t="s">
        <v>301</v>
      </c>
      <c r="E166" s="201" t="s">
        <v>2781</v>
      </c>
      <c r="F166" s="202" t="s">
        <v>2782</v>
      </c>
      <c r="G166" s="203" t="s">
        <v>294</v>
      </c>
      <c r="H166" s="204">
        <v>1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233</v>
      </c>
      <c r="AT166" s="198" t="s">
        <v>301</v>
      </c>
      <c r="AU166" s="198" t="s">
        <v>88</v>
      </c>
      <c r="AY166" s="15" t="s">
        <v>204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88</v>
      </c>
      <c r="BK166" s="199">
        <f>ROUND(I166*H166,2)</f>
        <v>0</v>
      </c>
      <c r="BL166" s="15" t="s">
        <v>210</v>
      </c>
      <c r="BM166" s="198" t="s">
        <v>2783</v>
      </c>
    </row>
    <row r="167" s="2" customFormat="1" ht="37.8" customHeight="1">
      <c r="A167" s="34"/>
      <c r="B167" s="185"/>
      <c r="C167" s="200" t="s">
        <v>350</v>
      </c>
      <c r="D167" s="200" t="s">
        <v>301</v>
      </c>
      <c r="E167" s="201" t="s">
        <v>2784</v>
      </c>
      <c r="F167" s="202" t="s">
        <v>2785</v>
      </c>
      <c r="G167" s="203" t="s">
        <v>294</v>
      </c>
      <c r="H167" s="204">
        <v>1.5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0.0011999999999999999</v>
      </c>
      <c r="R167" s="196">
        <f>Q167*H167</f>
        <v>0.0018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233</v>
      </c>
      <c r="AT167" s="198" t="s">
        <v>301</v>
      </c>
      <c r="AU167" s="198" t="s">
        <v>88</v>
      </c>
      <c r="AY167" s="15" t="s">
        <v>204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88</v>
      </c>
      <c r="BK167" s="199">
        <f>ROUND(I167*H167,2)</f>
        <v>0</v>
      </c>
      <c r="BL167" s="15" t="s">
        <v>210</v>
      </c>
      <c r="BM167" s="198" t="s">
        <v>2786</v>
      </c>
    </row>
    <row r="168" s="2" customFormat="1" ht="24.15" customHeight="1">
      <c r="A168" s="34"/>
      <c r="B168" s="185"/>
      <c r="C168" s="186" t="s">
        <v>354</v>
      </c>
      <c r="D168" s="186" t="s">
        <v>206</v>
      </c>
      <c r="E168" s="187" t="s">
        <v>2787</v>
      </c>
      <c r="F168" s="188" t="s">
        <v>2788</v>
      </c>
      <c r="G168" s="189" t="s">
        <v>294</v>
      </c>
      <c r="H168" s="190">
        <v>4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210</v>
      </c>
      <c r="AT168" s="198" t="s">
        <v>206</v>
      </c>
      <c r="AU168" s="198" t="s">
        <v>88</v>
      </c>
      <c r="AY168" s="15" t="s">
        <v>204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88</v>
      </c>
      <c r="BK168" s="199">
        <f>ROUND(I168*H168,2)</f>
        <v>0</v>
      </c>
      <c r="BL168" s="15" t="s">
        <v>210</v>
      </c>
      <c r="BM168" s="198" t="s">
        <v>2789</v>
      </c>
    </row>
    <row r="169" s="2" customFormat="1" ht="49.05" customHeight="1">
      <c r="A169" s="34"/>
      <c r="B169" s="185"/>
      <c r="C169" s="200" t="s">
        <v>358</v>
      </c>
      <c r="D169" s="200" t="s">
        <v>301</v>
      </c>
      <c r="E169" s="201" t="s">
        <v>2790</v>
      </c>
      <c r="F169" s="202" t="s">
        <v>2791</v>
      </c>
      <c r="G169" s="203" t="s">
        <v>294</v>
      </c>
      <c r="H169" s="204">
        <v>2.3999999999999999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0.00072000000000000005</v>
      </c>
      <c r="R169" s="196">
        <f>Q169*H169</f>
        <v>0.0017280000000000002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233</v>
      </c>
      <c r="AT169" s="198" t="s">
        <v>301</v>
      </c>
      <c r="AU169" s="198" t="s">
        <v>88</v>
      </c>
      <c r="AY169" s="15" t="s">
        <v>204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88</v>
      </c>
      <c r="BK169" s="199">
        <f>ROUND(I169*H169,2)</f>
        <v>0</v>
      </c>
      <c r="BL169" s="15" t="s">
        <v>210</v>
      </c>
      <c r="BM169" s="198" t="s">
        <v>2792</v>
      </c>
    </row>
    <row r="170" s="2" customFormat="1" ht="37.8" customHeight="1">
      <c r="A170" s="34"/>
      <c r="B170" s="185"/>
      <c r="C170" s="200" t="s">
        <v>362</v>
      </c>
      <c r="D170" s="200" t="s">
        <v>301</v>
      </c>
      <c r="E170" s="201" t="s">
        <v>2793</v>
      </c>
      <c r="F170" s="202" t="s">
        <v>2794</v>
      </c>
      <c r="G170" s="203" t="s">
        <v>294</v>
      </c>
      <c r="H170" s="204">
        <v>1.2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0.00084999999999999995</v>
      </c>
      <c r="R170" s="196">
        <f>Q170*H170</f>
        <v>0.0010199999999999999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233</v>
      </c>
      <c r="AT170" s="198" t="s">
        <v>301</v>
      </c>
      <c r="AU170" s="198" t="s">
        <v>88</v>
      </c>
      <c r="AY170" s="15" t="s">
        <v>204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88</v>
      </c>
      <c r="BK170" s="199">
        <f>ROUND(I170*H170,2)</f>
        <v>0</v>
      </c>
      <c r="BL170" s="15" t="s">
        <v>210</v>
      </c>
      <c r="BM170" s="198" t="s">
        <v>2795</v>
      </c>
    </row>
    <row r="171" s="2" customFormat="1" ht="37.8" customHeight="1">
      <c r="A171" s="34"/>
      <c r="B171" s="185"/>
      <c r="C171" s="200" t="s">
        <v>366</v>
      </c>
      <c r="D171" s="200" t="s">
        <v>301</v>
      </c>
      <c r="E171" s="201" t="s">
        <v>2796</v>
      </c>
      <c r="F171" s="202" t="s">
        <v>2797</v>
      </c>
      <c r="G171" s="203" t="s">
        <v>294</v>
      </c>
      <c r="H171" s="204">
        <v>1.2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0.00066</v>
      </c>
      <c r="R171" s="196">
        <f>Q171*H171</f>
        <v>0.00079199999999999995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233</v>
      </c>
      <c r="AT171" s="198" t="s">
        <v>301</v>
      </c>
      <c r="AU171" s="198" t="s">
        <v>88</v>
      </c>
      <c r="AY171" s="15" t="s">
        <v>204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88</v>
      </c>
      <c r="BK171" s="199">
        <f>ROUND(I171*H171,2)</f>
        <v>0</v>
      </c>
      <c r="BL171" s="15" t="s">
        <v>210</v>
      </c>
      <c r="BM171" s="198" t="s">
        <v>2798</v>
      </c>
    </row>
    <row r="172" s="2" customFormat="1" ht="24.15" customHeight="1">
      <c r="A172" s="34"/>
      <c r="B172" s="185"/>
      <c r="C172" s="186" t="s">
        <v>370</v>
      </c>
      <c r="D172" s="186" t="s">
        <v>206</v>
      </c>
      <c r="E172" s="187" t="s">
        <v>2799</v>
      </c>
      <c r="F172" s="188" t="s">
        <v>2800</v>
      </c>
      <c r="G172" s="189" t="s">
        <v>294</v>
      </c>
      <c r="H172" s="190">
        <v>9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210</v>
      </c>
      <c r="AT172" s="198" t="s">
        <v>206</v>
      </c>
      <c r="AU172" s="198" t="s">
        <v>88</v>
      </c>
      <c r="AY172" s="15" t="s">
        <v>204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88</v>
      </c>
      <c r="BK172" s="199">
        <f>ROUND(I172*H172,2)</f>
        <v>0</v>
      </c>
      <c r="BL172" s="15" t="s">
        <v>210</v>
      </c>
      <c r="BM172" s="198" t="s">
        <v>2801</v>
      </c>
    </row>
    <row r="173" s="2" customFormat="1" ht="24.15" customHeight="1">
      <c r="A173" s="34"/>
      <c r="B173" s="185"/>
      <c r="C173" s="200" t="s">
        <v>374</v>
      </c>
      <c r="D173" s="200" t="s">
        <v>301</v>
      </c>
      <c r="E173" s="201" t="s">
        <v>2802</v>
      </c>
      <c r="F173" s="202" t="s">
        <v>2803</v>
      </c>
      <c r="G173" s="203" t="s">
        <v>294</v>
      </c>
      <c r="H173" s="204">
        <v>10.800000000000001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0.0114</v>
      </c>
      <c r="R173" s="196">
        <f>Q173*H173</f>
        <v>0.12312000000000001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233</v>
      </c>
      <c r="AT173" s="198" t="s">
        <v>301</v>
      </c>
      <c r="AU173" s="198" t="s">
        <v>88</v>
      </c>
      <c r="AY173" s="15" t="s">
        <v>204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88</v>
      </c>
      <c r="BK173" s="199">
        <f>ROUND(I173*H173,2)</f>
        <v>0</v>
      </c>
      <c r="BL173" s="15" t="s">
        <v>210</v>
      </c>
      <c r="BM173" s="198" t="s">
        <v>2804</v>
      </c>
    </row>
    <row r="174" s="2" customFormat="1" ht="37.8" customHeight="1">
      <c r="A174" s="34"/>
      <c r="B174" s="185"/>
      <c r="C174" s="186" t="s">
        <v>378</v>
      </c>
      <c r="D174" s="186" t="s">
        <v>206</v>
      </c>
      <c r="E174" s="187" t="s">
        <v>2805</v>
      </c>
      <c r="F174" s="188" t="s">
        <v>2806</v>
      </c>
      <c r="G174" s="189" t="s">
        <v>495</v>
      </c>
      <c r="H174" s="190">
        <v>3.5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0.00027</v>
      </c>
      <c r="R174" s="196">
        <f>Q174*H174</f>
        <v>0.00094499999999999998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210</v>
      </c>
      <c r="AT174" s="198" t="s">
        <v>206</v>
      </c>
      <c r="AU174" s="198" t="s">
        <v>88</v>
      </c>
      <c r="AY174" s="15" t="s">
        <v>204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88</v>
      </c>
      <c r="BK174" s="199">
        <f>ROUND(I174*H174,2)</f>
        <v>0</v>
      </c>
      <c r="BL174" s="15" t="s">
        <v>210</v>
      </c>
      <c r="BM174" s="198" t="s">
        <v>2807</v>
      </c>
    </row>
    <row r="175" s="2" customFormat="1" ht="37.8" customHeight="1">
      <c r="A175" s="34"/>
      <c r="B175" s="185"/>
      <c r="C175" s="186" t="s">
        <v>382</v>
      </c>
      <c r="D175" s="186" t="s">
        <v>206</v>
      </c>
      <c r="E175" s="187" t="s">
        <v>2808</v>
      </c>
      <c r="F175" s="188" t="s">
        <v>2809</v>
      </c>
      <c r="G175" s="189" t="s">
        <v>495</v>
      </c>
      <c r="H175" s="190">
        <v>65.099999999999994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3.0239999999999998E-05</v>
      </c>
      <c r="R175" s="196">
        <f>Q175*H175</f>
        <v>0.0019686239999999995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210</v>
      </c>
      <c r="AT175" s="198" t="s">
        <v>206</v>
      </c>
      <c r="AU175" s="198" t="s">
        <v>88</v>
      </c>
      <c r="AY175" s="15" t="s">
        <v>204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88</v>
      </c>
      <c r="BK175" s="199">
        <f>ROUND(I175*H175,2)</f>
        <v>0</v>
      </c>
      <c r="BL175" s="15" t="s">
        <v>210</v>
      </c>
      <c r="BM175" s="198" t="s">
        <v>2810</v>
      </c>
    </row>
    <row r="176" s="2" customFormat="1" ht="37.8" customHeight="1">
      <c r="A176" s="34"/>
      <c r="B176" s="185"/>
      <c r="C176" s="186" t="s">
        <v>386</v>
      </c>
      <c r="D176" s="186" t="s">
        <v>206</v>
      </c>
      <c r="E176" s="187" t="s">
        <v>2811</v>
      </c>
      <c r="F176" s="188" t="s">
        <v>2812</v>
      </c>
      <c r="G176" s="189" t="s">
        <v>244</v>
      </c>
      <c r="H176" s="190">
        <v>10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0.00089999999999999998</v>
      </c>
      <c r="R176" s="196">
        <f>Q176*H176</f>
        <v>0.0089999999999999993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210</v>
      </c>
      <c r="AT176" s="198" t="s">
        <v>206</v>
      </c>
      <c r="AU176" s="198" t="s">
        <v>88</v>
      </c>
      <c r="AY176" s="15" t="s">
        <v>204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88</v>
      </c>
      <c r="BK176" s="199">
        <f>ROUND(I176*H176,2)</f>
        <v>0</v>
      </c>
      <c r="BL176" s="15" t="s">
        <v>210</v>
      </c>
      <c r="BM176" s="198" t="s">
        <v>2813</v>
      </c>
    </row>
    <row r="177" s="2" customFormat="1" ht="24.15" customHeight="1">
      <c r="A177" s="34"/>
      <c r="B177" s="185"/>
      <c r="C177" s="186" t="s">
        <v>390</v>
      </c>
      <c r="D177" s="186" t="s">
        <v>206</v>
      </c>
      <c r="E177" s="187" t="s">
        <v>2814</v>
      </c>
      <c r="F177" s="188" t="s">
        <v>2815</v>
      </c>
      <c r="G177" s="189" t="s">
        <v>495</v>
      </c>
      <c r="H177" s="190">
        <v>68.599999999999994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3.7500000000000001E-06</v>
      </c>
      <c r="R177" s="196">
        <f>Q177*H177</f>
        <v>0.00025724999999999999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210</v>
      </c>
      <c r="AT177" s="198" t="s">
        <v>206</v>
      </c>
      <c r="AU177" s="198" t="s">
        <v>88</v>
      </c>
      <c r="AY177" s="15" t="s">
        <v>204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88</v>
      </c>
      <c r="BK177" s="199">
        <f>ROUND(I177*H177,2)</f>
        <v>0</v>
      </c>
      <c r="BL177" s="15" t="s">
        <v>210</v>
      </c>
      <c r="BM177" s="198" t="s">
        <v>2816</v>
      </c>
    </row>
    <row r="178" s="2" customFormat="1" ht="24.15" customHeight="1">
      <c r="A178" s="34"/>
      <c r="B178" s="185"/>
      <c r="C178" s="186" t="s">
        <v>395</v>
      </c>
      <c r="D178" s="186" t="s">
        <v>206</v>
      </c>
      <c r="E178" s="187" t="s">
        <v>2817</v>
      </c>
      <c r="F178" s="188" t="s">
        <v>2818</v>
      </c>
      <c r="G178" s="189" t="s">
        <v>244</v>
      </c>
      <c r="H178" s="190">
        <v>10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9.3999999999999998E-06</v>
      </c>
      <c r="R178" s="196">
        <f>Q178*H178</f>
        <v>9.3999999999999994E-05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210</v>
      </c>
      <c r="AT178" s="198" t="s">
        <v>206</v>
      </c>
      <c r="AU178" s="198" t="s">
        <v>88</v>
      </c>
      <c r="AY178" s="15" t="s">
        <v>204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88</v>
      </c>
      <c r="BK178" s="199">
        <f>ROUND(I178*H178,2)</f>
        <v>0</v>
      </c>
      <c r="BL178" s="15" t="s">
        <v>210</v>
      </c>
      <c r="BM178" s="198" t="s">
        <v>2819</v>
      </c>
    </row>
    <row r="179" s="2" customFormat="1" ht="16.5" customHeight="1">
      <c r="A179" s="34"/>
      <c r="B179" s="185"/>
      <c r="C179" s="186" t="s">
        <v>399</v>
      </c>
      <c r="D179" s="186" t="s">
        <v>206</v>
      </c>
      <c r="E179" s="187" t="s">
        <v>2820</v>
      </c>
      <c r="F179" s="188" t="s">
        <v>2821</v>
      </c>
      <c r="G179" s="189" t="s">
        <v>294</v>
      </c>
      <c r="H179" s="190">
        <v>10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210</v>
      </c>
      <c r="AT179" s="198" t="s">
        <v>206</v>
      </c>
      <c r="AU179" s="198" t="s">
        <v>88</v>
      </c>
      <c r="AY179" s="15" t="s">
        <v>204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88</v>
      </c>
      <c r="BK179" s="199">
        <f>ROUND(I179*H179,2)</f>
        <v>0</v>
      </c>
      <c r="BL179" s="15" t="s">
        <v>210</v>
      </c>
      <c r="BM179" s="198" t="s">
        <v>2822</v>
      </c>
    </row>
    <row r="180" s="2" customFormat="1" ht="37.8" customHeight="1">
      <c r="A180" s="34"/>
      <c r="B180" s="185"/>
      <c r="C180" s="200" t="s">
        <v>403</v>
      </c>
      <c r="D180" s="200" t="s">
        <v>301</v>
      </c>
      <c r="E180" s="201" t="s">
        <v>2823</v>
      </c>
      <c r="F180" s="202" t="s">
        <v>2824</v>
      </c>
      <c r="G180" s="203" t="s">
        <v>294</v>
      </c>
      <c r="H180" s="204">
        <v>12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0.010699999999999999</v>
      </c>
      <c r="R180" s="196">
        <f>Q180*H180</f>
        <v>0.12839999999999999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233</v>
      </c>
      <c r="AT180" s="198" t="s">
        <v>301</v>
      </c>
      <c r="AU180" s="198" t="s">
        <v>88</v>
      </c>
      <c r="AY180" s="15" t="s">
        <v>204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88</v>
      </c>
      <c r="BK180" s="199">
        <f>ROUND(I180*H180,2)</f>
        <v>0</v>
      </c>
      <c r="BL180" s="15" t="s">
        <v>210</v>
      </c>
      <c r="BM180" s="198" t="s">
        <v>2825</v>
      </c>
    </row>
    <row r="181" s="2" customFormat="1" ht="24.15" customHeight="1">
      <c r="A181" s="34"/>
      <c r="B181" s="185"/>
      <c r="C181" s="186" t="s">
        <v>407</v>
      </c>
      <c r="D181" s="186" t="s">
        <v>206</v>
      </c>
      <c r="E181" s="187" t="s">
        <v>2826</v>
      </c>
      <c r="F181" s="188" t="s">
        <v>2827</v>
      </c>
      <c r="G181" s="189" t="s">
        <v>294</v>
      </c>
      <c r="H181" s="190">
        <v>6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210</v>
      </c>
      <c r="AT181" s="198" t="s">
        <v>206</v>
      </c>
      <c r="AU181" s="198" t="s">
        <v>88</v>
      </c>
      <c r="AY181" s="15" t="s">
        <v>204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88</v>
      </c>
      <c r="BK181" s="199">
        <f>ROUND(I181*H181,2)</f>
        <v>0</v>
      </c>
      <c r="BL181" s="15" t="s">
        <v>210</v>
      </c>
      <c r="BM181" s="198" t="s">
        <v>2828</v>
      </c>
    </row>
    <row r="182" s="2" customFormat="1" ht="33" customHeight="1">
      <c r="A182" s="34"/>
      <c r="B182" s="185"/>
      <c r="C182" s="200" t="s">
        <v>412</v>
      </c>
      <c r="D182" s="200" t="s">
        <v>301</v>
      </c>
      <c r="E182" s="201" t="s">
        <v>2829</v>
      </c>
      <c r="F182" s="202" t="s">
        <v>2830</v>
      </c>
      <c r="G182" s="203" t="s">
        <v>294</v>
      </c>
      <c r="H182" s="204">
        <v>7.2000000000000002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0.00029999999999999997</v>
      </c>
      <c r="R182" s="196">
        <f>Q182*H182</f>
        <v>0.00216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233</v>
      </c>
      <c r="AT182" s="198" t="s">
        <v>301</v>
      </c>
      <c r="AU182" s="198" t="s">
        <v>88</v>
      </c>
      <c r="AY182" s="15" t="s">
        <v>204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88</v>
      </c>
      <c r="BK182" s="199">
        <f>ROUND(I182*H182,2)</f>
        <v>0</v>
      </c>
      <c r="BL182" s="15" t="s">
        <v>210</v>
      </c>
      <c r="BM182" s="198" t="s">
        <v>2831</v>
      </c>
    </row>
    <row r="183" s="2" customFormat="1" ht="33" customHeight="1">
      <c r="A183" s="34"/>
      <c r="B183" s="185"/>
      <c r="C183" s="186" t="s">
        <v>416</v>
      </c>
      <c r="D183" s="186" t="s">
        <v>206</v>
      </c>
      <c r="E183" s="187" t="s">
        <v>2832</v>
      </c>
      <c r="F183" s="188" t="s">
        <v>2833</v>
      </c>
      <c r="G183" s="189" t="s">
        <v>495</v>
      </c>
      <c r="H183" s="190">
        <v>210.88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0.12661900000000001</v>
      </c>
      <c r="R183" s="196">
        <f>Q183*H183</f>
        <v>26.701414720000002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210</v>
      </c>
      <c r="AT183" s="198" t="s">
        <v>206</v>
      </c>
      <c r="AU183" s="198" t="s">
        <v>88</v>
      </c>
      <c r="AY183" s="15" t="s">
        <v>204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88</v>
      </c>
      <c r="BK183" s="199">
        <f>ROUND(I183*H183,2)</f>
        <v>0</v>
      </c>
      <c r="BL183" s="15" t="s">
        <v>210</v>
      </c>
      <c r="BM183" s="198" t="s">
        <v>2834</v>
      </c>
    </row>
    <row r="184" s="2" customFormat="1" ht="24.15" customHeight="1">
      <c r="A184" s="34"/>
      <c r="B184" s="185"/>
      <c r="C184" s="200" t="s">
        <v>420</v>
      </c>
      <c r="D184" s="200" t="s">
        <v>301</v>
      </c>
      <c r="E184" s="201" t="s">
        <v>2835</v>
      </c>
      <c r="F184" s="202" t="s">
        <v>2836</v>
      </c>
      <c r="G184" s="203" t="s">
        <v>294</v>
      </c>
      <c r="H184" s="204">
        <v>64.994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0.089999999999999997</v>
      </c>
      <c r="R184" s="196">
        <f>Q184*H184</f>
        <v>5.8494599999999997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233</v>
      </c>
      <c r="AT184" s="198" t="s">
        <v>301</v>
      </c>
      <c r="AU184" s="198" t="s">
        <v>88</v>
      </c>
      <c r="AY184" s="15" t="s">
        <v>204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88</v>
      </c>
      <c r="BK184" s="199">
        <f>ROUND(I184*H184,2)</f>
        <v>0</v>
      </c>
      <c r="BL184" s="15" t="s">
        <v>210</v>
      </c>
      <c r="BM184" s="198" t="s">
        <v>2837</v>
      </c>
    </row>
    <row r="185" s="2" customFormat="1" ht="16.5" customHeight="1">
      <c r="A185" s="34"/>
      <c r="B185" s="185"/>
      <c r="C185" s="200" t="s">
        <v>424</v>
      </c>
      <c r="D185" s="200" t="s">
        <v>301</v>
      </c>
      <c r="E185" s="201" t="s">
        <v>2838</v>
      </c>
      <c r="F185" s="202" t="s">
        <v>2839</v>
      </c>
      <c r="G185" s="203" t="s">
        <v>294</v>
      </c>
      <c r="H185" s="204">
        <v>147.99500000000001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0.085000000000000006</v>
      </c>
      <c r="R185" s="196">
        <f>Q185*H185</f>
        <v>12.579575000000002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233</v>
      </c>
      <c r="AT185" s="198" t="s">
        <v>301</v>
      </c>
      <c r="AU185" s="198" t="s">
        <v>88</v>
      </c>
      <c r="AY185" s="15" t="s">
        <v>204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88</v>
      </c>
      <c r="BK185" s="199">
        <f>ROUND(I185*H185,2)</f>
        <v>0</v>
      </c>
      <c r="BL185" s="15" t="s">
        <v>210</v>
      </c>
      <c r="BM185" s="198" t="s">
        <v>2840</v>
      </c>
    </row>
    <row r="186" s="2" customFormat="1" ht="33" customHeight="1">
      <c r="A186" s="34"/>
      <c r="B186" s="185"/>
      <c r="C186" s="186" t="s">
        <v>428</v>
      </c>
      <c r="D186" s="186" t="s">
        <v>206</v>
      </c>
      <c r="E186" s="187" t="s">
        <v>2841</v>
      </c>
      <c r="F186" s="188" t="s">
        <v>2842</v>
      </c>
      <c r="G186" s="189" t="s">
        <v>209</v>
      </c>
      <c r="H186" s="190">
        <v>11.071999999999999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2.2151320000000001</v>
      </c>
      <c r="R186" s="196">
        <f>Q186*H186</f>
        <v>24.525941503999999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210</v>
      </c>
      <c r="AT186" s="198" t="s">
        <v>206</v>
      </c>
      <c r="AU186" s="198" t="s">
        <v>88</v>
      </c>
      <c r="AY186" s="15" t="s">
        <v>204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88</v>
      </c>
      <c r="BK186" s="199">
        <f>ROUND(I186*H186,2)</f>
        <v>0</v>
      </c>
      <c r="BL186" s="15" t="s">
        <v>210</v>
      </c>
      <c r="BM186" s="198" t="s">
        <v>2843</v>
      </c>
    </row>
    <row r="187" s="2" customFormat="1" ht="24.15" customHeight="1">
      <c r="A187" s="34"/>
      <c r="B187" s="185"/>
      <c r="C187" s="186" t="s">
        <v>432</v>
      </c>
      <c r="D187" s="186" t="s">
        <v>206</v>
      </c>
      <c r="E187" s="187" t="s">
        <v>2844</v>
      </c>
      <c r="F187" s="188" t="s">
        <v>2845</v>
      </c>
      <c r="G187" s="189" t="s">
        <v>495</v>
      </c>
      <c r="H187" s="190">
        <v>5.5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210</v>
      </c>
      <c r="AT187" s="198" t="s">
        <v>206</v>
      </c>
      <c r="AU187" s="198" t="s">
        <v>88</v>
      </c>
      <c r="AY187" s="15" t="s">
        <v>204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88</v>
      </c>
      <c r="BK187" s="199">
        <f>ROUND(I187*H187,2)</f>
        <v>0</v>
      </c>
      <c r="BL187" s="15" t="s">
        <v>210</v>
      </c>
      <c r="BM187" s="198" t="s">
        <v>2846</v>
      </c>
    </row>
    <row r="188" s="2" customFormat="1" ht="16.5" customHeight="1">
      <c r="A188" s="34"/>
      <c r="B188" s="185"/>
      <c r="C188" s="200" t="s">
        <v>436</v>
      </c>
      <c r="D188" s="200" t="s">
        <v>301</v>
      </c>
      <c r="E188" s="201" t="s">
        <v>2847</v>
      </c>
      <c r="F188" s="202" t="s">
        <v>2848</v>
      </c>
      <c r="G188" s="203" t="s">
        <v>495</v>
      </c>
      <c r="H188" s="204">
        <v>5.5549999999999997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3.0000000000000001E-05</v>
      </c>
      <c r="R188" s="196">
        <f>Q188*H188</f>
        <v>0.00016664999999999999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233</v>
      </c>
      <c r="AT188" s="198" t="s">
        <v>301</v>
      </c>
      <c r="AU188" s="198" t="s">
        <v>88</v>
      </c>
      <c r="AY188" s="15" t="s">
        <v>204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88</v>
      </c>
      <c r="BK188" s="199">
        <f>ROUND(I188*H188,2)</f>
        <v>0</v>
      </c>
      <c r="BL188" s="15" t="s">
        <v>210</v>
      </c>
      <c r="BM188" s="198" t="s">
        <v>2849</v>
      </c>
    </row>
    <row r="189" s="2" customFormat="1" ht="16.5" customHeight="1">
      <c r="A189" s="34"/>
      <c r="B189" s="185"/>
      <c r="C189" s="186" t="s">
        <v>440</v>
      </c>
      <c r="D189" s="186" t="s">
        <v>206</v>
      </c>
      <c r="E189" s="187" t="s">
        <v>2850</v>
      </c>
      <c r="F189" s="188" t="s">
        <v>2851</v>
      </c>
      <c r="G189" s="189" t="s">
        <v>495</v>
      </c>
      <c r="H189" s="190">
        <v>5.5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0.00022210000000000001</v>
      </c>
      <c r="R189" s="196">
        <f>Q189*H189</f>
        <v>0.0012215500000000001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210</v>
      </c>
      <c r="AT189" s="198" t="s">
        <v>206</v>
      </c>
      <c r="AU189" s="198" t="s">
        <v>88</v>
      </c>
      <c r="AY189" s="15" t="s">
        <v>204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88</v>
      </c>
      <c r="BK189" s="199">
        <f>ROUND(I189*H189,2)</f>
        <v>0</v>
      </c>
      <c r="BL189" s="15" t="s">
        <v>210</v>
      </c>
      <c r="BM189" s="198" t="s">
        <v>2852</v>
      </c>
    </row>
    <row r="190" s="2" customFormat="1" ht="24.15" customHeight="1">
      <c r="A190" s="34"/>
      <c r="B190" s="185"/>
      <c r="C190" s="186" t="s">
        <v>444</v>
      </c>
      <c r="D190" s="186" t="s">
        <v>206</v>
      </c>
      <c r="E190" s="187" t="s">
        <v>2853</v>
      </c>
      <c r="F190" s="188" t="s">
        <v>2854</v>
      </c>
      <c r="G190" s="189" t="s">
        <v>495</v>
      </c>
      <c r="H190" s="190">
        <v>5.5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1.9999999999999999E-07</v>
      </c>
      <c r="R190" s="196">
        <f>Q190*H190</f>
        <v>1.1000000000000001E-06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210</v>
      </c>
      <c r="AT190" s="198" t="s">
        <v>206</v>
      </c>
      <c r="AU190" s="198" t="s">
        <v>88</v>
      </c>
      <c r="AY190" s="15" t="s">
        <v>204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88</v>
      </c>
      <c r="BK190" s="199">
        <f>ROUND(I190*H190,2)</f>
        <v>0</v>
      </c>
      <c r="BL190" s="15" t="s">
        <v>210</v>
      </c>
      <c r="BM190" s="198" t="s">
        <v>2855</v>
      </c>
    </row>
    <row r="191" s="2" customFormat="1" ht="24.15" customHeight="1">
      <c r="A191" s="34"/>
      <c r="B191" s="185"/>
      <c r="C191" s="186" t="s">
        <v>448</v>
      </c>
      <c r="D191" s="186" t="s">
        <v>206</v>
      </c>
      <c r="E191" s="187" t="s">
        <v>2856</v>
      </c>
      <c r="F191" s="188" t="s">
        <v>2857</v>
      </c>
      <c r="G191" s="189" t="s">
        <v>495</v>
      </c>
      <c r="H191" s="190">
        <v>5.5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2.4999999999999999E-07</v>
      </c>
      <c r="R191" s="196">
        <f>Q191*H191</f>
        <v>1.375E-06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210</v>
      </c>
      <c r="AT191" s="198" t="s">
        <v>206</v>
      </c>
      <c r="AU191" s="198" t="s">
        <v>88</v>
      </c>
      <c r="AY191" s="15" t="s">
        <v>204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88</v>
      </c>
      <c r="BK191" s="199">
        <f>ROUND(I191*H191,2)</f>
        <v>0</v>
      </c>
      <c r="BL191" s="15" t="s">
        <v>210</v>
      </c>
      <c r="BM191" s="198" t="s">
        <v>2858</v>
      </c>
    </row>
    <row r="192" s="2" customFormat="1" ht="37.8" customHeight="1">
      <c r="A192" s="34"/>
      <c r="B192" s="185"/>
      <c r="C192" s="186" t="s">
        <v>452</v>
      </c>
      <c r="D192" s="186" t="s">
        <v>206</v>
      </c>
      <c r="E192" s="187" t="s">
        <v>2859</v>
      </c>
      <c r="F192" s="188" t="s">
        <v>2860</v>
      </c>
      <c r="G192" s="189" t="s">
        <v>495</v>
      </c>
      <c r="H192" s="190">
        <v>5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0.289417965</v>
      </c>
      <c r="R192" s="196">
        <f>Q192*H192</f>
        <v>1.4470898249999999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210</v>
      </c>
      <c r="AT192" s="198" t="s">
        <v>206</v>
      </c>
      <c r="AU192" s="198" t="s">
        <v>88</v>
      </c>
      <c r="AY192" s="15" t="s">
        <v>204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88</v>
      </c>
      <c r="BK192" s="199">
        <f>ROUND(I192*H192,2)</f>
        <v>0</v>
      </c>
      <c r="BL192" s="15" t="s">
        <v>210</v>
      </c>
      <c r="BM192" s="198" t="s">
        <v>2861</v>
      </c>
    </row>
    <row r="193" s="2" customFormat="1" ht="37.8" customHeight="1">
      <c r="A193" s="34"/>
      <c r="B193" s="185"/>
      <c r="C193" s="200" t="s">
        <v>456</v>
      </c>
      <c r="D193" s="200" t="s">
        <v>301</v>
      </c>
      <c r="E193" s="201" t="s">
        <v>2862</v>
      </c>
      <c r="F193" s="202" t="s">
        <v>2863</v>
      </c>
      <c r="G193" s="203" t="s">
        <v>294</v>
      </c>
      <c r="H193" s="204">
        <v>5</v>
      </c>
      <c r="I193" s="205"/>
      <c r="J193" s="206">
        <f>ROUND(I193*H193,2)</f>
        <v>0</v>
      </c>
      <c r="K193" s="207"/>
      <c r="L193" s="208"/>
      <c r="M193" s="209" t="s">
        <v>1</v>
      </c>
      <c r="N193" s="210" t="s">
        <v>41</v>
      </c>
      <c r="O193" s="78"/>
      <c r="P193" s="196">
        <f>O193*H193</f>
        <v>0</v>
      </c>
      <c r="Q193" s="196">
        <v>0.035000000000000003</v>
      </c>
      <c r="R193" s="196">
        <f>Q193*H193</f>
        <v>0.17500000000000002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233</v>
      </c>
      <c r="AT193" s="198" t="s">
        <v>301</v>
      </c>
      <c r="AU193" s="198" t="s">
        <v>88</v>
      </c>
      <c r="AY193" s="15" t="s">
        <v>204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88</v>
      </c>
      <c r="BK193" s="199">
        <f>ROUND(I193*H193,2)</f>
        <v>0</v>
      </c>
      <c r="BL193" s="15" t="s">
        <v>210</v>
      </c>
      <c r="BM193" s="198" t="s">
        <v>2864</v>
      </c>
    </row>
    <row r="194" s="2" customFormat="1" ht="44.25" customHeight="1">
      <c r="A194" s="34"/>
      <c r="B194" s="185"/>
      <c r="C194" s="200" t="s">
        <v>460</v>
      </c>
      <c r="D194" s="200" t="s">
        <v>301</v>
      </c>
      <c r="E194" s="201" t="s">
        <v>2865</v>
      </c>
      <c r="F194" s="202" t="s">
        <v>2866</v>
      </c>
      <c r="G194" s="203" t="s">
        <v>294</v>
      </c>
      <c r="H194" s="204">
        <v>10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0.0050400000000000002</v>
      </c>
      <c r="R194" s="196">
        <f>Q194*H194</f>
        <v>0.0504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233</v>
      </c>
      <c r="AT194" s="198" t="s">
        <v>301</v>
      </c>
      <c r="AU194" s="198" t="s">
        <v>88</v>
      </c>
      <c r="AY194" s="15" t="s">
        <v>204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88</v>
      </c>
      <c r="BK194" s="199">
        <f>ROUND(I194*H194,2)</f>
        <v>0</v>
      </c>
      <c r="BL194" s="15" t="s">
        <v>210</v>
      </c>
      <c r="BM194" s="198" t="s">
        <v>2867</v>
      </c>
    </row>
    <row r="195" s="2" customFormat="1" ht="37.8" customHeight="1">
      <c r="A195" s="34"/>
      <c r="B195" s="185"/>
      <c r="C195" s="200" t="s">
        <v>464</v>
      </c>
      <c r="D195" s="200" t="s">
        <v>301</v>
      </c>
      <c r="E195" s="201" t="s">
        <v>2868</v>
      </c>
      <c r="F195" s="202" t="s">
        <v>2869</v>
      </c>
      <c r="G195" s="203" t="s">
        <v>294</v>
      </c>
      <c r="H195" s="204">
        <v>2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0.00050000000000000001</v>
      </c>
      <c r="R195" s="196">
        <f>Q195*H195</f>
        <v>0.001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233</v>
      </c>
      <c r="AT195" s="198" t="s">
        <v>301</v>
      </c>
      <c r="AU195" s="198" t="s">
        <v>88</v>
      </c>
      <c r="AY195" s="15" t="s">
        <v>204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88</v>
      </c>
      <c r="BK195" s="199">
        <f>ROUND(I195*H195,2)</f>
        <v>0</v>
      </c>
      <c r="BL195" s="15" t="s">
        <v>210</v>
      </c>
      <c r="BM195" s="198" t="s">
        <v>2870</v>
      </c>
    </row>
    <row r="196" s="2" customFormat="1" ht="24.15" customHeight="1">
      <c r="A196" s="34"/>
      <c r="B196" s="185"/>
      <c r="C196" s="186" t="s">
        <v>468</v>
      </c>
      <c r="D196" s="186" t="s">
        <v>206</v>
      </c>
      <c r="E196" s="187" t="s">
        <v>2871</v>
      </c>
      <c r="F196" s="188" t="s">
        <v>2872</v>
      </c>
      <c r="G196" s="189" t="s">
        <v>294</v>
      </c>
      <c r="H196" s="190">
        <v>1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0.22494936500000001</v>
      </c>
      <c r="R196" s="196">
        <f>Q196*H196</f>
        <v>0.22494936500000001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210</v>
      </c>
      <c r="AT196" s="198" t="s">
        <v>206</v>
      </c>
      <c r="AU196" s="198" t="s">
        <v>88</v>
      </c>
      <c r="AY196" s="15" t="s">
        <v>204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88</v>
      </c>
      <c r="BK196" s="199">
        <f>ROUND(I196*H196,2)</f>
        <v>0</v>
      </c>
      <c r="BL196" s="15" t="s">
        <v>210</v>
      </c>
      <c r="BM196" s="198" t="s">
        <v>2873</v>
      </c>
    </row>
    <row r="197" s="2" customFormat="1" ht="44.25" customHeight="1">
      <c r="A197" s="34"/>
      <c r="B197" s="185"/>
      <c r="C197" s="200" t="s">
        <v>472</v>
      </c>
      <c r="D197" s="200" t="s">
        <v>301</v>
      </c>
      <c r="E197" s="201" t="s">
        <v>2874</v>
      </c>
      <c r="F197" s="202" t="s">
        <v>2875</v>
      </c>
      <c r="G197" s="203" t="s">
        <v>294</v>
      </c>
      <c r="H197" s="204">
        <v>1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0.049000000000000002</v>
      </c>
      <c r="R197" s="196">
        <f>Q197*H197</f>
        <v>0.049000000000000002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233</v>
      </c>
      <c r="AT197" s="198" t="s">
        <v>301</v>
      </c>
      <c r="AU197" s="198" t="s">
        <v>88</v>
      </c>
      <c r="AY197" s="15" t="s">
        <v>204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88</v>
      </c>
      <c r="BK197" s="199">
        <f>ROUND(I197*H197,2)</f>
        <v>0</v>
      </c>
      <c r="BL197" s="15" t="s">
        <v>210</v>
      </c>
      <c r="BM197" s="198" t="s">
        <v>2876</v>
      </c>
    </row>
    <row r="198" s="2" customFormat="1" ht="24.15" customHeight="1">
      <c r="A198" s="34"/>
      <c r="B198" s="185"/>
      <c r="C198" s="186" t="s">
        <v>476</v>
      </c>
      <c r="D198" s="186" t="s">
        <v>206</v>
      </c>
      <c r="E198" s="187" t="s">
        <v>2877</v>
      </c>
      <c r="F198" s="188" t="s">
        <v>2878</v>
      </c>
      <c r="G198" s="189" t="s">
        <v>294</v>
      </c>
      <c r="H198" s="190">
        <v>1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0.0040000000000000001</v>
      </c>
      <c r="T198" s="197">
        <f>S198*H198</f>
        <v>0.0040000000000000001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210</v>
      </c>
      <c r="AT198" s="198" t="s">
        <v>206</v>
      </c>
      <c r="AU198" s="198" t="s">
        <v>88</v>
      </c>
      <c r="AY198" s="15" t="s">
        <v>204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88</v>
      </c>
      <c r="BK198" s="199">
        <f>ROUND(I198*H198,2)</f>
        <v>0</v>
      </c>
      <c r="BL198" s="15" t="s">
        <v>210</v>
      </c>
      <c r="BM198" s="198" t="s">
        <v>2879</v>
      </c>
    </row>
    <row r="199" s="2" customFormat="1" ht="24.15" customHeight="1">
      <c r="A199" s="34"/>
      <c r="B199" s="185"/>
      <c r="C199" s="186" t="s">
        <v>480</v>
      </c>
      <c r="D199" s="186" t="s">
        <v>206</v>
      </c>
      <c r="E199" s="187" t="s">
        <v>2880</v>
      </c>
      <c r="F199" s="188" t="s">
        <v>2881</v>
      </c>
      <c r="G199" s="189" t="s">
        <v>294</v>
      </c>
      <c r="H199" s="190">
        <v>4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210</v>
      </c>
      <c r="AT199" s="198" t="s">
        <v>206</v>
      </c>
      <c r="AU199" s="198" t="s">
        <v>88</v>
      </c>
      <c r="AY199" s="15" t="s">
        <v>204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88</v>
      </c>
      <c r="BK199" s="199">
        <f>ROUND(I199*H199,2)</f>
        <v>0</v>
      </c>
      <c r="BL199" s="15" t="s">
        <v>210</v>
      </c>
      <c r="BM199" s="198" t="s">
        <v>2882</v>
      </c>
    </row>
    <row r="200" s="2" customFormat="1" ht="24.15" customHeight="1">
      <c r="A200" s="34"/>
      <c r="B200" s="185"/>
      <c r="C200" s="186" t="s">
        <v>484</v>
      </c>
      <c r="D200" s="186" t="s">
        <v>206</v>
      </c>
      <c r="E200" s="187" t="s">
        <v>2883</v>
      </c>
      <c r="F200" s="188" t="s">
        <v>2884</v>
      </c>
      <c r="G200" s="189" t="s">
        <v>294</v>
      </c>
      <c r="H200" s="190">
        <v>9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210</v>
      </c>
      <c r="AT200" s="198" t="s">
        <v>206</v>
      </c>
      <c r="AU200" s="198" t="s">
        <v>88</v>
      </c>
      <c r="AY200" s="15" t="s">
        <v>204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88</v>
      </c>
      <c r="BK200" s="199">
        <f>ROUND(I200*H200,2)</f>
        <v>0</v>
      </c>
      <c r="BL200" s="15" t="s">
        <v>210</v>
      </c>
      <c r="BM200" s="198" t="s">
        <v>2885</v>
      </c>
    </row>
    <row r="201" s="2" customFormat="1" ht="21.75" customHeight="1">
      <c r="A201" s="34"/>
      <c r="B201" s="185"/>
      <c r="C201" s="186" t="s">
        <v>488</v>
      </c>
      <c r="D201" s="186" t="s">
        <v>206</v>
      </c>
      <c r="E201" s="187" t="s">
        <v>2886</v>
      </c>
      <c r="F201" s="188" t="s">
        <v>2887</v>
      </c>
      <c r="G201" s="189" t="s">
        <v>294</v>
      </c>
      <c r="H201" s="190">
        <v>10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210</v>
      </c>
      <c r="AT201" s="198" t="s">
        <v>206</v>
      </c>
      <c r="AU201" s="198" t="s">
        <v>88</v>
      </c>
      <c r="AY201" s="15" t="s">
        <v>204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88</v>
      </c>
      <c r="BK201" s="199">
        <f>ROUND(I201*H201,2)</f>
        <v>0</v>
      </c>
      <c r="BL201" s="15" t="s">
        <v>210</v>
      </c>
      <c r="BM201" s="198" t="s">
        <v>2888</v>
      </c>
    </row>
    <row r="202" s="2" customFormat="1" ht="24.15" customHeight="1">
      <c r="A202" s="34"/>
      <c r="B202" s="185"/>
      <c r="C202" s="186" t="s">
        <v>492</v>
      </c>
      <c r="D202" s="186" t="s">
        <v>206</v>
      </c>
      <c r="E202" s="187" t="s">
        <v>2889</v>
      </c>
      <c r="F202" s="188" t="s">
        <v>2890</v>
      </c>
      <c r="G202" s="189" t="s">
        <v>294</v>
      </c>
      <c r="H202" s="190">
        <v>6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210</v>
      </c>
      <c r="AT202" s="198" t="s">
        <v>206</v>
      </c>
      <c r="AU202" s="198" t="s">
        <v>88</v>
      </c>
      <c r="AY202" s="15" t="s">
        <v>204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88</v>
      </c>
      <c r="BK202" s="199">
        <f>ROUND(I202*H202,2)</f>
        <v>0</v>
      </c>
      <c r="BL202" s="15" t="s">
        <v>210</v>
      </c>
      <c r="BM202" s="198" t="s">
        <v>2891</v>
      </c>
    </row>
    <row r="203" s="2" customFormat="1" ht="33" customHeight="1">
      <c r="A203" s="34"/>
      <c r="B203" s="185"/>
      <c r="C203" s="186" t="s">
        <v>497</v>
      </c>
      <c r="D203" s="186" t="s">
        <v>206</v>
      </c>
      <c r="E203" s="187" t="s">
        <v>2892</v>
      </c>
      <c r="F203" s="188" t="s">
        <v>2893</v>
      </c>
      <c r="G203" s="189" t="s">
        <v>270</v>
      </c>
      <c r="H203" s="190">
        <v>2.0720000000000001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210</v>
      </c>
      <c r="AT203" s="198" t="s">
        <v>206</v>
      </c>
      <c r="AU203" s="198" t="s">
        <v>88</v>
      </c>
      <c r="AY203" s="15" t="s">
        <v>204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88</v>
      </c>
      <c r="BK203" s="199">
        <f>ROUND(I203*H203,2)</f>
        <v>0</v>
      </c>
      <c r="BL203" s="15" t="s">
        <v>210</v>
      </c>
      <c r="BM203" s="198" t="s">
        <v>2894</v>
      </c>
    </row>
    <row r="204" s="2" customFormat="1" ht="33" customHeight="1">
      <c r="A204" s="34"/>
      <c r="B204" s="185"/>
      <c r="C204" s="186" t="s">
        <v>501</v>
      </c>
      <c r="D204" s="186" t="s">
        <v>206</v>
      </c>
      <c r="E204" s="187" t="s">
        <v>2895</v>
      </c>
      <c r="F204" s="188" t="s">
        <v>2896</v>
      </c>
      <c r="G204" s="189" t="s">
        <v>270</v>
      </c>
      <c r="H204" s="190">
        <v>2.0720000000000001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210</v>
      </c>
      <c r="AT204" s="198" t="s">
        <v>206</v>
      </c>
      <c r="AU204" s="198" t="s">
        <v>88</v>
      </c>
      <c r="AY204" s="15" t="s">
        <v>204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88</v>
      </c>
      <c r="BK204" s="199">
        <f>ROUND(I204*H204,2)</f>
        <v>0</v>
      </c>
      <c r="BL204" s="15" t="s">
        <v>210</v>
      </c>
      <c r="BM204" s="198" t="s">
        <v>2897</v>
      </c>
    </row>
    <row r="205" s="2" customFormat="1" ht="24.15" customHeight="1">
      <c r="A205" s="34"/>
      <c r="B205" s="185"/>
      <c r="C205" s="186" t="s">
        <v>505</v>
      </c>
      <c r="D205" s="186" t="s">
        <v>206</v>
      </c>
      <c r="E205" s="187" t="s">
        <v>2898</v>
      </c>
      <c r="F205" s="188" t="s">
        <v>2899</v>
      </c>
      <c r="G205" s="189" t="s">
        <v>270</v>
      </c>
      <c r="H205" s="190">
        <v>2.0720000000000001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210</v>
      </c>
      <c r="AT205" s="198" t="s">
        <v>206</v>
      </c>
      <c r="AU205" s="198" t="s">
        <v>88</v>
      </c>
      <c r="AY205" s="15" t="s">
        <v>204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88</v>
      </c>
      <c r="BK205" s="199">
        <f>ROUND(I205*H205,2)</f>
        <v>0</v>
      </c>
      <c r="BL205" s="15" t="s">
        <v>210</v>
      </c>
      <c r="BM205" s="198" t="s">
        <v>2900</v>
      </c>
    </row>
    <row r="206" s="2" customFormat="1" ht="24.15" customHeight="1">
      <c r="A206" s="34"/>
      <c r="B206" s="185"/>
      <c r="C206" s="186" t="s">
        <v>510</v>
      </c>
      <c r="D206" s="186" t="s">
        <v>206</v>
      </c>
      <c r="E206" s="187" t="s">
        <v>2901</v>
      </c>
      <c r="F206" s="188" t="s">
        <v>2902</v>
      </c>
      <c r="G206" s="189" t="s">
        <v>270</v>
      </c>
      <c r="H206" s="190">
        <v>2.0720000000000001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210</v>
      </c>
      <c r="AT206" s="198" t="s">
        <v>206</v>
      </c>
      <c r="AU206" s="198" t="s">
        <v>88</v>
      </c>
      <c r="AY206" s="15" t="s">
        <v>204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88</v>
      </c>
      <c r="BK206" s="199">
        <f>ROUND(I206*H206,2)</f>
        <v>0</v>
      </c>
      <c r="BL206" s="15" t="s">
        <v>210</v>
      </c>
      <c r="BM206" s="198" t="s">
        <v>2903</v>
      </c>
    </row>
    <row r="207" s="12" customFormat="1" ht="22.8" customHeight="1">
      <c r="A207" s="12"/>
      <c r="B207" s="172"/>
      <c r="C207" s="12"/>
      <c r="D207" s="173" t="s">
        <v>74</v>
      </c>
      <c r="E207" s="183" t="s">
        <v>571</v>
      </c>
      <c r="F207" s="183" t="s">
        <v>572</v>
      </c>
      <c r="G207" s="12"/>
      <c r="H207" s="12"/>
      <c r="I207" s="175"/>
      <c r="J207" s="184">
        <f>BK207</f>
        <v>0</v>
      </c>
      <c r="K207" s="12"/>
      <c r="L207" s="172"/>
      <c r="M207" s="177"/>
      <c r="N207" s="178"/>
      <c r="O207" s="178"/>
      <c r="P207" s="179">
        <f>P208</f>
        <v>0</v>
      </c>
      <c r="Q207" s="178"/>
      <c r="R207" s="179">
        <f>R208</f>
        <v>0</v>
      </c>
      <c r="S207" s="178"/>
      <c r="T207" s="180">
        <f>T208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73" t="s">
        <v>82</v>
      </c>
      <c r="AT207" s="181" t="s">
        <v>74</v>
      </c>
      <c r="AU207" s="181" t="s">
        <v>82</v>
      </c>
      <c r="AY207" s="173" t="s">
        <v>204</v>
      </c>
      <c r="BK207" s="182">
        <f>BK208</f>
        <v>0</v>
      </c>
    </row>
    <row r="208" s="2" customFormat="1" ht="33" customHeight="1">
      <c r="A208" s="34"/>
      <c r="B208" s="185"/>
      <c r="C208" s="186" t="s">
        <v>514</v>
      </c>
      <c r="D208" s="186" t="s">
        <v>206</v>
      </c>
      <c r="E208" s="187" t="s">
        <v>2904</v>
      </c>
      <c r="F208" s="188" t="s">
        <v>2905</v>
      </c>
      <c r="G208" s="189" t="s">
        <v>270</v>
      </c>
      <c r="H208" s="190">
        <v>745.85699999999997</v>
      </c>
      <c r="I208" s="191"/>
      <c r="J208" s="192">
        <f>ROUND(I208*H208,2)</f>
        <v>0</v>
      </c>
      <c r="K208" s="193"/>
      <c r="L208" s="35"/>
      <c r="M208" s="212" t="s">
        <v>1</v>
      </c>
      <c r="N208" s="213" t="s">
        <v>41</v>
      </c>
      <c r="O208" s="214"/>
      <c r="P208" s="215">
        <f>O208*H208</f>
        <v>0</v>
      </c>
      <c r="Q208" s="215">
        <v>0</v>
      </c>
      <c r="R208" s="215">
        <f>Q208*H208</f>
        <v>0</v>
      </c>
      <c r="S208" s="215">
        <v>0</v>
      </c>
      <c r="T208" s="21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210</v>
      </c>
      <c r="AT208" s="198" t="s">
        <v>206</v>
      </c>
      <c r="AU208" s="198" t="s">
        <v>88</v>
      </c>
      <c r="AY208" s="15" t="s">
        <v>204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88</v>
      </c>
      <c r="BK208" s="199">
        <f>ROUND(I208*H208,2)</f>
        <v>0</v>
      </c>
      <c r="BL208" s="15" t="s">
        <v>210</v>
      </c>
      <c r="BM208" s="198" t="s">
        <v>2906</v>
      </c>
    </row>
    <row r="209" s="2" customFormat="1" ht="6.96" customHeight="1">
      <c r="A209" s="34"/>
      <c r="B209" s="61"/>
      <c r="C209" s="62"/>
      <c r="D209" s="62"/>
      <c r="E209" s="62"/>
      <c r="F209" s="62"/>
      <c r="G209" s="62"/>
      <c r="H209" s="62"/>
      <c r="I209" s="62"/>
      <c r="J209" s="62"/>
      <c r="K209" s="62"/>
      <c r="L209" s="35"/>
      <c r="M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</row>
  </sheetData>
  <autoFilter ref="C125:K20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Dzugas Michal</dc:creator>
  <cp:lastModifiedBy>Dzugas Michal</cp:lastModifiedBy>
  <dcterms:created xsi:type="dcterms:W3CDTF">2024-09-04T15:54:51Z</dcterms:created>
  <dcterms:modified xsi:type="dcterms:W3CDTF">2024-09-04T15:55:31Z</dcterms:modified>
</cp:coreProperties>
</file>