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bazylakova_bratislava_sk/Documents/Pracovná plocha/VO/Nadlimitné zákazky/Audiovizuálne vybavenie ŽSON/SP/"/>
    </mc:Choice>
  </mc:AlternateContent>
  <xr:revisionPtr revIDLastSave="602" documentId="13_ncr:1_{B5F6DD31-FF54-41C7-B553-76949E5F3D8E}" xr6:coauthVersionLast="47" xr6:coauthVersionMax="47" xr10:uidLastSave="{ECAC6C5A-70C2-4587-AA34-F5DA73560619}"/>
  <bookViews>
    <workbookView xWindow="-28920" yWindow="-120" windowWidth="29040" windowHeight="15840" firstSheet="1" activeTab="1" xr2:uid="{89D3062A-3E8C-407B-A16C-9D1AA0F43D56}"/>
  </bookViews>
  <sheets>
    <sheet name="Zákl. nastavenie" sheetId="7" state="hidden" r:id="rId1"/>
    <sheet name="Ponuka" sheetId="8" r:id="rId2"/>
    <sheet name="Výkaz Výmer" sheetId="12" r:id="rId3"/>
    <sheet name="Osobné postavenie" sheetId="11" r:id="rId4"/>
    <sheet name="Koneční užívatelia výhod" sheetId="5" r:id="rId5"/>
    <sheet name="Medzinárodné sankcie" sheetId="2" r:id="rId6"/>
  </sheets>
  <definedNames>
    <definedName name="_xlnm.Print_Area" localSheetId="4">'Koneční užívatelia výhod'!$B$1:$B$28</definedName>
    <definedName name="_xlnm.Print_Area" localSheetId="5">'Medzinárodné sankcie'!$B$1:$B$22</definedName>
    <definedName name="_xlnm.Print_Area" localSheetId="3">'Osobné postavenie'!$B$1:$B$19</definedName>
    <definedName name="_xlnm.Print_Area" localSheetId="1">Ponuka!$A$1:$F$53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7" i="8" l="1"/>
  <c r="C24" i="8"/>
  <c r="F22" i="8"/>
  <c r="F21" i="8"/>
  <c r="G39" i="12"/>
  <c r="C19" i="8"/>
  <c r="G137" i="12" l="1"/>
  <c r="G136" i="12"/>
  <c r="O135" i="12"/>
  <c r="M135" i="12"/>
  <c r="K135" i="12"/>
  <c r="G135" i="12"/>
  <c r="O134" i="12"/>
  <c r="M134" i="12"/>
  <c r="K134" i="12"/>
  <c r="G134" i="12"/>
  <c r="O133" i="12"/>
  <c r="M133" i="12"/>
  <c r="K133" i="12"/>
  <c r="G133" i="12"/>
  <c r="O132" i="12"/>
  <c r="M132" i="12"/>
  <c r="K132" i="12"/>
  <c r="G132" i="12"/>
  <c r="O131" i="12"/>
  <c r="M131" i="12"/>
  <c r="K131" i="12"/>
  <c r="O130" i="12"/>
  <c r="M130" i="12"/>
  <c r="K130" i="12"/>
  <c r="G130" i="12"/>
  <c r="G129" i="12"/>
  <c r="G128" i="12"/>
  <c r="G127" i="12"/>
  <c r="G126" i="12"/>
  <c r="G125" i="12"/>
  <c r="G124" i="12"/>
  <c r="O123" i="12"/>
  <c r="M123" i="12"/>
  <c r="K123" i="12"/>
  <c r="G123" i="12"/>
  <c r="G122" i="12"/>
  <c r="O121" i="12"/>
  <c r="M121" i="12"/>
  <c r="K121" i="12"/>
  <c r="G121" i="12"/>
  <c r="G120" i="12"/>
  <c r="O119" i="12"/>
  <c r="M119" i="12"/>
  <c r="K119" i="12"/>
  <c r="G119" i="12"/>
  <c r="O118" i="12"/>
  <c r="M118" i="12"/>
  <c r="K118" i="12"/>
  <c r="G118" i="12"/>
  <c r="G117" i="12"/>
  <c r="G116" i="12"/>
  <c r="O115" i="12"/>
  <c r="M115" i="12"/>
  <c r="K115" i="12"/>
  <c r="G115" i="12"/>
  <c r="G114" i="12"/>
  <c r="G113" i="12"/>
  <c r="O112" i="12"/>
  <c r="M112" i="12"/>
  <c r="K112" i="12"/>
  <c r="G112" i="12"/>
  <c r="O111" i="12"/>
  <c r="M111" i="12"/>
  <c r="K111" i="12"/>
  <c r="G111" i="12"/>
  <c r="O110" i="12"/>
  <c r="M110" i="12"/>
  <c r="K110" i="12"/>
  <c r="G110" i="12"/>
  <c r="G109" i="12"/>
  <c r="G108" i="12"/>
  <c r="G107" i="12"/>
  <c r="G106" i="12"/>
  <c r="G105" i="12"/>
  <c r="G104" i="12"/>
  <c r="G103" i="12"/>
  <c r="G102" i="12"/>
  <c r="G101" i="12"/>
  <c r="G100" i="12"/>
  <c r="G99" i="12"/>
  <c r="G98" i="12"/>
  <c r="G97" i="12"/>
  <c r="G96" i="12"/>
  <c r="G95" i="12"/>
  <c r="G94" i="12"/>
  <c r="G93" i="12"/>
  <c r="G92" i="12"/>
  <c r="G91" i="12"/>
  <c r="G90" i="12"/>
  <c r="G88" i="12"/>
  <c r="G87" i="12"/>
  <c r="G86" i="12"/>
  <c r="G85" i="12"/>
  <c r="G84" i="12"/>
  <c r="G82" i="12"/>
  <c r="G81" i="12"/>
  <c r="G80" i="12"/>
  <c r="O79" i="12"/>
  <c r="M79" i="12"/>
  <c r="K79" i="12"/>
  <c r="G79" i="12"/>
  <c r="O78" i="12"/>
  <c r="M78" i="12"/>
  <c r="K78" i="12"/>
  <c r="G77" i="12"/>
  <c r="G76" i="12"/>
  <c r="G75" i="12"/>
  <c r="G74" i="12"/>
  <c r="G73" i="12"/>
  <c r="G72" i="12"/>
  <c r="G70" i="12"/>
  <c r="G69" i="12"/>
  <c r="G68" i="12"/>
  <c r="G66" i="12"/>
  <c r="G65" i="12"/>
  <c r="G64" i="12"/>
  <c r="G62" i="12"/>
  <c r="G61" i="12"/>
  <c r="G60" i="12"/>
  <c r="G59" i="12"/>
  <c r="G58" i="12"/>
  <c r="G57" i="12"/>
  <c r="G56" i="12"/>
  <c r="G55" i="12"/>
  <c r="G54" i="12"/>
  <c r="G53" i="12"/>
  <c r="G52" i="12"/>
  <c r="G51" i="12"/>
  <c r="G50" i="12"/>
  <c r="G49" i="12"/>
  <c r="G48" i="12"/>
  <c r="G47" i="12"/>
  <c r="G46" i="12"/>
  <c r="G44" i="12"/>
  <c r="G43" i="12"/>
  <c r="G42" i="12"/>
  <c r="G40" i="12"/>
  <c r="G38" i="12"/>
  <c r="G37" i="12"/>
  <c r="G36" i="12"/>
  <c r="G35" i="12"/>
  <c r="G34" i="12"/>
  <c r="G33" i="12"/>
  <c r="G32" i="12"/>
  <c r="G31" i="12"/>
  <c r="G29" i="12"/>
  <c r="O28" i="12"/>
  <c r="M28" i="12"/>
  <c r="K28" i="12"/>
  <c r="G28" i="12"/>
  <c r="O27" i="12"/>
  <c r="M27" i="12"/>
  <c r="K27" i="12"/>
  <c r="G27" i="12"/>
  <c r="O26" i="12"/>
  <c r="M26" i="12"/>
  <c r="K26" i="12"/>
  <c r="O25" i="12"/>
  <c r="M25" i="12"/>
  <c r="K25" i="12"/>
  <c r="G25" i="12"/>
  <c r="G24" i="12"/>
  <c r="G23" i="12"/>
  <c r="O22" i="12"/>
  <c r="M22" i="12"/>
  <c r="K22" i="12"/>
  <c r="G22" i="12"/>
  <c r="G21" i="12"/>
  <c r="G20" i="12"/>
  <c r="O19" i="12"/>
  <c r="M19" i="12"/>
  <c r="K19" i="12"/>
  <c r="G19" i="12"/>
  <c r="G18" i="12"/>
  <c r="O17" i="12"/>
  <c r="M17" i="12"/>
  <c r="K17" i="12"/>
  <c r="G17" i="12"/>
  <c r="O16" i="12"/>
  <c r="M16" i="12"/>
  <c r="K16" i="12"/>
  <c r="G16" i="12"/>
  <c r="G15" i="12" l="1"/>
  <c r="G71" i="12"/>
  <c r="C26" i="8" s="1"/>
  <c r="O15" i="12"/>
  <c r="O14" i="12" s="1"/>
  <c r="O13" i="12" s="1"/>
  <c r="K15" i="12"/>
  <c r="K14" i="12" s="1"/>
  <c r="K13" i="12" s="1"/>
  <c r="G63" i="12"/>
  <c r="G131" i="12"/>
  <c r="C30" i="8" s="1"/>
  <c r="M15" i="12"/>
  <c r="M14" i="12" s="1"/>
  <c r="M13" i="12" s="1"/>
  <c r="G89" i="12"/>
  <c r="C29" i="8" s="1"/>
  <c r="G83" i="12"/>
  <c r="C28" i="8" s="1"/>
  <c r="G78" i="12"/>
  <c r="G67" i="12"/>
  <c r="C25" i="8" s="1"/>
  <c r="G45" i="12"/>
  <c r="C23" i="8" s="1"/>
  <c r="G30" i="12"/>
  <c r="C22" i="8" s="1"/>
  <c r="C21" i="8"/>
  <c r="E21" i="8" s="1"/>
  <c r="E27" i="8" l="1"/>
  <c r="F27" i="8" s="1"/>
  <c r="E26" i="8"/>
  <c r="F26" i="8" s="1"/>
  <c r="E28" i="8"/>
  <c r="F28" i="8" s="1"/>
  <c r="E29" i="8"/>
  <c r="F29" i="8" s="1"/>
  <c r="E25" i="8"/>
  <c r="F25" i="8" s="1"/>
  <c r="E30" i="8"/>
  <c r="F30" i="8" s="1"/>
  <c r="E22" i="8"/>
  <c r="E24" i="8"/>
  <c r="F24" i="8" s="1"/>
  <c r="E23" i="8"/>
  <c r="F23" i="8" s="1"/>
  <c r="C31" i="8"/>
  <c r="G14" i="12"/>
  <c r="E31" i="8" l="1"/>
  <c r="F31" i="8"/>
  <c r="C32" i="8" s="1"/>
  <c r="E35" i="7"/>
  <c r="E36" i="7"/>
  <c r="E50" i="7"/>
  <c r="E49" i="7"/>
  <c r="E37" i="7"/>
  <c r="G34" i="7"/>
  <c r="H34" i="7" s="1"/>
  <c r="K9" i="7"/>
  <c r="K10" i="7"/>
  <c r="K11" i="7"/>
  <c r="K12" i="7"/>
  <c r="K13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K4" i="7" s="1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J49" i="7" l="1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<sst xmlns="http://schemas.openxmlformats.org/spreadsheetml/2006/main" count="484" uniqueCount="272">
  <si>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</si>
  <si>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</si>
  <si>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</si>
  <si>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</si>
  <si>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</si>
  <si>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</si>
  <si>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</si>
  <si>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</si>
  <si>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</si>
  <si>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</si>
  <si>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</si>
  <si>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</si>
  <si>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</si>
  <si>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</si>
  <si>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</si>
  <si>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</si>
  <si>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</si>
  <si>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</si>
  <si>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</si>
  <si>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</si>
  <si>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</si>
  <si>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</si>
  <si>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</si>
  <si>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</si>
  <si>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</si>
  <si>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</si>
  <si>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</si>
  <si>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</si>
  <si>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</si>
  <si>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</si>
  <si>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</si>
  <si>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</si>
  <si>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</si>
  <si>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</si>
  <si>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</si>
  <si>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</si>
  <si>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</si>
  <si>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</si>
  <si>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Suma v EUR bez DPH</t>
  </si>
  <si>
    <t>Výška DPH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</si>
  <si>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</si>
  <si>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</si>
  <si>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</si>
  <si>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</si>
  <si>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</si>
  <si>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</si>
  <si>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</si>
  <si>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</si>
  <si>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</si>
  <si>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</si>
  <si>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</si>
  <si>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</si>
  <si>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</si>
  <si>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</si>
  <si>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</si>
  <si>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</si>
  <si>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</si>
  <si>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</si>
  <si>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</si>
  <si>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</si>
  <si>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</si>
  <si>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</si>
  <si>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</si>
  <si>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</si>
  <si>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</si>
  <si>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</si>
  <si>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</si>
  <si>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</si>
  <si>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</si>
  <si>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</si>
  <si>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</si>
  <si>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</si>
  <si>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Kritérium č. 1:</t>
  </si>
  <si>
    <t>žiadna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</si>
  <si>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</si>
  <si>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</si>
  <si>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</si>
  <si>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</si>
  <si>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</si>
  <si>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</si>
  <si>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</si>
  <si>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</si>
  <si>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</si>
  <si>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</si>
  <si>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Preukázanie splnenia podmienok účasti v zmysle § 34 ods. 1 ZVO</t>
  </si>
  <si>
    <t>Zoznam poskytnutých služieb v zmysle § 34 ods. 1 písm. a) ZVO</t>
  </si>
  <si>
    <t>Obchodné meno odberateľa</t>
  </si>
  <si>
    <t>Názov zákazky</t>
  </si>
  <si>
    <t>meno kontaktnej osoby odberateľa</t>
  </si>
  <si>
    <t>lehota dodania</t>
  </si>
  <si>
    <t>email a telefónny kontakt osoby odberateľa</t>
  </si>
  <si>
    <t>Stručný opis zákazky</t>
  </si>
  <si>
    <t>Vyhlásenie k participácii na vypracovaní ponuky inou osobou</t>
  </si>
  <si>
    <t>Vypracoval uchádzač ponuku sám?</t>
  </si>
  <si>
    <t xml:space="preserve">Ak uchádzač nevypracoval ponuku sám, nižšie uvedie identifikáciu osoby, ktorej služby alebo podklady pri vypracovaní ponuky využil - ide o požiadavku v zmysle § 49 ods. 5 zákona č. 343/2015 Z. z. o verejnom obstarávaní a o zmene a doplnení niektorých zákonov v znení neskorších predpisov. Uchádzač ďalej vyhlasuje, že si je vedomý právnych následkov uvedenia nepravdivých informácií v tomto vyhlásení alebo zamlčania takejto osoby. </t>
  </si>
  <si>
    <r>
      <t xml:space="preserve">Identifikačné údaje osoby, ktorá participovala na vypracovaní ponuky </t>
    </r>
    <r>
      <rPr>
        <b/>
        <i/>
        <sz val="11"/>
        <rFont val="Calibri"/>
        <family val="2"/>
        <charset val="238"/>
        <scheme val="minor"/>
      </rPr>
      <t>(vypĺna uchádzač iba ak nevypracoval ponuku sám)</t>
    </r>
  </si>
  <si>
    <t>Meno a priezvisko:</t>
  </si>
  <si>
    <t>Obchodné meno alebo názov:</t>
  </si>
  <si>
    <t>Sídlo alebo miesto podnikania:</t>
  </si>
  <si>
    <t>Identifikačné číslo, ak bolo pridelené:</t>
  </si>
  <si>
    <t>Výkaz výmer</t>
  </si>
  <si>
    <t>Stavba:</t>
  </si>
  <si>
    <t>Zimný štadión Ondreja Nepelu</t>
  </si>
  <si>
    <t>Objekt:</t>
  </si>
  <si>
    <t>Obnova LED zobrazovacích plôch a upgrade riadiaceho software a hardware</t>
  </si>
  <si>
    <t>Miesto:</t>
  </si>
  <si>
    <t>Dátum:</t>
  </si>
  <si>
    <t>PČ</t>
  </si>
  <si>
    <t>Kód</t>
  </si>
  <si>
    <t>Popis</t>
  </si>
  <si>
    <t>MJ</t>
  </si>
  <si>
    <t>Množstvo</t>
  </si>
  <si>
    <t>J.cena bez DPH [EUR]</t>
  </si>
  <si>
    <t>Cena celkom bez DPH [EUR]</t>
  </si>
  <si>
    <t/>
  </si>
  <si>
    <t>J. Nh [h]</t>
  </si>
  <si>
    <t>Nh celkom [h]</t>
  </si>
  <si>
    <t>J. hmotnosť [t]</t>
  </si>
  <si>
    <t>Hmotnosť celkom [t]</t>
  </si>
  <si>
    <t>J. suť [t]</t>
  </si>
  <si>
    <t>Suť Celkom [t]</t>
  </si>
  <si>
    <t>Náklady z rozpočtu</t>
  </si>
  <si>
    <t>LED multimediálne komponenty, HW a upgrade SW</t>
  </si>
  <si>
    <t>LED kocka - hlavná časť</t>
  </si>
  <si>
    <t>1</t>
  </si>
  <si>
    <t>Práca - Demontáž hornej konštrukcie LED kocky (tzv. koruna)</t>
  </si>
  <si>
    <t>ks</t>
  </si>
  <si>
    <t>2</t>
  </si>
  <si>
    <t>Práca - Demontáž starých LED modulov</t>
  </si>
  <si>
    <t>3</t>
  </si>
  <si>
    <t>Práca - montáž nových LED modulov</t>
  </si>
  <si>
    <t>4</t>
  </si>
  <si>
    <t>Dodávka zariadení - LED modul pevný (neflexibilný)
256 x 128 mm (64px x 32px)
P04, 4 mm, indoor (modul pre vnútorné použitie)</t>
  </si>
  <si>
    <t>5</t>
  </si>
  <si>
    <t>Dodávka zariadení - kabeláž pre pevné LED moduly</t>
  </si>
  <si>
    <t>m²</t>
  </si>
  <si>
    <t>6</t>
  </si>
  <si>
    <t>Práca - ochrana pred vlhkosťou pre pevné LED moduly (nano coating)</t>
  </si>
  <si>
    <t>7</t>
  </si>
  <si>
    <t>Dodávka zariadení - LED modul flexibilný
256 x 128 mm (64px x 32px)
P04, 4 mm, indoor (modul pre vnútorné použitie)</t>
  </si>
  <si>
    <t>8</t>
  </si>
  <si>
    <t>Dodávka zariadení - kabeláž pre flexibilné LED moduly</t>
  </si>
  <si>
    <t>9</t>
  </si>
  <si>
    <t>Práca - ochrana pred vlhkosťou pre flexibilné LED moduly (nano coating)</t>
  </si>
  <si>
    <t>10</t>
  </si>
  <si>
    <t>Dodávka zariadení - prijímacia karta MRV416</t>
  </si>
  <si>
    <t>11</t>
  </si>
  <si>
    <t>LED kocka - hlavná časť (náhradné diely)</t>
  </si>
  <si>
    <t>12</t>
  </si>
  <si>
    <t>13</t>
  </si>
  <si>
    <t>14</t>
  </si>
  <si>
    <t>LED kocka - spodná časť</t>
  </si>
  <si>
    <t>Dodávka zariadení - nosná konštrukcia spodnej časti LED kocky</t>
  </si>
  <si>
    <t>Práca - montáž spodnej konštrukcie LED kocky</t>
  </si>
  <si>
    <t>Práca - montáž mových LED modulov</t>
  </si>
  <si>
    <t>Dodávka zariadení - LED modul pevný (neflexibilný)
240 x 240 mm (60px x 60px)
P04, 4 mm, indoor (modul pre vnútorné použitie)</t>
  </si>
  <si>
    <t>Dodávka zariadení - prijímacia karta A8s+HUB</t>
  </si>
  <si>
    <t>Dodávka zariadení - LED modul flexibilný
240 x 240 mm (60px x 60px)
P04, 4 mm, indoor (modul pre vnútorné použitie)</t>
  </si>
  <si>
    <t>LED kocka - spodná časť (náhradné diely)</t>
  </si>
  <si>
    <t>Press room</t>
  </si>
  <si>
    <t>36</t>
  </si>
  <si>
    <t>LED projektor, 1900x1200px, WI-FI, HDMI 2.0, VGA</t>
  </si>
  <si>
    <t>37</t>
  </si>
  <si>
    <t>Prevodnikový set HDMI/FTP</t>
  </si>
  <si>
    <t>38</t>
  </si>
  <si>
    <t>Bezdrôtový prenos obrazu, zvuk príjmač 4K/30fps</t>
  </si>
  <si>
    <t>39</t>
  </si>
  <si>
    <t>USB vysielač bezdrôt. prenos obrazu, zvuk</t>
  </si>
  <si>
    <t>40</t>
  </si>
  <si>
    <t>PDU, LAN Controll, prepeťová ochrana D</t>
  </si>
  <si>
    <t>41</t>
  </si>
  <si>
    <t>Prístupový bod</t>
  </si>
  <si>
    <t>42</t>
  </si>
  <si>
    <t>Stolový mikrofón, kardioidná char., bezdrôtový</t>
  </si>
  <si>
    <t>43</t>
  </si>
  <si>
    <t>Nabíjacia stanica mikrofónov</t>
  </si>
  <si>
    <t>44</t>
  </si>
  <si>
    <t>Audio DSP s DANTE</t>
  </si>
  <si>
    <t>45</t>
  </si>
  <si>
    <t>Switch pre DANTE</t>
  </si>
  <si>
    <t>46</t>
  </si>
  <si>
    <t>Reproduktory white, 65-20,000Hz, 113dB, 200W, pár</t>
  </si>
  <si>
    <t>47</t>
  </si>
  <si>
    <t>Mixážny pults 18 výstupmi, zbernicou 3/2 a mirofón. predzosilovačmi akompresormi, Multi-FX procesorom</t>
  </si>
  <si>
    <t>48</t>
  </si>
  <si>
    <t>Dodávka zariadení</t>
  </si>
  <si>
    <t>49</t>
  </si>
  <si>
    <t>Inštalačný mat.</t>
  </si>
  <si>
    <t>50</t>
  </si>
  <si>
    <t>Nastavenie</t>
  </si>
  <si>
    <t>51</t>
  </si>
  <si>
    <t>Spotrebný mat.</t>
  </si>
  <si>
    <t>52</t>
  </si>
  <si>
    <t>Kamery</t>
  </si>
  <si>
    <t>Audio Rezia</t>
  </si>
  <si>
    <t>53</t>
  </si>
  <si>
    <t>Digitálny mixážny pult pre štúdiové aplikácie, 40 vstupných kanálov, 16 mikrofónnych predzosilňovačov MIDAS a 25 Mix zberníc,  96 kHz a špičkové prevodníky 192 kHz ADC a DAC…</t>
  </si>
  <si>
    <t>54</t>
  </si>
  <si>
    <t>55</t>
  </si>
  <si>
    <t>Displej PCE-SLM 10 dB je vhodný na nepretržité meranie a vizualizáciu hladiny akustického tlaku.Rozsah merania displeja dB sa pohybuje od 30 ... 130 dB.</t>
  </si>
  <si>
    <t>Kamera, 4K, f/1,6</t>
  </si>
  <si>
    <t>HDMI bezdrôtový systém</t>
  </si>
  <si>
    <t>Časomiera</t>
  </si>
  <si>
    <t>All in One Computer Varipos 256A-i3 PCT/8GB/250GB SSD/15,6" dotykovy displej, hlinikove šasi, IP66 s OS Windows 10 Pro, x64</t>
  </si>
  <si>
    <t>Tlacidlo Casomiery</t>
  </si>
  <si>
    <t>Ovládacie trojtlačidlo pre basketbalovu časomieru</t>
  </si>
  <si>
    <t>Dell KM5221W Bezdrôtová myš a klávesnica</t>
  </si>
  <si>
    <t>USB HUB Axagon HUE-SA7BP</t>
  </si>
  <si>
    <t>Aktualizácia Licencie ColosseoEAS Timer</t>
  </si>
  <si>
    <t>Športové hodiny</t>
  </si>
  <si>
    <t>Držiak pre Športové hodiny</t>
  </si>
  <si>
    <t xml:space="preserve">Spotrebný mat. </t>
  </si>
  <si>
    <t>Práce - inštalácia</t>
  </si>
  <si>
    <t xml:space="preserve">Aktualizácia sieťovej infraštruktúry </t>
  </si>
  <si>
    <t xml:space="preserve">Sieťový prepínač Cisco 9500 catalyst </t>
  </si>
  <si>
    <t xml:space="preserve">Optický modul SFP 10GB LR / SR </t>
  </si>
  <si>
    <t>Optický kábel LC-LC SM 5m</t>
  </si>
  <si>
    <t>Software a hardware upgrade riadiaceho systému</t>
  </si>
  <si>
    <t>Aktualizácia Licencie ColosseoEAS Core Server</t>
  </si>
  <si>
    <t>Aktualizácia Licencie ColosseoEAS Database Server</t>
  </si>
  <si>
    <t>Aktualizácia Licencie ColosseoEAS DDS Server</t>
  </si>
  <si>
    <t>Aktualizácia Licencie ColosseoEAS FlowScheduler</t>
  </si>
  <si>
    <t>Aktualizácia Licencie ColosseoEAS FlowServer4K</t>
  </si>
  <si>
    <t>Aktualizácia Licencie ColosseoEAS Game Info Export Service</t>
  </si>
  <si>
    <t>Aktualizácia Licencie ColosseoEAS Game Info Integration Services</t>
  </si>
  <si>
    <t>Aktualizácia Licencie ColosseoEAS GamePlay Administration Web</t>
  </si>
  <si>
    <t>Aktualizácia Licencie ColosseoEAS HWControlingProxy Service</t>
  </si>
  <si>
    <t>Aktualizácia Licencie ColosseoEAS Queue Services</t>
  </si>
  <si>
    <t>Aktualizácia Licencie ColosseoEAS Media StreamDirectory</t>
  </si>
  <si>
    <t>Aktualizácia Licencie ColosseoEAS Media StreamMapping</t>
  </si>
  <si>
    <t>Aktualizácia Licencie ColosseoEAS Trigger Server</t>
  </si>
  <si>
    <t>Dell PowerEdge R450 / Intel Xeon 4314 2.4G / 2 x 32GB / 2 x 1.92 TB SSD SATA / Intel X710 Dual Port 10 GbE SFP+ OCP NIC 3.0 / Windows Server 2022 Standard 16CORE</t>
  </si>
  <si>
    <t>Aktualizácia Licencie ColosseoEAS Media Server</t>
  </si>
  <si>
    <t>Dell PowerEdge R750 / 2x Intel Xeon Silver 4310 2.1G / 2 x 16GB / 2 x 2TB SATA 6 Gbps 7.2K / Riser Config 3, Full Length / Intel E810-XXV Dual Port 10/25GbE SFP28, OCP NIC 3.0 / Windows Server 2022 Standard 16CORE</t>
  </si>
  <si>
    <t>SDI Capture card Magewell Pro Capture Quad SDI, SD/HD/3G/2K SDI + embedded audio</t>
  </si>
  <si>
    <t>NVIDIA Quadro RTX A4000, 16GB DDR6, 4xDP</t>
  </si>
  <si>
    <t>Aktualizácia Licencie ColosseoEAS Video Flow Controller LED 4K</t>
  </si>
  <si>
    <t xml:space="preserve">Aktualizácia Licencie ColosseoEAS Video Flow Controller LED 4K - Layouting Tools for display mapping  </t>
  </si>
  <si>
    <t>Aktualizácia Licencie ColosseoEAS Video Flow Controller LED 4K - Virtual Display Canvas Compositor</t>
  </si>
  <si>
    <t>Dell Precision 7960 / Intel Xeon Silver 4410Y / 16 GB / NVIDIA A4000 / 512 GB M2 / Win 11 Pro</t>
  </si>
  <si>
    <t>Aktualizácia Licencie ColosseoEAS Renderer - Virtual Display Canvas Compositor</t>
  </si>
  <si>
    <t xml:space="preserve">Aktualizácia Licencie ColosseoEAS Renderer Server </t>
  </si>
  <si>
    <t>Aktualizácia Licencie ColosseoEAS Renderer - Display Layouting / Splicing Tools for display mapping</t>
  </si>
  <si>
    <t>Dell Precision 7960 / Intel Xeon Silver 4410Y / 16 GB / NVIDIA A4000 / 512 GB M2 / Intel E810-XXVDA4 Quad Port 10/25GbE SFP28 Adapter, OCP NIC 3.0 / Win 11 Pro</t>
  </si>
  <si>
    <t xml:space="preserve">Aktualizácia Licencie ColosseoEAS MultiReplay 4K </t>
  </si>
  <si>
    <t>Aktualizácia Licencie ColosseoEAS MultiViewer 4K</t>
  </si>
  <si>
    <t>Aktualizácia Licencie ColosseoEAS StreamMap</t>
  </si>
  <si>
    <t xml:space="preserve">Aktualizácia Licencie ColosseoEAS MultiViewer 4K </t>
  </si>
  <si>
    <t>Aktualizácia Licencie ColosseoEAS Show Designer 4K</t>
  </si>
  <si>
    <t>Aktualizácia Licencie ColosseoEAS Show Manager 4K</t>
  </si>
  <si>
    <t>Dell Precision 3680 / Intel Core i7-14700 / 16 GB / NVIDIA RTX 2000 Ada Generation / 512 GB M2 / Win 11 Pro</t>
  </si>
  <si>
    <t>Aktualizácia Licencie ColosseoEAS Director 4K</t>
  </si>
  <si>
    <t>Aktualizácia Licencie ColosseoEAS Video Goal Judge</t>
  </si>
  <si>
    <t>Dell Precision 3680 / Intel Core i7-14700 / 16 GB / NVIDIA RTX 4000 Ada Generation / 512 GB M2 / Win 11 Pro</t>
  </si>
  <si>
    <t>Mellanox ConnectX-3 Pro EN Network Interface Card 10GbE Dual-Port SFP+ PCIe3.0 x8</t>
  </si>
  <si>
    <t>Aktualizácia Licencie ColosseoEAS 2D Output Monitoring 4K</t>
  </si>
  <si>
    <t>Vedľajšie rozpočtové náklady</t>
  </si>
  <si>
    <t>Montážny a závesný materiál</t>
  </si>
  <si>
    <t>Vnútrostaveniskový presun hmôt</t>
  </si>
  <si>
    <t>Zariadenie staveniska dodávateľa</t>
  </si>
  <si>
    <t>Inžinierska činnosť</t>
  </si>
  <si>
    <t>Zaregulovanie a uvedenie do prevádzky, funkčné skúšky, komplexné skúšky, odovzdávacie konanie, zaškolenie obsluhy</t>
  </si>
  <si>
    <t>md</t>
  </si>
  <si>
    <t>Revízie, protokoly, správy</t>
  </si>
  <si>
    <t>2.0</t>
  </si>
  <si>
    <t>Suma v EUR s DPH</t>
  </si>
  <si>
    <t>Najnižšia cena za celý predmet zákazky v EUR s DPH</t>
  </si>
  <si>
    <t>Bezdrôtová súprava Bezdrôtové systémy Sennheiser série G4 100, 20 kanálov v širokom pásme 42 MHz a 1680 frekvencií, s e845 kapsula, výstupný výkon RF (do 30 mW), EM 100 G4 diverzitný prijímač, ručný vysielač SKM 100 G4-S, mikrofónova kapsula MMD 845-1</t>
  </si>
  <si>
    <t>Celková cena:</t>
  </si>
  <si>
    <t xml:space="preserve">Uchádzač predloží zoznam poskytnutých služieb, z ktorého bude vyplývať, že v období predchádzajúcich 10 rokov od vyhlásenia verejného obstarávania realizoval min. 1 zákazku, ktorej predmetom bola rekonštrukcia/obnova LED zobrazovacej plochy (multimediálne zariadenie) pozostávajúca napríklad z výmeny LED modulov, zmeny nosnej konštrukcie, upgradu multimediálneho systému, výmeny IT prvkov, vybavenia presscentra a strihovej réžie a podobne. </t>
  </si>
  <si>
    <t>Príloha č. 2 - Ponuka a Výkaz Výmer v zákazke "Rekonštrukcia audiovizuálneho vybavenia pre Zimný Štadión Ondreja Nepelu"</t>
  </si>
  <si>
    <t>Som platcom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</si>
</sst>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"/>
    <numFmt numFmtId="165" formatCode="dd\.mm\.yyyy"/>
    <numFmt numFmtId="166" formatCode="#,##0.00000"/>
    <numFmt numFmtId="167" formatCode="#,##0.0"/>
  </numFmts>
  <fonts count="4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i/>
      <sz val="16"/>
      <name val="Calibri Light"/>
      <family val="2"/>
      <charset val="238"/>
      <scheme val="major"/>
    </font>
    <font>
      <sz val="14"/>
      <color theme="4" tint="-0.249977111117893"/>
      <name val="Calibri Light"/>
      <family val="2"/>
      <charset val="238"/>
      <scheme val="maj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4"/>
      <name val="Arial CE"/>
    </font>
    <font>
      <sz val="10"/>
      <color rgb="FF969696"/>
      <name val="Arial CE"/>
    </font>
    <font>
      <b/>
      <sz val="11"/>
      <name val="Arial CE"/>
    </font>
    <font>
      <sz val="10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b/>
      <sz val="12"/>
      <color rgb="FF003366"/>
      <name val="Arial CE"/>
    </font>
    <font>
      <b/>
      <sz val="12"/>
      <color rgb="FF003366"/>
      <name val="Arial CE"/>
      <charset val="238"/>
    </font>
    <font>
      <b/>
      <sz val="10"/>
      <color rgb="FF003366"/>
      <name val="Arial CE"/>
    </font>
    <font>
      <sz val="10"/>
      <color rgb="FF003366"/>
      <name val="Arial CE"/>
    </font>
    <font>
      <sz val="8"/>
      <color rgb="FF003366"/>
      <name val="Arial CE"/>
      <family val="2"/>
      <charset val="238"/>
    </font>
    <font>
      <sz val="9"/>
      <name val="Arial CE"/>
      <family val="2"/>
    </font>
    <font>
      <i/>
      <sz val="9"/>
      <name val="Arial CE"/>
    </font>
    <font>
      <sz val="9"/>
      <color rgb="FF000000"/>
      <name val="Arial CE"/>
    </font>
    <font>
      <i/>
      <sz val="8"/>
      <name val="Arial CE"/>
      <family val="2"/>
    </font>
    <font>
      <i/>
      <sz val="9"/>
      <color rgb="FF969696"/>
      <name val="Arial CE"/>
    </font>
    <font>
      <b/>
      <sz val="8"/>
      <name val="Arial CE"/>
      <family val="2"/>
      <charset val="238"/>
    </font>
    <font>
      <sz val="16"/>
      <color theme="4"/>
      <name val="Calibri Light"/>
      <family val="2"/>
      <charset val="238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</fills>
  <borders count="10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medium">
        <color indexed="64"/>
      </left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/>
      <bottom style="hair">
        <color rgb="FF969696"/>
      </bottom>
      <diagonal/>
    </border>
    <border>
      <left style="medium">
        <color indexed="64"/>
      </left>
      <right style="medium">
        <color indexed="64"/>
      </right>
      <top/>
      <bottom style="hair">
        <color rgb="FF969696"/>
      </bottom>
      <diagonal/>
    </border>
    <border>
      <left style="medium">
        <color indexed="64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medium">
        <color indexed="64"/>
      </left>
      <right style="medium">
        <color indexed="64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969696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rgb="FF969696"/>
      </top>
      <bottom style="medium">
        <color indexed="64"/>
      </bottom>
      <diagonal/>
    </border>
    <border>
      <left style="medium">
        <color indexed="64"/>
      </left>
      <right style="hair">
        <color rgb="FF969696"/>
      </right>
      <top style="hair">
        <color rgb="FF969696"/>
      </top>
      <bottom style="medium">
        <color indexed="64"/>
      </bottom>
      <diagonal/>
    </border>
    <border>
      <left style="hair">
        <color rgb="FF969696"/>
      </left>
      <right/>
      <top style="hair">
        <color rgb="FF969696"/>
      </top>
      <bottom style="medium">
        <color indexed="64"/>
      </bottom>
      <diagonal/>
    </border>
    <border>
      <left/>
      <right style="hair">
        <color rgb="FF969696"/>
      </right>
      <top style="hair">
        <color rgb="FF969696"/>
      </top>
      <bottom style="medium">
        <color indexed="64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medium">
        <color indexed="64"/>
      </bottom>
      <diagonal/>
    </border>
    <border>
      <left style="medium">
        <color indexed="64"/>
      </left>
      <right/>
      <top style="hair">
        <color rgb="FF969696"/>
      </top>
      <bottom style="hair">
        <color rgb="FF969696"/>
      </bottom>
      <diagonal/>
    </border>
    <border>
      <left/>
      <right style="medium">
        <color indexed="64"/>
      </right>
      <top style="hair">
        <color rgb="FF969696"/>
      </top>
      <bottom style="hair">
        <color rgb="FF969696"/>
      </bottom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375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59" xfId="0" applyFont="1" applyBorder="1" applyAlignment="1">
      <alignment horizontal="center" vertical="center"/>
    </xf>
    <xf numFmtId="0" fontId="5" fillId="0" borderId="40" xfId="0" applyFont="1" applyBorder="1" applyAlignment="1">
      <alignment horizontal="justify" vertical="center"/>
    </xf>
    <xf numFmtId="0" fontId="0" fillId="0" borderId="40" xfId="0" applyBorder="1" applyAlignment="1">
      <alignment horizontal="left" vertical="center" wrapText="1" indent="1"/>
    </xf>
    <xf numFmtId="0" fontId="5" fillId="0" borderId="40" xfId="0" applyFont="1" applyBorder="1" applyAlignment="1">
      <alignment horizontal="left" vertical="center" wrapText="1" indent="1"/>
    </xf>
    <xf numFmtId="0" fontId="2" fillId="0" borderId="40" xfId="0" applyFont="1" applyBorder="1" applyAlignment="1">
      <alignment horizontal="center" vertical="center" wrapText="1"/>
    </xf>
    <xf numFmtId="0" fontId="0" fillId="0" borderId="40" xfId="0" applyBorder="1" applyAlignment="1">
      <alignment horizontal="left" wrapText="1" indent="1"/>
    </xf>
    <xf numFmtId="0" fontId="5" fillId="0" borderId="41" xfId="0" applyFont="1" applyBorder="1" applyAlignment="1">
      <alignment vertical="center"/>
    </xf>
    <xf numFmtId="0" fontId="0" fillId="0" borderId="40" xfId="0" applyBorder="1" applyAlignment="1">
      <alignment horizontal="left" vertical="center" indent="1"/>
    </xf>
    <xf numFmtId="0" fontId="2" fillId="0" borderId="40" xfId="0" applyFont="1" applyBorder="1" applyAlignment="1">
      <alignment horizontal="center" vertical="center"/>
    </xf>
    <xf numFmtId="0" fontId="0" fillId="0" borderId="40" xfId="0" applyBorder="1" applyAlignment="1">
      <alignment horizontal="justify" vertical="center"/>
    </xf>
    <xf numFmtId="0" fontId="0" fillId="0" borderId="41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5" xfId="0" applyFill="1" applyBorder="1" applyAlignment="1" applyProtection="1">
      <alignment horizontal="center" wrapText="1"/>
      <protection hidden="1"/>
    </xf>
    <xf numFmtId="0" fontId="2" fillId="4" borderId="46" xfId="0" applyFont="1" applyFill="1" applyBorder="1" applyAlignment="1" applyProtection="1">
      <alignment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8" xfId="0" applyFont="1" applyFill="1" applyBorder="1" applyAlignment="1" applyProtection="1">
      <alignment wrapText="1"/>
      <protection hidden="1"/>
    </xf>
    <xf numFmtId="0" fontId="2" fillId="4" borderId="43" xfId="0" applyFont="1" applyFill="1" applyBorder="1" applyAlignment="1" applyProtection="1">
      <alignment wrapText="1"/>
      <protection hidden="1"/>
    </xf>
    <xf numFmtId="0" fontId="2" fillId="4" borderId="45" xfId="0" applyFont="1" applyFill="1" applyBorder="1" applyAlignment="1" applyProtection="1">
      <alignment wrapText="1"/>
      <protection hidden="1"/>
    </xf>
    <xf numFmtId="0" fontId="0" fillId="4" borderId="40" xfId="0" applyFill="1" applyBorder="1" applyAlignment="1" applyProtection="1">
      <alignment horizontal="center"/>
      <protection hidden="1"/>
    </xf>
    <xf numFmtId="0" fontId="0" fillId="0" borderId="33" xfId="0" applyBorder="1" applyAlignment="1" applyProtection="1">
      <alignment wrapText="1"/>
      <protection locked="0" hidden="1"/>
    </xf>
    <xf numFmtId="0" fontId="0" fillId="0" borderId="34" xfId="0" applyBorder="1" applyAlignment="1" applyProtection="1">
      <alignment wrapText="1"/>
      <protection locked="0" hidden="1"/>
    </xf>
    <xf numFmtId="2" fontId="0" fillId="0" borderId="34" xfId="3" applyNumberFormat="1" applyFont="1" applyFill="1" applyBorder="1" applyAlignment="1" applyProtection="1">
      <alignment wrapText="1"/>
      <protection locked="0" hidden="1"/>
    </xf>
    <xf numFmtId="0" fontId="1" fillId="0" borderId="34" xfId="1" applyFont="1" applyFill="1" applyBorder="1" applyProtection="1">
      <protection locked="0" hidden="1"/>
    </xf>
    <xf numFmtId="2" fontId="0" fillId="0" borderId="50" xfId="3" applyNumberFormat="1" applyFont="1" applyFill="1" applyBorder="1" applyAlignment="1" applyProtection="1">
      <alignment wrapText="1"/>
      <protection locked="0" hidden="1"/>
    </xf>
    <xf numFmtId="2" fontId="0" fillId="4" borderId="50" xfId="0" applyNumberFormat="1" applyFill="1" applyBorder="1" applyProtection="1">
      <protection hidden="1"/>
    </xf>
    <xf numFmtId="2" fontId="0" fillId="4" borderId="23" xfId="0" applyNumberFormat="1" applyFill="1" applyBorder="1" applyProtection="1">
      <protection hidden="1"/>
    </xf>
    <xf numFmtId="2" fontId="0" fillId="4" borderId="57" xfId="0" applyNumberFormat="1" applyFill="1" applyBorder="1" applyProtection="1">
      <protection hidden="1"/>
    </xf>
    <xf numFmtId="0" fontId="0" fillId="0" borderId="24" xfId="0" applyBorder="1" applyAlignment="1" applyProtection="1">
      <alignment wrapText="1"/>
      <protection locked="0" hidden="1"/>
    </xf>
    <xf numFmtId="0" fontId="0" fillId="0" borderId="23" xfId="0" applyBorder="1" applyAlignment="1" applyProtection="1">
      <alignment wrapText="1"/>
      <protection locked="0" hidden="1"/>
    </xf>
    <xf numFmtId="2" fontId="0" fillId="0" borderId="23" xfId="3" applyNumberFormat="1" applyFont="1" applyFill="1" applyBorder="1" applyAlignment="1" applyProtection="1">
      <alignment wrapText="1"/>
      <protection locked="0" hidden="1"/>
    </xf>
    <xf numFmtId="2" fontId="0" fillId="0" borderId="37" xfId="3" applyNumberFormat="1" applyFont="1" applyFill="1" applyBorder="1" applyAlignment="1" applyProtection="1">
      <alignment wrapText="1"/>
      <protection locked="0" hidden="1"/>
    </xf>
    <xf numFmtId="2" fontId="0" fillId="4" borderId="37" xfId="0" applyNumberFormat="1" applyFill="1" applyBorder="1" applyProtection="1">
      <protection hidden="1"/>
    </xf>
    <xf numFmtId="0" fontId="0" fillId="0" borderId="31" xfId="0" applyBorder="1" applyAlignment="1" applyProtection="1">
      <alignment wrapText="1"/>
      <protection locked="0" hidden="1"/>
    </xf>
    <xf numFmtId="0" fontId="0" fillId="0" borderId="32" xfId="0" applyBorder="1" applyAlignment="1" applyProtection="1">
      <alignment wrapText="1"/>
      <protection locked="0" hidden="1"/>
    </xf>
    <xf numFmtId="2" fontId="0" fillId="0" borderId="32" xfId="3" applyNumberFormat="1" applyFont="1" applyFill="1" applyBorder="1" applyAlignment="1" applyProtection="1">
      <alignment wrapText="1"/>
      <protection locked="0" hidden="1"/>
    </xf>
    <xf numFmtId="2" fontId="0" fillId="0" borderId="49" xfId="3" applyNumberFormat="1" applyFont="1" applyFill="1" applyBorder="1" applyAlignment="1" applyProtection="1">
      <alignment wrapText="1"/>
      <protection locked="0" hidden="1"/>
    </xf>
    <xf numFmtId="0" fontId="0" fillId="4" borderId="41" xfId="0" applyFill="1" applyBorder="1" applyProtection="1">
      <protection hidden="1"/>
    </xf>
    <xf numFmtId="0" fontId="0" fillId="4" borderId="26" xfId="0" applyFill="1" applyBorder="1" applyAlignment="1" applyProtection="1">
      <alignment wrapText="1"/>
      <protection hidden="1"/>
    </xf>
    <xf numFmtId="0" fontId="0" fillId="4" borderId="27" xfId="0" applyFill="1" applyBorder="1" applyAlignment="1" applyProtection="1">
      <alignment wrapText="1"/>
      <protection hidden="1"/>
    </xf>
    <xf numFmtId="2" fontId="0" fillId="4" borderId="51" xfId="0" applyNumberFormat="1" applyFill="1" applyBorder="1" applyAlignment="1" applyProtection="1">
      <alignment wrapText="1"/>
      <protection hidden="1"/>
    </xf>
    <xf numFmtId="2" fontId="0" fillId="4" borderId="51" xfId="0" applyNumberFormat="1" applyFill="1" applyBorder="1" applyProtection="1">
      <protection hidden="1"/>
    </xf>
    <xf numFmtId="2" fontId="0" fillId="4" borderId="27" xfId="0" applyNumberFormat="1" applyFill="1" applyBorder="1" applyProtection="1">
      <protection hidden="1"/>
    </xf>
    <xf numFmtId="0" fontId="0" fillId="4" borderId="58" xfId="0" applyFill="1" applyBorder="1" applyProtection="1">
      <protection hidden="1"/>
    </xf>
    <xf numFmtId="0" fontId="0" fillId="5" borderId="24" xfId="0" applyFill="1" applyBorder="1" applyProtection="1">
      <protection hidden="1"/>
    </xf>
    <xf numFmtId="0" fontId="0" fillId="5" borderId="25" xfId="0" applyFill="1" applyBorder="1" applyProtection="1">
      <protection hidden="1"/>
    </xf>
    <xf numFmtId="0" fontId="0" fillId="4" borderId="24" xfId="0" applyFill="1" applyBorder="1" applyProtection="1">
      <protection hidden="1"/>
    </xf>
    <xf numFmtId="0" fontId="0" fillId="4" borderId="25" xfId="0" applyFill="1" applyBorder="1" applyProtection="1">
      <protection hidden="1"/>
    </xf>
    <xf numFmtId="0" fontId="0" fillId="5" borderId="36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0" fillId="4" borderId="37" xfId="0" applyFill="1" applyBorder="1" applyAlignment="1" applyProtection="1">
      <alignment horizontal="center"/>
      <protection hidden="1"/>
    </xf>
    <xf numFmtId="2" fontId="0" fillId="0" borderId="24" xfId="0" applyNumberFormat="1" applyBorder="1" applyProtection="1">
      <protection locked="0" hidden="1"/>
    </xf>
    <xf numFmtId="2" fontId="0" fillId="5" borderId="25" xfId="0" applyNumberFormat="1" applyFill="1" applyBorder="1" applyProtection="1">
      <protection hidden="1"/>
    </xf>
    <xf numFmtId="2" fontId="0" fillId="4" borderId="25" xfId="0" applyNumberFormat="1" applyFill="1" applyBorder="1" applyProtection="1">
      <protection hidden="1"/>
    </xf>
    <xf numFmtId="0" fontId="0" fillId="5" borderId="26" xfId="0" applyFill="1" applyBorder="1" applyProtection="1">
      <protection hidden="1"/>
    </xf>
    <xf numFmtId="0" fontId="0" fillId="4" borderId="27" xfId="0" applyFill="1" applyBorder="1" applyProtection="1">
      <protection hidden="1"/>
    </xf>
    <xf numFmtId="0" fontId="0" fillId="4" borderId="51" xfId="0" applyFill="1" applyBorder="1" applyAlignment="1" applyProtection="1">
      <alignment horizontal="center"/>
      <protection hidden="1"/>
    </xf>
    <xf numFmtId="0" fontId="0" fillId="5" borderId="46" xfId="0" applyFill="1" applyBorder="1" applyProtection="1">
      <protection hidden="1"/>
    </xf>
    <xf numFmtId="0" fontId="0" fillId="5" borderId="47" xfId="0" applyFill="1" applyBorder="1" applyAlignment="1" applyProtection="1">
      <alignment wrapText="1"/>
      <protection hidden="1"/>
    </xf>
    <xf numFmtId="0" fontId="0" fillId="5" borderId="47" xfId="0" applyFill="1" applyBorder="1" applyAlignment="1" applyProtection="1">
      <alignment horizontal="center" wrapText="1"/>
      <protection hidden="1"/>
    </xf>
    <xf numFmtId="164" fontId="2" fillId="5" borderId="47" xfId="0" applyNumberFormat="1" applyFont="1" applyFill="1" applyBorder="1" applyAlignment="1" applyProtection="1">
      <alignment wrapText="1"/>
      <protection hidden="1"/>
    </xf>
    <xf numFmtId="2" fontId="2" fillId="5" borderId="47" xfId="0" applyNumberFormat="1" applyFont="1" applyFill="1" applyBorder="1" applyAlignment="1" applyProtection="1">
      <alignment wrapText="1"/>
      <protection hidden="1"/>
    </xf>
    <xf numFmtId="164" fontId="2" fillId="5" borderId="48" xfId="0" applyNumberFormat="1" applyFont="1" applyFill="1" applyBorder="1" applyAlignment="1" applyProtection="1">
      <alignment wrapText="1"/>
      <protection hidden="1"/>
    </xf>
    <xf numFmtId="0" fontId="0" fillId="8" borderId="24" xfId="0" applyFill="1" applyBorder="1" applyAlignment="1" applyProtection="1">
      <alignment wrapText="1"/>
      <protection hidden="1"/>
    </xf>
    <xf numFmtId="0" fontId="0" fillId="8" borderId="25" xfId="0" applyFill="1" applyBorder="1" applyAlignment="1" applyProtection="1">
      <alignment wrapText="1"/>
      <protection hidden="1"/>
    </xf>
    <xf numFmtId="0" fontId="0" fillId="7" borderId="24" xfId="0" applyFill="1" applyBorder="1" applyAlignment="1" applyProtection="1">
      <alignment wrapText="1"/>
      <protection hidden="1"/>
    </xf>
    <xf numFmtId="0" fontId="0" fillId="7" borderId="25" xfId="0" applyFill="1" applyBorder="1" applyAlignment="1" applyProtection="1">
      <alignment wrapText="1"/>
      <protection hidden="1"/>
    </xf>
    <xf numFmtId="0" fontId="0" fillId="8" borderId="36" xfId="0" applyFill="1" applyBorder="1" applyProtection="1">
      <protection hidden="1"/>
    </xf>
    <xf numFmtId="0" fontId="0" fillId="8" borderId="25" xfId="0" applyFill="1" applyBorder="1" applyProtection="1">
      <protection hidden="1"/>
    </xf>
    <xf numFmtId="0" fontId="0" fillId="8" borderId="24" xfId="0" applyFill="1" applyBorder="1" applyProtection="1">
      <protection hidden="1"/>
    </xf>
    <xf numFmtId="0" fontId="0" fillId="7" borderId="23" xfId="0" applyFill="1" applyBorder="1" applyProtection="1">
      <protection hidden="1"/>
    </xf>
    <xf numFmtId="0" fontId="0" fillId="7" borderId="37" xfId="0" applyFill="1" applyBorder="1" applyAlignment="1" applyProtection="1">
      <alignment wrapText="1"/>
      <protection hidden="1"/>
    </xf>
    <xf numFmtId="2" fontId="0" fillId="6" borderId="24" xfId="0" applyNumberFormat="1" applyFill="1" applyBorder="1" applyProtection="1">
      <protection hidden="1"/>
    </xf>
    <xf numFmtId="2" fontId="0" fillId="8" borderId="25" xfId="0" applyNumberFormat="1" applyFill="1" applyBorder="1" applyAlignment="1" applyProtection="1">
      <alignment wrapText="1"/>
      <protection hidden="1"/>
    </xf>
    <xf numFmtId="2" fontId="0" fillId="7" borderId="25" xfId="0" applyNumberFormat="1" applyFill="1" applyBorder="1" applyAlignment="1" applyProtection="1">
      <alignment wrapText="1"/>
      <protection hidden="1"/>
    </xf>
    <xf numFmtId="2" fontId="0" fillId="8" borderId="25" xfId="0" applyNumberFormat="1" applyFill="1" applyBorder="1" applyProtection="1">
      <protection hidden="1"/>
    </xf>
    <xf numFmtId="0" fontId="0" fillId="8" borderId="31" xfId="0" applyFill="1" applyBorder="1" applyProtection="1">
      <protection hidden="1"/>
    </xf>
    <xf numFmtId="0" fontId="0" fillId="7" borderId="32" xfId="0" applyFill="1" applyBorder="1" applyProtection="1">
      <protection hidden="1"/>
    </xf>
    <xf numFmtId="0" fontId="0" fillId="7" borderId="49" xfId="0" applyFill="1" applyBorder="1" applyAlignment="1" applyProtection="1">
      <alignment wrapText="1"/>
      <protection hidden="1"/>
    </xf>
    <xf numFmtId="0" fontId="0" fillId="8" borderId="46" xfId="0" applyFill="1" applyBorder="1" applyProtection="1">
      <protection hidden="1"/>
    </xf>
    <xf numFmtId="0" fontId="0" fillId="8" borderId="47" xfId="0" applyFill="1" applyBorder="1" applyAlignment="1" applyProtection="1">
      <alignment wrapText="1"/>
      <protection hidden="1"/>
    </xf>
    <xf numFmtId="2" fontId="0" fillId="8" borderId="47" xfId="0" applyNumberFormat="1" applyFill="1" applyBorder="1" applyAlignment="1" applyProtection="1">
      <alignment wrapText="1"/>
      <protection hidden="1"/>
    </xf>
    <xf numFmtId="2" fontId="0" fillId="8" borderId="48" xfId="0" applyNumberFormat="1" applyFill="1" applyBorder="1" applyAlignment="1" applyProtection="1">
      <alignment wrapText="1"/>
      <protection hidden="1"/>
    </xf>
    <xf numFmtId="0" fontId="0" fillId="9" borderId="24" xfId="0" applyFill="1" applyBorder="1" applyAlignment="1" applyProtection="1">
      <alignment wrapText="1"/>
      <protection hidden="1"/>
    </xf>
    <xf numFmtId="0" fontId="0" fillId="9" borderId="25" xfId="0" applyFill="1" applyBorder="1" applyAlignment="1" applyProtection="1">
      <alignment wrapText="1"/>
      <protection hidden="1"/>
    </xf>
    <xf numFmtId="0" fontId="0" fillId="10" borderId="24" xfId="0" applyFill="1" applyBorder="1" applyAlignment="1" applyProtection="1">
      <alignment wrapText="1"/>
      <protection hidden="1"/>
    </xf>
    <xf numFmtId="0" fontId="0" fillId="10" borderId="25" xfId="0" applyFill="1" applyBorder="1" applyAlignment="1" applyProtection="1">
      <alignment wrapText="1"/>
      <protection hidden="1"/>
    </xf>
    <xf numFmtId="0" fontId="0" fillId="9" borderId="36" xfId="0" applyFill="1" applyBorder="1" applyProtection="1">
      <protection hidden="1"/>
    </xf>
    <xf numFmtId="0" fontId="0" fillId="9" borderId="25" xfId="0" applyFill="1" applyBorder="1" applyProtection="1">
      <protection hidden="1"/>
    </xf>
    <xf numFmtId="0" fontId="0" fillId="9" borderId="24" xfId="0" applyFill="1" applyBorder="1" applyProtection="1">
      <protection hidden="1"/>
    </xf>
    <xf numFmtId="0" fontId="0" fillId="10" borderId="23" xfId="0" applyFill="1" applyBorder="1" applyProtection="1">
      <protection hidden="1"/>
    </xf>
    <xf numFmtId="0" fontId="0" fillId="10" borderId="37" xfId="0" applyFill="1" applyBorder="1" applyAlignment="1" applyProtection="1">
      <alignment wrapText="1"/>
      <protection hidden="1"/>
    </xf>
    <xf numFmtId="2" fontId="0" fillId="9" borderId="25" xfId="0" applyNumberFormat="1" applyFill="1" applyBorder="1" applyAlignment="1" applyProtection="1">
      <alignment wrapText="1"/>
      <protection hidden="1"/>
    </xf>
    <xf numFmtId="2" fontId="0" fillId="10" borderId="25" xfId="0" applyNumberFormat="1" applyFill="1" applyBorder="1" applyAlignment="1" applyProtection="1">
      <alignment wrapText="1"/>
      <protection hidden="1"/>
    </xf>
    <xf numFmtId="2" fontId="0" fillId="9" borderId="25" xfId="0" applyNumberFormat="1" applyFill="1" applyBorder="1" applyProtection="1">
      <protection hidden="1"/>
    </xf>
    <xf numFmtId="0" fontId="0" fillId="9" borderId="26" xfId="0" applyFill="1" applyBorder="1" applyProtection="1">
      <protection hidden="1"/>
    </xf>
    <xf numFmtId="0" fontId="0" fillId="10" borderId="27" xfId="0" applyFill="1" applyBorder="1" applyProtection="1">
      <protection hidden="1"/>
    </xf>
    <xf numFmtId="0" fontId="0" fillId="10" borderId="51" xfId="0" applyFill="1" applyBorder="1" applyAlignment="1" applyProtection="1">
      <alignment wrapText="1"/>
      <protection hidden="1"/>
    </xf>
    <xf numFmtId="0" fontId="0" fillId="9" borderId="46" xfId="0" applyFill="1" applyBorder="1" applyProtection="1">
      <protection hidden="1"/>
    </xf>
    <xf numFmtId="0" fontId="0" fillId="9" borderId="47" xfId="0" applyFill="1" applyBorder="1" applyAlignment="1" applyProtection="1">
      <alignment wrapText="1"/>
      <protection hidden="1"/>
    </xf>
    <xf numFmtId="2" fontId="0" fillId="9" borderId="47" xfId="0" applyNumberFormat="1" applyFill="1" applyBorder="1" applyAlignment="1" applyProtection="1">
      <alignment wrapText="1"/>
      <protection hidden="1"/>
    </xf>
    <xf numFmtId="2" fontId="0" fillId="9" borderId="48" xfId="0" applyNumberFormat="1" applyFill="1" applyBorder="1" applyAlignment="1" applyProtection="1">
      <alignment wrapText="1"/>
      <protection hidden="1"/>
    </xf>
    <xf numFmtId="0" fontId="16" fillId="0" borderId="40" xfId="4" applyBorder="1" applyAlignment="1">
      <alignment horizontal="left" vertical="center" wrapText="1" indent="1"/>
    </xf>
    <xf numFmtId="0" fontId="0" fillId="0" borderId="40" xfId="0" applyBorder="1" applyAlignment="1" applyProtection="1">
      <alignment horizontal="left" vertical="center" wrapText="1" indent="1"/>
      <protection locked="0"/>
    </xf>
    <xf numFmtId="0" fontId="20" fillId="0" borderId="24" xfId="1" applyFont="1" applyFill="1" applyBorder="1" applyAlignment="1" applyProtection="1">
      <alignment horizontal="left" vertical="center" wrapText="1"/>
    </xf>
    <xf numFmtId="0" fontId="20" fillId="0" borderId="23" xfId="1" applyFont="1" applyFill="1" applyBorder="1" applyAlignment="1" applyProtection="1">
      <alignment horizontal="left" vertical="center" wrapText="1"/>
    </xf>
    <xf numFmtId="0" fontId="19" fillId="4" borderId="25" xfId="1" applyFont="1" applyFill="1" applyBorder="1" applyAlignment="1" applyProtection="1">
      <alignment vertical="top" wrapText="1"/>
      <protection locked="0" hidden="1"/>
    </xf>
    <xf numFmtId="0" fontId="20" fillId="0" borderId="26" xfId="1" applyFont="1" applyFill="1" applyBorder="1" applyAlignment="1" applyProtection="1">
      <alignment horizontal="left" vertical="center" wrapText="1"/>
    </xf>
    <xf numFmtId="0" fontId="11" fillId="0" borderId="24" xfId="1" applyFont="1" applyFill="1" applyBorder="1" applyAlignment="1" applyProtection="1">
      <alignment vertical="center"/>
      <protection hidden="1"/>
    </xf>
    <xf numFmtId="0" fontId="11" fillId="0" borderId="26" xfId="1" applyFont="1" applyFill="1" applyBorder="1" applyAlignment="1" applyProtection="1">
      <alignment vertical="center"/>
      <protection hidden="1"/>
    </xf>
    <xf numFmtId="0" fontId="10" fillId="0" borderId="7" xfId="1" applyFont="1" applyFill="1" applyBorder="1" applyAlignment="1" applyProtection="1">
      <alignment vertical="center" wrapText="1"/>
      <protection hidden="1"/>
    </xf>
    <xf numFmtId="0" fontId="10" fillId="0" borderId="10" xfId="1" applyFont="1" applyFill="1" applyBorder="1" applyAlignment="1" applyProtection="1">
      <alignment vertical="center" wrapText="1"/>
      <protection hidden="1"/>
    </xf>
    <xf numFmtId="0" fontId="10" fillId="0" borderId="12" xfId="1" applyFont="1" applyFill="1" applyBorder="1" applyAlignment="1" applyProtection="1">
      <alignment vertical="center" wrapText="1"/>
      <protection hidden="1"/>
    </xf>
    <xf numFmtId="0" fontId="3" fillId="4" borderId="60" xfId="1" applyFont="1" applyFill="1" applyBorder="1" applyProtection="1">
      <protection hidden="1"/>
    </xf>
    <xf numFmtId="0" fontId="3" fillId="4" borderId="11" xfId="1" applyFont="1" applyFill="1" applyBorder="1" applyProtection="1">
      <protection hidden="1"/>
    </xf>
    <xf numFmtId="0" fontId="3" fillId="4" borderId="14" xfId="1" applyFont="1" applyFill="1" applyBorder="1" applyProtection="1">
      <protection hidden="1"/>
    </xf>
    <xf numFmtId="0" fontId="43" fillId="0" borderId="23" xfId="1" applyFont="1" applyFill="1" applyBorder="1" applyAlignment="1" applyProtection="1">
      <alignment horizontal="right" vertical="center" wrapText="1"/>
      <protection hidden="1"/>
    </xf>
    <xf numFmtId="0" fontId="11" fillId="0" borderId="23" xfId="1" applyFont="1" applyFill="1" applyBorder="1" applyAlignment="1" applyProtection="1">
      <alignment horizontal="center" vertical="center" wrapText="1"/>
      <protection hidden="1"/>
    </xf>
    <xf numFmtId="0" fontId="10" fillId="0" borderId="23" xfId="1" applyFont="1" applyFill="1" applyBorder="1" applyProtection="1">
      <protection hidden="1"/>
    </xf>
    <xf numFmtId="4" fontId="10" fillId="0" borderId="23" xfId="1" applyNumberFormat="1" applyFont="1" applyFill="1" applyBorder="1" applyAlignment="1" applyProtection="1">
      <alignment horizontal="center" vertical="center"/>
      <protection hidden="1"/>
    </xf>
    <xf numFmtId="2" fontId="10" fillId="0" borderId="23" xfId="1" applyNumberFormat="1" applyFont="1" applyFill="1" applyBorder="1" applyAlignment="1" applyProtection="1">
      <alignment horizontal="center" vertical="center"/>
      <protection hidden="1"/>
    </xf>
    <xf numFmtId="0" fontId="11" fillId="0" borderId="23" xfId="1" applyFont="1" applyFill="1" applyBorder="1" applyAlignment="1" applyProtection="1">
      <alignment vertical="center"/>
      <protection hidden="1"/>
    </xf>
    <xf numFmtId="2" fontId="11" fillId="0" borderId="23" xfId="1" applyNumberFormat="1" applyFont="1" applyFill="1" applyBorder="1" applyAlignment="1" applyProtection="1">
      <alignment horizontal="center" vertical="center"/>
      <protection hidden="1"/>
    </xf>
    <xf numFmtId="4" fontId="11" fillId="0" borderId="23" xfId="1" applyNumberFormat="1" applyFont="1" applyFill="1" applyBorder="1" applyAlignment="1" applyProtection="1">
      <alignment horizontal="center" vertical="center"/>
      <protection hidden="1"/>
    </xf>
    <xf numFmtId="0" fontId="12" fillId="0" borderId="93" xfId="1" applyFont="1" applyFill="1" applyBorder="1" applyProtection="1">
      <protection hidden="1"/>
    </xf>
    <xf numFmtId="4" fontId="26" fillId="5" borderId="83" xfId="0" applyNumberFormat="1" applyFont="1" applyFill="1" applyBorder="1" applyAlignment="1" applyProtection="1">
      <alignment horizontal="center" vertical="center"/>
      <protection locked="0"/>
    </xf>
    <xf numFmtId="4" fontId="26" fillId="5" borderId="74" xfId="0" applyNumberFormat="1" applyFont="1" applyFill="1" applyBorder="1" applyAlignment="1" applyProtection="1">
      <alignment horizontal="center" vertical="center"/>
      <protection locked="0"/>
    </xf>
    <xf numFmtId="4" fontId="26" fillId="5" borderId="97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22" fillId="0" borderId="39" xfId="0" applyFont="1" applyBorder="1" applyAlignment="1">
      <alignment horizontal="left" vertical="center"/>
    </xf>
    <xf numFmtId="0" fontId="0" fillId="0" borderId="38" xfId="0" applyBorder="1" applyAlignment="1">
      <alignment vertical="center"/>
    </xf>
    <xf numFmtId="0" fontId="0" fillId="0" borderId="72" xfId="0" applyBorder="1" applyAlignment="1">
      <alignment vertical="center"/>
    </xf>
    <xf numFmtId="0" fontId="0" fillId="0" borderId="73" xfId="0" applyBorder="1" applyAlignment="1">
      <alignment vertical="center"/>
    </xf>
    <xf numFmtId="0" fontId="23" fillId="0" borderId="72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165" fontId="25" fillId="0" borderId="73" xfId="0" applyNumberFormat="1" applyFont="1" applyBorder="1" applyAlignment="1">
      <alignment horizontal="left" vertical="center"/>
    </xf>
    <xf numFmtId="0" fontId="26" fillId="0" borderId="43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45" xfId="0" applyFont="1" applyBorder="1" applyAlignment="1">
      <alignment horizontal="center" vertical="center" wrapText="1"/>
    </xf>
    <xf numFmtId="0" fontId="26" fillId="0" borderId="18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7" fillId="0" borderId="74" xfId="0" applyFont="1" applyBorder="1" applyAlignment="1">
      <alignment horizontal="center" vertical="center" wrapText="1"/>
    </xf>
    <xf numFmtId="0" fontId="27" fillId="0" borderId="75" xfId="0" applyFont="1" applyBorder="1" applyAlignment="1">
      <alignment horizontal="center" vertical="center" wrapText="1"/>
    </xf>
    <xf numFmtId="0" fontId="27" fillId="0" borderId="76" xfId="0" applyFont="1" applyBorder="1" applyAlignment="1">
      <alignment horizontal="center" vertical="center" wrapText="1"/>
    </xf>
    <xf numFmtId="0" fontId="28" fillId="0" borderId="72" xfId="0" applyFont="1" applyBorder="1" applyAlignment="1">
      <alignment horizontal="left" vertical="center"/>
    </xf>
    <xf numFmtId="4" fontId="28" fillId="0" borderId="73" xfId="0" applyNumberFormat="1" applyFont="1" applyBorder="1"/>
    <xf numFmtId="0" fontId="0" fillId="0" borderId="77" xfId="0" applyBorder="1" applyAlignment="1">
      <alignment vertical="center"/>
    </xf>
    <xf numFmtId="0" fontId="0" fillId="0" borderId="78" xfId="0" applyBorder="1" applyAlignment="1">
      <alignment vertical="center"/>
    </xf>
    <xf numFmtId="166" fontId="29" fillId="0" borderId="78" xfId="0" applyNumberFormat="1" applyFont="1" applyBorder="1"/>
    <xf numFmtId="166" fontId="29" fillId="0" borderId="79" xfId="0" applyNumberFormat="1" applyFont="1" applyBorder="1"/>
    <xf numFmtId="0" fontId="0" fillId="0" borderId="0" xfId="0" applyAlignment="1">
      <alignment horizontal="left" vertical="center"/>
    </xf>
    <xf numFmtId="4" fontId="30" fillId="0" borderId="0" xfId="0" applyNumberFormat="1" applyFont="1" applyAlignment="1">
      <alignment vertical="center"/>
    </xf>
    <xf numFmtId="0" fontId="31" fillId="0" borderId="72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1" fillId="0" borderId="0" xfId="0" applyFont="1" applyAlignment="1">
      <alignment vertical="center"/>
    </xf>
    <xf numFmtId="4" fontId="33" fillId="0" borderId="73" xfId="0" applyNumberFormat="1" applyFont="1" applyBorder="1" applyAlignment="1">
      <alignment horizontal="center" vertical="center"/>
    </xf>
    <xf numFmtId="0" fontId="31" fillId="0" borderId="80" xfId="0" applyFont="1" applyBorder="1" applyAlignment="1">
      <alignment vertical="center"/>
    </xf>
    <xf numFmtId="166" fontId="31" fillId="0" borderId="0" xfId="0" applyNumberFormat="1" applyFont="1" applyAlignment="1">
      <alignment vertical="center"/>
    </xf>
    <xf numFmtId="166" fontId="31" fillId="0" borderId="8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4" fontId="31" fillId="0" borderId="0" xfId="0" applyNumberFormat="1" applyFont="1" applyAlignment="1">
      <alignment vertical="center"/>
    </xf>
    <xf numFmtId="0" fontId="31" fillId="0" borderId="43" xfId="0" applyFont="1" applyBorder="1" applyAlignment="1">
      <alignment vertical="center"/>
    </xf>
    <xf numFmtId="0" fontId="34" fillId="0" borderId="18" xfId="0" applyFont="1" applyBorder="1" applyAlignment="1">
      <alignment horizontal="left" vertical="center"/>
    </xf>
    <xf numFmtId="0" fontId="31" fillId="0" borderId="18" xfId="0" applyFont="1" applyBorder="1" applyAlignment="1">
      <alignment vertical="center"/>
    </xf>
    <xf numFmtId="4" fontId="35" fillId="12" borderId="45" xfId="0" applyNumberFormat="1" applyFont="1" applyFill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26" fillId="0" borderId="82" xfId="0" applyFont="1" applyBorder="1" applyAlignment="1">
      <alignment horizontal="center" vertical="center"/>
    </xf>
    <xf numFmtId="49" fontId="26" fillId="0" borderId="83" xfId="0" applyNumberFormat="1" applyFont="1" applyBorder="1" applyAlignment="1">
      <alignment horizontal="left" vertical="center" wrapText="1"/>
    </xf>
    <xf numFmtId="0" fontId="26" fillId="0" borderId="84" xfId="0" applyFont="1" applyBorder="1" applyAlignment="1">
      <alignment horizontal="left" vertical="center" wrapText="1"/>
    </xf>
    <xf numFmtId="0" fontId="26" fillId="0" borderId="85" xfId="0" applyFont="1" applyBorder="1" applyAlignment="1">
      <alignment horizontal="center" vertical="center" wrapText="1"/>
    </xf>
    <xf numFmtId="3" fontId="26" fillId="0" borderId="86" xfId="0" applyNumberFormat="1" applyFont="1" applyBorder="1" applyAlignment="1">
      <alignment horizontal="center" vertical="center"/>
    </xf>
    <xf numFmtId="4" fontId="26" fillId="0" borderId="87" xfId="0" applyNumberFormat="1" applyFont="1" applyBorder="1" applyAlignment="1">
      <alignment horizontal="center" vertical="center"/>
    </xf>
    <xf numFmtId="0" fontId="27" fillId="0" borderId="80" xfId="0" applyFont="1" applyBorder="1" applyAlignment="1">
      <alignment horizontal="left" vertical="center"/>
    </xf>
    <xf numFmtId="166" fontId="27" fillId="0" borderId="0" xfId="0" applyNumberFormat="1" applyFont="1" applyAlignment="1">
      <alignment vertical="center"/>
    </xf>
    <xf numFmtId="166" fontId="27" fillId="0" borderId="81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88" xfId="0" applyFont="1" applyBorder="1" applyAlignment="1">
      <alignment horizontal="center" vertical="center"/>
    </xf>
    <xf numFmtId="49" fontId="26" fillId="0" borderId="74" xfId="0" applyNumberFormat="1" applyFont="1" applyBorder="1" applyAlignment="1">
      <alignment horizontal="left" vertical="center" wrapText="1"/>
    </xf>
    <xf numFmtId="0" fontId="26" fillId="0" borderId="89" xfId="0" applyFont="1" applyBorder="1" applyAlignment="1">
      <alignment horizontal="left" vertical="center" wrapText="1"/>
    </xf>
    <xf numFmtId="0" fontId="26" fillId="0" borderId="76" xfId="0" applyFont="1" applyBorder="1" applyAlignment="1">
      <alignment horizontal="center" vertical="center" wrapText="1"/>
    </xf>
    <xf numFmtId="3" fontId="26" fillId="0" borderId="90" xfId="0" applyNumberFormat="1" applyFont="1" applyBorder="1" applyAlignment="1">
      <alignment horizontal="center" vertical="center"/>
    </xf>
    <xf numFmtId="4" fontId="26" fillId="0" borderId="89" xfId="0" applyNumberFormat="1" applyFont="1" applyBorder="1" applyAlignment="1">
      <alignment horizontal="center" vertical="center"/>
    </xf>
    <xf numFmtId="167" fontId="26" fillId="0" borderId="90" xfId="0" applyNumberFormat="1" applyFont="1" applyBorder="1" applyAlignment="1">
      <alignment horizontal="center" vertical="center"/>
    </xf>
    <xf numFmtId="0" fontId="35" fillId="0" borderId="43" xfId="0" applyFont="1" applyBorder="1" applyAlignment="1">
      <alignment horizontal="left" vertical="center"/>
    </xf>
    <xf numFmtId="0" fontId="0" fillId="0" borderId="18" xfId="0" applyBorder="1" applyAlignment="1">
      <alignment vertical="center"/>
    </xf>
    <xf numFmtId="49" fontId="26" fillId="0" borderId="43" xfId="0" applyNumberFormat="1" applyFont="1" applyBorder="1" applyAlignment="1">
      <alignment horizontal="left" vertical="center" wrapText="1"/>
    </xf>
    <xf numFmtId="16" fontId="34" fillId="0" borderId="18" xfId="0" applyNumberFormat="1" applyFont="1" applyBorder="1" applyAlignment="1">
      <alignment horizontal="left" vertical="center"/>
    </xf>
    <xf numFmtId="3" fontId="26" fillId="0" borderId="18" xfId="0" applyNumberFormat="1" applyFont="1" applyBorder="1" applyAlignment="1">
      <alignment vertical="center"/>
    </xf>
    <xf numFmtId="49" fontId="26" fillId="0" borderId="82" xfId="0" applyNumberFormat="1" applyFont="1" applyBorder="1" applyAlignment="1">
      <alignment horizontal="center" vertical="center" wrapText="1"/>
    </xf>
    <xf numFmtId="0" fontId="26" fillId="0" borderId="83" xfId="0" applyFont="1" applyBorder="1" applyAlignment="1">
      <alignment horizontal="left" vertical="center" wrapText="1"/>
    </xf>
    <xf numFmtId="3" fontId="26" fillId="0" borderId="85" xfId="0" applyNumberFormat="1" applyFont="1" applyBorder="1" applyAlignment="1">
      <alignment horizontal="center" vertical="center"/>
    </xf>
    <xf numFmtId="49" fontId="26" fillId="0" borderId="88" xfId="0" applyNumberFormat="1" applyFont="1" applyBorder="1" applyAlignment="1">
      <alignment horizontal="center" vertical="center" wrapText="1"/>
    </xf>
    <xf numFmtId="0" fontId="26" fillId="0" borderId="74" xfId="0" applyFont="1" applyBorder="1" applyAlignment="1">
      <alignment horizontal="left" vertical="center" wrapText="1"/>
    </xf>
    <xf numFmtId="3" fontId="26" fillId="0" borderId="76" xfId="0" applyNumberFormat="1" applyFont="1" applyBorder="1" applyAlignment="1">
      <alignment horizontal="center" vertical="center"/>
    </xf>
    <xf numFmtId="4" fontId="26" fillId="0" borderId="18" xfId="0" applyNumberFormat="1" applyFont="1" applyBorder="1" applyAlignment="1">
      <alignment vertical="center"/>
    </xf>
    <xf numFmtId="4" fontId="26" fillId="0" borderId="86" xfId="0" applyNumberFormat="1" applyFont="1" applyBorder="1" applyAlignment="1">
      <alignment horizontal="center" vertical="center"/>
    </xf>
    <xf numFmtId="4" fontId="26" fillId="0" borderId="90" xfId="0" applyNumberFormat="1" applyFont="1" applyBorder="1" applyAlignment="1">
      <alignment horizontal="center" vertical="center"/>
    </xf>
    <xf numFmtId="0" fontId="26" fillId="0" borderId="82" xfId="0" applyFont="1" applyBorder="1" applyAlignment="1">
      <alignment horizontal="center" vertical="center" wrapText="1"/>
    </xf>
    <xf numFmtId="3" fontId="26" fillId="0" borderId="84" xfId="0" applyNumberFormat="1" applyFont="1" applyBorder="1" applyAlignment="1">
      <alignment vertical="center"/>
    </xf>
    <xf numFmtId="4" fontId="26" fillId="0" borderId="85" xfId="0" applyNumberFormat="1" applyFont="1" applyBorder="1" applyAlignment="1">
      <alignment horizontal="center" vertical="center"/>
    </xf>
    <xf numFmtId="0" fontId="26" fillId="0" borderId="86" xfId="0" applyFont="1" applyBorder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3" fontId="26" fillId="0" borderId="89" xfId="0" applyNumberFormat="1" applyFont="1" applyBorder="1" applyAlignment="1">
      <alignment vertical="center"/>
    </xf>
    <xf numFmtId="4" fontId="26" fillId="0" borderId="76" xfId="0" applyNumberFormat="1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 wrapText="1"/>
    </xf>
    <xf numFmtId="3" fontId="26" fillId="0" borderId="84" xfId="0" applyNumberFormat="1" applyFont="1" applyBorder="1" applyAlignment="1">
      <alignment vertical="center" wrapText="1"/>
    </xf>
    <xf numFmtId="4" fontId="26" fillId="0" borderId="91" xfId="0" applyNumberFormat="1" applyFont="1" applyBorder="1" applyAlignment="1">
      <alignment vertical="center"/>
    </xf>
    <xf numFmtId="0" fontId="37" fillId="0" borderId="84" xfId="0" applyFont="1" applyBorder="1" applyAlignment="1">
      <alignment horizontal="left" vertical="center" wrapText="1"/>
    </xf>
    <xf numFmtId="0" fontId="37" fillId="0" borderId="85" xfId="0" applyFont="1" applyBorder="1" applyAlignment="1">
      <alignment horizontal="center" vertical="center" wrapText="1"/>
    </xf>
    <xf numFmtId="3" fontId="37" fillId="0" borderId="86" xfId="0" applyNumberFormat="1" applyFont="1" applyBorder="1" applyAlignment="1">
      <alignment horizontal="center" vertical="center"/>
    </xf>
    <xf numFmtId="0" fontId="37" fillId="0" borderId="89" xfId="0" applyFont="1" applyBorder="1" applyAlignment="1">
      <alignment horizontal="left" vertical="center" wrapText="1"/>
    </xf>
    <xf numFmtId="0" fontId="37" fillId="0" borderId="76" xfId="0" applyFont="1" applyBorder="1" applyAlignment="1">
      <alignment horizontal="center" vertical="center" wrapText="1"/>
    </xf>
    <xf numFmtId="3" fontId="37" fillId="0" borderId="90" xfId="0" applyNumberFormat="1" applyFont="1" applyBorder="1" applyAlignment="1">
      <alignment horizontal="center" vertical="center"/>
    </xf>
    <xf numFmtId="3" fontId="37" fillId="0" borderId="89" xfId="0" applyNumberFormat="1" applyFont="1" applyBorder="1" applyAlignment="1">
      <alignment vertical="center"/>
    </xf>
    <xf numFmtId="4" fontId="37" fillId="0" borderId="76" xfId="0" applyNumberFormat="1" applyFont="1" applyBorder="1" applyAlignment="1">
      <alignment horizontal="center" vertical="center"/>
    </xf>
    <xf numFmtId="0" fontId="37" fillId="0" borderId="90" xfId="0" applyFont="1" applyBorder="1" applyAlignment="1">
      <alignment horizontal="center" vertical="center" wrapText="1"/>
    </xf>
    <xf numFmtId="0" fontId="26" fillId="0" borderId="92" xfId="0" applyFont="1" applyBorder="1" applyAlignment="1">
      <alignment horizontal="center" vertical="center"/>
    </xf>
    <xf numFmtId="0" fontId="38" fillId="0" borderId="84" xfId="0" applyFont="1" applyBorder="1" applyAlignment="1">
      <alignment horizontal="left" vertical="center" wrapText="1"/>
    </xf>
    <xf numFmtId="0" fontId="38" fillId="0" borderId="89" xfId="0" applyFont="1" applyBorder="1" applyAlignment="1">
      <alignment horizontal="left" vertical="center" wrapText="1"/>
    </xf>
    <xf numFmtId="0" fontId="39" fillId="0" borderId="89" xfId="0" applyFont="1" applyBorder="1" applyAlignment="1">
      <alignment horizontal="left" vertical="center" wrapText="1"/>
    </xf>
    <xf numFmtId="0" fontId="40" fillId="0" borderId="0" xfId="0" applyFont="1" applyAlignment="1">
      <alignment vertical="center"/>
    </xf>
    <xf numFmtId="0" fontId="41" fillId="0" borderId="80" xfId="0" applyFont="1" applyBorder="1" applyAlignment="1">
      <alignment horizontal="left" vertical="center"/>
    </xf>
    <xf numFmtId="166" fontId="41" fillId="0" borderId="0" xfId="0" applyNumberFormat="1" applyFont="1" applyAlignment="1">
      <alignment vertical="center"/>
    </xf>
    <xf numFmtId="166" fontId="41" fillId="0" borderId="81" xfId="0" applyNumberFormat="1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40" fillId="0" borderId="0" xfId="0" applyFont="1" applyAlignment="1">
      <alignment horizontal="left" vertical="center"/>
    </xf>
    <xf numFmtId="4" fontId="40" fillId="0" borderId="0" xfId="0" applyNumberFormat="1" applyFont="1" applyAlignment="1">
      <alignment vertical="center"/>
    </xf>
    <xf numFmtId="49" fontId="38" fillId="0" borderId="74" xfId="0" applyNumberFormat="1" applyFont="1" applyBorder="1" applyAlignment="1">
      <alignment horizontal="left" vertical="center" wrapText="1"/>
    </xf>
    <xf numFmtId="0" fontId="38" fillId="0" borderId="76" xfId="0" applyFont="1" applyBorder="1" applyAlignment="1">
      <alignment horizontal="center" vertical="center" wrapText="1"/>
    </xf>
    <xf numFmtId="0" fontId="26" fillId="0" borderId="72" xfId="0" applyFont="1" applyBorder="1" applyAlignment="1">
      <alignment horizontal="center" vertical="center"/>
    </xf>
    <xf numFmtId="0" fontId="37" fillId="0" borderId="96" xfId="0" applyFont="1" applyBorder="1" applyAlignment="1">
      <alignment horizontal="center" vertical="center"/>
    </xf>
    <xf numFmtId="49" fontId="26" fillId="0" borderId="97" xfId="0" applyNumberFormat="1" applyFont="1" applyBorder="1" applyAlignment="1">
      <alignment horizontal="left" vertical="center" wrapText="1"/>
    </xf>
    <xf numFmtId="0" fontId="26" fillId="0" borderId="95" xfId="0" applyFont="1" applyBorder="1" applyAlignment="1">
      <alignment horizontal="left" vertical="center" wrapText="1"/>
    </xf>
    <xf numFmtId="0" fontId="26" fillId="0" borderId="98" xfId="0" applyFont="1" applyBorder="1" applyAlignment="1">
      <alignment horizontal="center" vertical="center" wrapText="1"/>
    </xf>
    <xf numFmtId="3" fontId="26" fillId="0" borderId="99" xfId="0" applyNumberFormat="1" applyFont="1" applyBorder="1" applyAlignment="1">
      <alignment horizontal="center" vertical="center"/>
    </xf>
    <xf numFmtId="4" fontId="26" fillId="0" borderId="95" xfId="0" applyNumberFormat="1" applyFont="1" applyBorder="1" applyAlignment="1">
      <alignment horizontal="center" vertical="center"/>
    </xf>
    <xf numFmtId="0" fontId="42" fillId="0" borderId="0" xfId="0" applyFont="1"/>
    <xf numFmtId="0" fontId="42" fillId="0" borderId="0" xfId="0" applyFont="1" applyAlignment="1">
      <alignment horizontal="center"/>
    </xf>
    <xf numFmtId="4" fontId="0" fillId="0" borderId="0" xfId="0" applyNumberFormat="1"/>
    <xf numFmtId="1" fontId="0" fillId="0" borderId="0" xfId="0" applyNumberFormat="1"/>
    <xf numFmtId="4" fontId="42" fillId="0" borderId="0" xfId="0" applyNumberFormat="1" applyFont="1"/>
    <xf numFmtId="0" fontId="15" fillId="5" borderId="43" xfId="0" applyFont="1" applyFill="1" applyBorder="1" applyAlignment="1" applyProtection="1">
      <alignment horizontal="center" vertical="center"/>
      <protection hidden="1"/>
    </xf>
    <xf numFmtId="0" fontId="15" fillId="5" borderId="18" xfId="0" applyFont="1" applyFill="1" applyBorder="1" applyAlignment="1" applyProtection="1">
      <alignment horizontal="center" vertical="center"/>
      <protection hidden="1"/>
    </xf>
    <xf numFmtId="0" fontId="15" fillId="5" borderId="44" xfId="0" applyFont="1" applyFill="1" applyBorder="1" applyAlignment="1" applyProtection="1">
      <alignment horizontal="center" vertical="center"/>
      <protection hidden="1"/>
    </xf>
    <xf numFmtId="0" fontId="0" fillId="4" borderId="55" xfId="0" applyFill="1" applyBorder="1" applyAlignment="1" applyProtection="1">
      <alignment horizontal="center" vertical="center"/>
      <protection hidden="1"/>
    </xf>
    <xf numFmtId="0" fontId="0" fillId="4" borderId="37" xfId="0" applyFill="1" applyBorder="1" applyAlignment="1" applyProtection="1">
      <alignment horizontal="center" vertical="center"/>
      <protection hidden="1"/>
    </xf>
    <xf numFmtId="0" fontId="2" fillId="4" borderId="29" xfId="0" applyFont="1" applyFill="1" applyBorder="1" applyAlignment="1" applyProtection="1">
      <alignment horizontal="left" vertical="center" wrapText="1"/>
      <protection hidden="1"/>
    </xf>
    <xf numFmtId="0" fontId="2" fillId="4" borderId="23" xfId="0" applyFont="1" applyFill="1" applyBorder="1" applyAlignment="1" applyProtection="1">
      <alignment horizontal="left" vertical="center" wrapText="1"/>
      <protection hidden="1"/>
    </xf>
    <xf numFmtId="0" fontId="15" fillId="8" borderId="46" xfId="0" applyFont="1" applyFill="1" applyBorder="1" applyAlignment="1" applyProtection="1">
      <alignment horizontal="center" vertical="center"/>
      <protection hidden="1"/>
    </xf>
    <xf numFmtId="0" fontId="15" fillId="8" borderId="47" xfId="0" applyFont="1" applyFill="1" applyBorder="1" applyAlignment="1" applyProtection="1">
      <alignment horizontal="center" vertical="center"/>
      <protection hidden="1"/>
    </xf>
    <xf numFmtId="0" fontId="15" fillId="8" borderId="48" xfId="0" applyFont="1" applyFill="1" applyBorder="1" applyAlignment="1" applyProtection="1">
      <alignment horizontal="center" vertical="center"/>
      <protection hidden="1"/>
    </xf>
    <xf numFmtId="0" fontId="0" fillId="8" borderId="33" xfId="0" applyFill="1" applyBorder="1" applyAlignment="1" applyProtection="1">
      <alignment horizontal="center" wrapText="1"/>
      <protection hidden="1"/>
    </xf>
    <xf numFmtId="0" fontId="0" fillId="8" borderId="24" xfId="0" applyFill="1" applyBorder="1" applyAlignment="1" applyProtection="1">
      <alignment horizontal="center" wrapText="1"/>
      <protection hidden="1"/>
    </xf>
    <xf numFmtId="0" fontId="2" fillId="7" borderId="34" xfId="0" applyFont="1" applyFill="1" applyBorder="1" applyAlignment="1" applyProtection="1">
      <alignment horizontal="left" vertical="center" wrapText="1"/>
      <protection hidden="1"/>
    </xf>
    <xf numFmtId="0" fontId="2" fillId="7" borderId="50" xfId="0" applyFont="1" applyFill="1" applyBorder="1" applyAlignment="1" applyProtection="1">
      <alignment horizontal="left" vertical="center" wrapText="1"/>
      <protection hidden="1"/>
    </xf>
    <xf numFmtId="0" fontId="2" fillId="7" borderId="23" xfId="0" applyFont="1" applyFill="1" applyBorder="1" applyAlignment="1" applyProtection="1">
      <alignment horizontal="left" vertical="center" wrapText="1"/>
      <protection hidden="1"/>
    </xf>
    <xf numFmtId="0" fontId="2" fillId="7" borderId="37" xfId="0" applyFont="1" applyFill="1" applyBorder="1" applyAlignment="1" applyProtection="1">
      <alignment horizontal="left" vertical="center" wrapText="1"/>
      <protection hidden="1"/>
    </xf>
    <xf numFmtId="0" fontId="0" fillId="8" borderId="42" xfId="0" applyFill="1" applyBorder="1" applyAlignment="1" applyProtection="1">
      <alignment horizontal="center"/>
      <protection hidden="1"/>
    </xf>
    <xf numFmtId="0" fontId="0" fillId="8" borderId="35" xfId="0" applyFill="1" applyBorder="1" applyAlignment="1" applyProtection="1">
      <alignment horizontal="center"/>
      <protection hidden="1"/>
    </xf>
    <xf numFmtId="0" fontId="0" fillId="7" borderId="28" xfId="0" applyFill="1" applyBorder="1" applyAlignment="1" applyProtection="1">
      <alignment horizontal="center" wrapText="1"/>
      <protection hidden="1"/>
    </xf>
    <xf numFmtId="0" fontId="0" fillId="7" borderId="30" xfId="0" applyFill="1" applyBorder="1" applyAlignment="1" applyProtection="1">
      <alignment horizontal="center" wrapText="1"/>
      <protection hidden="1"/>
    </xf>
    <xf numFmtId="0" fontId="0" fillId="8" borderId="28" xfId="0" applyFill="1" applyBorder="1" applyAlignment="1" applyProtection="1">
      <alignment horizontal="center" wrapText="1"/>
      <protection hidden="1"/>
    </xf>
    <xf numFmtId="0" fontId="0" fillId="8" borderId="30" xfId="0" applyFill="1" applyBorder="1" applyAlignment="1" applyProtection="1">
      <alignment horizontal="center" wrapText="1"/>
      <protection hidden="1"/>
    </xf>
    <xf numFmtId="0" fontId="2" fillId="10" borderId="29" xfId="0" applyFont="1" applyFill="1" applyBorder="1" applyAlignment="1" applyProtection="1">
      <alignment horizontal="left" vertical="center" wrapText="1"/>
      <protection hidden="1"/>
    </xf>
    <xf numFmtId="0" fontId="2" fillId="10" borderId="55" xfId="0" applyFont="1" applyFill="1" applyBorder="1" applyAlignment="1" applyProtection="1">
      <alignment horizontal="left" vertical="center" wrapText="1"/>
      <protection hidden="1"/>
    </xf>
    <xf numFmtId="0" fontId="2" fillId="10" borderId="23" xfId="0" applyFont="1" applyFill="1" applyBorder="1" applyAlignment="1" applyProtection="1">
      <alignment horizontal="left" vertical="center" wrapText="1"/>
      <protection hidden="1"/>
    </xf>
    <xf numFmtId="0" fontId="2" fillId="10" borderId="37" xfId="0" applyFont="1" applyFill="1" applyBorder="1" applyAlignment="1" applyProtection="1">
      <alignment horizontal="left" vertical="center" wrapText="1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0" fillId="9" borderId="30" xfId="0" applyFill="1" applyBorder="1" applyAlignment="1" applyProtection="1">
      <alignment horizontal="center" wrapText="1"/>
      <protection hidden="1"/>
    </xf>
    <xf numFmtId="0" fontId="0" fillId="10" borderId="28" xfId="0" applyFill="1" applyBorder="1" applyAlignment="1" applyProtection="1">
      <alignment horizontal="center" wrapText="1"/>
      <protection hidden="1"/>
    </xf>
    <xf numFmtId="0" fontId="0" fillId="10" borderId="30" xfId="0" applyFill="1" applyBorder="1" applyAlignment="1" applyProtection="1">
      <alignment horizontal="center" wrapText="1"/>
      <protection hidden="1"/>
    </xf>
    <xf numFmtId="0" fontId="0" fillId="9" borderId="56" xfId="0" applyFill="1" applyBorder="1" applyAlignment="1" applyProtection="1">
      <alignment horizontal="center"/>
      <protection hidden="1"/>
    </xf>
    <xf numFmtId="0" fontId="0" fillId="9" borderId="30" xfId="0" applyFill="1" applyBorder="1" applyAlignment="1" applyProtection="1">
      <alignment horizontal="center"/>
      <protection hidden="1"/>
    </xf>
    <xf numFmtId="0" fontId="15" fillId="5" borderId="53" xfId="0" applyFont="1" applyFill="1" applyBorder="1" applyAlignment="1" applyProtection="1">
      <alignment horizontal="center" vertical="center"/>
      <protection hidden="1"/>
    </xf>
    <xf numFmtId="0" fontId="15" fillId="5" borderId="54" xfId="0" applyFont="1" applyFill="1" applyBorder="1" applyAlignment="1" applyProtection="1">
      <alignment horizontal="center" vertical="center"/>
      <protection hidden="1"/>
    </xf>
    <xf numFmtId="0" fontId="15" fillId="5" borderId="52" xfId="0" applyFont="1" applyFill="1" applyBorder="1" applyAlignment="1" applyProtection="1">
      <alignment horizontal="center" vertical="center"/>
      <protection hidden="1"/>
    </xf>
    <xf numFmtId="0" fontId="0" fillId="5" borderId="28" xfId="0" applyFill="1" applyBorder="1" applyAlignment="1" applyProtection="1">
      <alignment horizontal="center" wrapText="1"/>
      <protection hidden="1"/>
    </xf>
    <xf numFmtId="0" fontId="0" fillId="5" borderId="24" xfId="0" applyFill="1" applyBorder="1" applyAlignment="1" applyProtection="1">
      <alignment horizontal="center" wrapText="1"/>
      <protection hidden="1"/>
    </xf>
    <xf numFmtId="0" fontId="0" fillId="5" borderId="28" xfId="0" applyFill="1" applyBorder="1" applyAlignment="1" applyProtection="1">
      <alignment horizontal="center"/>
      <protection hidden="1"/>
    </xf>
    <xf numFmtId="0" fontId="0" fillId="5" borderId="30" xfId="0" applyFill="1" applyBorder="1" applyAlignment="1" applyProtection="1">
      <alignment horizontal="center"/>
      <protection hidden="1"/>
    </xf>
    <xf numFmtId="0" fontId="0" fillId="4" borderId="28" xfId="0" applyFill="1" applyBorder="1" applyAlignment="1" applyProtection="1">
      <alignment horizontal="center"/>
      <protection hidden="1"/>
    </xf>
    <xf numFmtId="0" fontId="0" fillId="4" borderId="30" xfId="0" applyFill="1" applyBorder="1" applyAlignment="1" applyProtection="1">
      <alignment horizontal="center"/>
      <protection hidden="1"/>
    </xf>
    <xf numFmtId="0" fontId="0" fillId="5" borderId="56" xfId="0" applyFill="1" applyBorder="1" applyAlignment="1" applyProtection="1">
      <alignment horizontal="center"/>
      <protection hidden="1"/>
    </xf>
    <xf numFmtId="0" fontId="15" fillId="9" borderId="39" xfId="0" applyFont="1" applyFill="1" applyBorder="1" applyAlignment="1" applyProtection="1">
      <alignment horizontal="center" vertical="center"/>
      <protection hidden="1"/>
    </xf>
    <xf numFmtId="0" fontId="15" fillId="9" borderId="1" xfId="0" applyFont="1" applyFill="1" applyBorder="1" applyAlignment="1" applyProtection="1">
      <alignment horizontal="center" vertical="center"/>
      <protection hidden="1"/>
    </xf>
    <xf numFmtId="0" fontId="15" fillId="9" borderId="38" xfId="0" applyFont="1" applyFill="1" applyBorder="1" applyAlignment="1" applyProtection="1">
      <alignment horizontal="center" vertical="center"/>
      <protection hidden="1"/>
    </xf>
    <xf numFmtId="0" fontId="0" fillId="9" borderId="24" xfId="0" applyFill="1" applyBorder="1" applyAlignment="1" applyProtection="1">
      <alignment horizontal="center" wrapText="1"/>
      <protection hidden="1"/>
    </xf>
    <xf numFmtId="0" fontId="0" fillId="4" borderId="20" xfId="2" applyFont="1" applyFill="1" applyBorder="1" applyAlignment="1" applyProtection="1">
      <alignment horizontal="center" vertical="center" wrapText="1"/>
      <protection locked="0" hidden="1"/>
    </xf>
    <xf numFmtId="0" fontId="0" fillId="4" borderId="21" xfId="2" applyFont="1" applyFill="1" applyBorder="1" applyAlignment="1" applyProtection="1">
      <alignment horizontal="center" vertical="center" wrapText="1"/>
      <protection locked="0" hidden="1"/>
    </xf>
    <xf numFmtId="0" fontId="0" fillId="4" borderId="22" xfId="2" applyFont="1" applyFill="1" applyBorder="1" applyAlignment="1" applyProtection="1">
      <alignment horizontal="center"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8" fillId="0" borderId="23" xfId="1" applyFont="1" applyFill="1" applyBorder="1" applyAlignment="1" applyProtection="1">
      <alignment horizontal="left" vertical="center" wrapText="1"/>
      <protection hidden="1"/>
    </xf>
    <xf numFmtId="0" fontId="3" fillId="0" borderId="6" xfId="1" applyFont="1" applyFill="1" applyBorder="1" applyAlignment="1" applyProtection="1">
      <alignment horizontal="center"/>
      <protection hidden="1"/>
    </xf>
    <xf numFmtId="0" fontId="8" fillId="0" borderId="3" xfId="1" applyFont="1" applyFill="1" applyBorder="1" applyAlignment="1" applyProtection="1">
      <alignment horizontal="center" vertical="center" wrapText="1"/>
      <protection hidden="1"/>
    </xf>
    <xf numFmtId="0" fontId="9" fillId="0" borderId="4" xfId="1" applyFont="1" applyFill="1" applyBorder="1" applyAlignment="1" applyProtection="1">
      <alignment horizontal="center" vertical="center" wrapText="1"/>
      <protection hidden="1"/>
    </xf>
    <xf numFmtId="0" fontId="9" fillId="0" borderId="5" xfId="1" applyFont="1" applyFill="1" applyBorder="1" applyAlignment="1" applyProtection="1">
      <alignment horizontal="center" vertical="center" wrapText="1"/>
      <protection hidden="1"/>
    </xf>
    <xf numFmtId="0" fontId="10" fillId="0" borderId="10" xfId="1" applyFont="1" applyFill="1" applyBorder="1" applyAlignment="1" applyProtection="1">
      <alignment vertical="center" wrapText="1"/>
      <protection hidden="1"/>
    </xf>
    <xf numFmtId="0" fontId="10" fillId="0" borderId="2" xfId="1" applyFont="1" applyFill="1" applyAlignment="1" applyProtection="1">
      <alignment vertical="center" wrapText="1"/>
      <protection hidden="1"/>
    </xf>
    <xf numFmtId="0" fontId="10" fillId="0" borderId="10" xfId="1" applyFont="1" applyFill="1" applyBorder="1" applyAlignment="1" applyProtection="1">
      <alignment horizontal="left" vertical="center" wrapText="1"/>
      <protection hidden="1"/>
    </xf>
    <xf numFmtId="0" fontId="10" fillId="0" borderId="2" xfId="1" applyFont="1" applyFill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left" vertical="center" wrapText="1"/>
      <protection hidden="1"/>
    </xf>
    <xf numFmtId="0" fontId="0" fillId="0" borderId="16" xfId="0" applyBorder="1" applyAlignment="1" applyProtection="1">
      <alignment horizontal="left" vertical="center" wrapText="1"/>
      <protection hidden="1"/>
    </xf>
    <xf numFmtId="0" fontId="0" fillId="0" borderId="62" xfId="0" applyBorder="1" applyAlignment="1" applyProtection="1">
      <alignment horizontal="left" vertical="center" wrapText="1"/>
      <protection hidden="1"/>
    </xf>
    <xf numFmtId="0" fontId="10" fillId="0" borderId="12" xfId="1" applyFont="1" applyFill="1" applyBorder="1" applyAlignment="1" applyProtection="1">
      <alignment horizontal="left" vertical="center" wrapText="1"/>
      <protection hidden="1"/>
    </xf>
    <xf numFmtId="0" fontId="10" fillId="0" borderId="13" xfId="1" applyFont="1" applyFill="1" applyBorder="1" applyAlignment="1" applyProtection="1">
      <alignment horizontal="left" vertical="center" wrapText="1"/>
      <protection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4" fillId="0" borderId="0" xfId="1" applyFont="1" applyFill="1" applyBorder="1" applyAlignment="1" applyProtection="1">
      <alignment horizontal="center"/>
      <protection hidden="1"/>
    </xf>
    <xf numFmtId="0" fontId="18" fillId="0" borderId="64" xfId="1" applyFont="1" applyFill="1" applyBorder="1" applyAlignment="1" applyProtection="1">
      <alignment horizontal="center" vertical="center"/>
      <protection hidden="1"/>
    </xf>
    <xf numFmtId="0" fontId="18" fillId="0" borderId="65" xfId="1" applyFont="1" applyFill="1" applyBorder="1" applyAlignment="1" applyProtection="1">
      <alignment horizontal="center" vertical="center"/>
      <protection hidden="1"/>
    </xf>
    <xf numFmtId="0" fontId="18" fillId="0" borderId="66" xfId="1" applyFont="1" applyFill="1" applyBorder="1" applyAlignment="1" applyProtection="1">
      <alignment horizontal="center" vertical="center"/>
      <protection hidden="1"/>
    </xf>
    <xf numFmtId="0" fontId="19" fillId="0" borderId="67" xfId="1" applyFont="1" applyFill="1" applyBorder="1" applyAlignment="1" applyProtection="1">
      <alignment horizontal="center" wrapText="1"/>
      <protection hidden="1"/>
    </xf>
    <xf numFmtId="0" fontId="19" fillId="0" borderId="68" xfId="1" applyFont="1" applyFill="1" applyBorder="1" applyAlignment="1" applyProtection="1">
      <alignment horizontal="center" wrapText="1"/>
      <protection hidden="1"/>
    </xf>
    <xf numFmtId="0" fontId="19" fillId="0" borderId="57" xfId="1" applyFont="1" applyFill="1" applyBorder="1" applyAlignment="1" applyProtection="1">
      <alignment horizontal="center" wrapText="1"/>
      <protection hidden="1"/>
    </xf>
    <xf numFmtId="0" fontId="19" fillId="4" borderId="23" xfId="1" applyFont="1" applyFill="1" applyBorder="1" applyAlignment="1" applyProtection="1">
      <alignment horizontal="left" vertical="top" wrapText="1"/>
      <protection locked="0" hidden="1"/>
    </xf>
    <xf numFmtId="0" fontId="19" fillId="4" borderId="69" xfId="1" applyFont="1" applyFill="1" applyBorder="1" applyAlignment="1" applyProtection="1">
      <alignment horizontal="left" vertical="top" wrapText="1"/>
      <protection locked="0" hidden="1"/>
    </xf>
    <xf numFmtId="0" fontId="19" fillId="4" borderId="61" xfId="1" applyFont="1" applyFill="1" applyBorder="1" applyAlignment="1" applyProtection="1">
      <alignment horizontal="left" vertical="top" wrapText="1"/>
      <protection locked="0" hidden="1"/>
    </xf>
    <xf numFmtId="0" fontId="19" fillId="4" borderId="70" xfId="1" applyFont="1" applyFill="1" applyBorder="1" applyAlignment="1" applyProtection="1">
      <alignment horizontal="left" vertical="top" wrapText="1"/>
      <protection locked="0" hidden="1"/>
    </xf>
    <xf numFmtId="0" fontId="17" fillId="11" borderId="43" xfId="1" applyFont="1" applyFill="1" applyBorder="1" applyAlignment="1" applyProtection="1">
      <alignment horizontal="center" vertical="center"/>
      <protection hidden="1"/>
    </xf>
    <xf numFmtId="0" fontId="17" fillId="11" borderId="18" xfId="1" applyFont="1" applyFill="1" applyBorder="1" applyAlignment="1" applyProtection="1">
      <alignment horizontal="center" vertical="center"/>
      <protection hidden="1"/>
    </xf>
    <xf numFmtId="0" fontId="17" fillId="11" borderId="44" xfId="1" applyFont="1" applyFill="1" applyBorder="1" applyAlignment="1" applyProtection="1">
      <alignment horizontal="center" vertical="center"/>
      <protection hidden="1"/>
    </xf>
    <xf numFmtId="0" fontId="11" fillId="0" borderId="24" xfId="1" applyFont="1" applyFill="1" applyBorder="1" applyAlignment="1" applyProtection="1">
      <alignment horizontal="center" vertical="center"/>
      <protection hidden="1"/>
    </xf>
    <xf numFmtId="0" fontId="11" fillId="0" borderId="23" xfId="1" applyFont="1" applyFill="1" applyBorder="1" applyAlignment="1" applyProtection="1">
      <alignment horizontal="center" vertical="center"/>
      <protection hidden="1"/>
    </xf>
    <xf numFmtId="0" fontId="19" fillId="0" borderId="67" xfId="1" applyFont="1" applyFill="1" applyBorder="1" applyAlignment="1" applyProtection="1">
      <alignment horizontal="center" vertical="center" wrapText="1"/>
      <protection hidden="1"/>
    </xf>
    <xf numFmtId="0" fontId="19" fillId="0" borderId="68" xfId="1" applyFont="1" applyFill="1" applyBorder="1" applyAlignment="1" applyProtection="1">
      <alignment horizontal="center" vertical="center" wrapText="1"/>
      <protection hidden="1"/>
    </xf>
    <xf numFmtId="0" fontId="19" fillId="0" borderId="57" xfId="1" applyFont="1" applyFill="1" applyBorder="1" applyAlignment="1" applyProtection="1">
      <alignment horizontal="center" vertical="center" wrapText="1"/>
      <protection hidden="1"/>
    </xf>
    <xf numFmtId="0" fontId="11" fillId="0" borderId="67" xfId="1" applyFont="1" applyFill="1" applyBorder="1" applyAlignment="1" applyProtection="1">
      <alignment horizontal="center" vertical="center"/>
      <protection hidden="1"/>
    </xf>
    <xf numFmtId="0" fontId="11" fillId="0" borderId="68" xfId="1" applyFont="1" applyFill="1" applyBorder="1" applyAlignment="1" applyProtection="1">
      <alignment horizontal="center" vertical="center"/>
      <protection hidden="1"/>
    </xf>
    <xf numFmtId="0" fontId="11" fillId="0" borderId="57" xfId="1" applyFont="1" applyFill="1" applyBorder="1" applyAlignment="1" applyProtection="1">
      <alignment horizontal="center" vertical="center"/>
      <protection hidden="1"/>
    </xf>
    <xf numFmtId="0" fontId="10" fillId="4" borderId="37" xfId="1" applyFont="1" applyFill="1" applyBorder="1" applyAlignment="1" applyProtection="1">
      <alignment horizontal="left" vertical="top"/>
      <protection locked="0" hidden="1"/>
    </xf>
    <xf numFmtId="0" fontId="10" fillId="4" borderId="36" xfId="1" applyFont="1" applyFill="1" applyBorder="1" applyAlignment="1" applyProtection="1">
      <alignment horizontal="left" vertical="top"/>
      <protection locked="0" hidden="1"/>
    </xf>
    <xf numFmtId="0" fontId="10" fillId="4" borderId="57" xfId="1" applyFont="1" applyFill="1" applyBorder="1" applyAlignment="1" applyProtection="1">
      <alignment horizontal="left" vertical="top"/>
      <protection locked="0" hidden="1"/>
    </xf>
    <xf numFmtId="0" fontId="10" fillId="4" borderId="51" xfId="1" applyFont="1" applyFill="1" applyBorder="1" applyAlignment="1" applyProtection="1">
      <alignment horizontal="left" vertical="top"/>
      <protection locked="0" hidden="1"/>
    </xf>
    <xf numFmtId="0" fontId="10" fillId="4" borderId="71" xfId="1" applyFont="1" applyFill="1" applyBorder="1" applyAlignment="1" applyProtection="1">
      <alignment horizontal="left" vertical="top"/>
      <protection locked="0" hidden="1"/>
    </xf>
    <xf numFmtId="0" fontId="10" fillId="4" borderId="58" xfId="1" applyFont="1" applyFill="1" applyBorder="1" applyAlignment="1" applyProtection="1">
      <alignment horizontal="left" vertical="top"/>
      <protection locked="0" hidden="1"/>
    </xf>
    <xf numFmtId="2" fontId="12" fillId="0" borderId="94" xfId="1" applyNumberFormat="1" applyFont="1" applyFill="1" applyBorder="1" applyAlignment="1" applyProtection="1">
      <alignment horizontal="right" vertical="center"/>
      <protection hidden="1"/>
    </xf>
    <xf numFmtId="2" fontId="12" fillId="0" borderId="63" xfId="1" applyNumberFormat="1" applyFont="1" applyFill="1" applyBorder="1" applyAlignment="1" applyProtection="1">
      <alignment horizontal="right" vertical="center"/>
      <protection hidden="1"/>
    </xf>
    <xf numFmtId="0" fontId="3" fillId="0" borderId="17" xfId="1" applyFont="1" applyFill="1" applyBorder="1" applyAlignment="1" applyProtection="1">
      <alignment horizontal="center"/>
      <protection hidden="1"/>
    </xf>
    <xf numFmtId="0" fontId="3" fillId="0" borderId="18" xfId="1" applyFont="1" applyFill="1" applyBorder="1" applyAlignment="1" applyProtection="1">
      <alignment horizontal="center"/>
      <protection hidden="1"/>
    </xf>
    <xf numFmtId="0" fontId="3" fillId="0" borderId="19" xfId="1" applyFont="1" applyFill="1" applyBorder="1" applyAlignment="1" applyProtection="1">
      <alignment horizontal="center"/>
      <protection hidden="1"/>
    </xf>
    <xf numFmtId="0" fontId="11" fillId="0" borderId="23" xfId="1" applyFont="1" applyFill="1" applyBorder="1" applyAlignment="1" applyProtection="1">
      <alignment horizontal="center" vertical="center" wrapText="1"/>
      <protection hidden="1"/>
    </xf>
    <xf numFmtId="4" fontId="10" fillId="0" borderId="23" xfId="1" applyNumberFormat="1" applyFont="1" applyFill="1" applyBorder="1" applyAlignment="1" applyProtection="1">
      <alignment horizontal="center" vertical="center"/>
      <protection hidden="1"/>
    </xf>
    <xf numFmtId="0" fontId="10" fillId="0" borderId="23" xfId="1" applyFont="1" applyFill="1" applyBorder="1" applyAlignment="1" applyProtection="1">
      <alignment horizontal="center" vertical="center"/>
      <protection hidden="1"/>
    </xf>
    <xf numFmtId="4" fontId="11" fillId="0" borderId="37" xfId="1" applyNumberFormat="1" applyFont="1" applyFill="1" applyBorder="1" applyAlignment="1" applyProtection="1">
      <alignment horizontal="center" vertical="center"/>
      <protection hidden="1"/>
    </xf>
    <xf numFmtId="0" fontId="11" fillId="0" borderId="36" xfId="1" applyFont="1" applyFill="1" applyBorder="1" applyAlignment="1" applyProtection="1">
      <alignment horizontal="center" vertical="center"/>
      <protection hidden="1"/>
    </xf>
    <xf numFmtId="0" fontId="19" fillId="4" borderId="37" xfId="1" applyFont="1" applyFill="1" applyBorder="1" applyAlignment="1" applyProtection="1">
      <alignment horizontal="center" vertical="top" wrapText="1"/>
      <protection locked="0" hidden="1"/>
    </xf>
    <xf numFmtId="0" fontId="19" fillId="4" borderId="36" xfId="1" applyFont="1" applyFill="1" applyBorder="1" applyAlignment="1" applyProtection="1">
      <alignment horizontal="center" vertical="top" wrapText="1"/>
      <protection locked="0" hidden="1"/>
    </xf>
    <xf numFmtId="0" fontId="20" fillId="0" borderId="32" xfId="1" applyFont="1" applyFill="1" applyBorder="1" applyAlignment="1" applyProtection="1">
      <alignment horizontal="left" vertical="top" wrapText="1"/>
    </xf>
    <xf numFmtId="0" fontId="20" fillId="0" borderId="34" xfId="1" applyFont="1" applyFill="1" applyBorder="1" applyAlignment="1" applyProtection="1">
      <alignment horizontal="left" vertical="top" wrapText="1"/>
    </xf>
    <xf numFmtId="0" fontId="19" fillId="4" borderId="25" xfId="1" applyFont="1" applyFill="1" applyBorder="1" applyAlignment="1" applyProtection="1">
      <alignment horizontal="left" vertical="top" wrapText="1"/>
      <protection locked="0" hidden="1"/>
    </xf>
    <xf numFmtId="0" fontId="8" fillId="0" borderId="18" xfId="1" applyFont="1" applyFill="1" applyBorder="1" applyAlignment="1" applyProtection="1">
      <alignment horizontal="center"/>
      <protection hidden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34" fillId="0" borderId="100" xfId="0" applyFont="1" applyBorder="1" applyAlignment="1">
      <alignment horizontal="left" vertical="center"/>
    </xf>
    <xf numFmtId="0" fontId="34" fillId="0" borderId="75" xfId="0" applyFont="1" applyBorder="1" applyAlignment="1">
      <alignment horizontal="left" vertical="center"/>
    </xf>
    <xf numFmtId="0" fontId="34" fillId="0" borderId="101" xfId="0" applyFont="1" applyBorder="1" applyAlignment="1">
      <alignment horizontal="left" vertical="center"/>
    </xf>
    <xf numFmtId="0" fontId="0" fillId="4" borderId="25" xfId="2" applyFont="1" applyFill="1" applyBorder="1" applyAlignment="1" applyProtection="1">
      <alignment horizontal="center" vertical="center"/>
      <protection locked="0" hidden="1"/>
    </xf>
    <xf numFmtId="0" fontId="10" fillId="4" borderId="7" xfId="1" applyFont="1" applyFill="1" applyBorder="1" applyAlignment="1" applyProtection="1">
      <alignment horizontal="left"/>
      <protection locked="0"/>
    </xf>
    <xf numFmtId="0" fontId="10" fillId="4" borderId="8" xfId="1" applyFont="1" applyFill="1" applyBorder="1" applyAlignment="1" applyProtection="1">
      <alignment horizontal="left"/>
      <protection locked="0"/>
    </xf>
    <xf numFmtId="0" fontId="10" fillId="4" borderId="8" xfId="1" applyFont="1" applyFill="1" applyBorder="1" applyAlignment="1" applyProtection="1">
      <alignment horizontal="center"/>
      <protection locked="0"/>
    </xf>
    <xf numFmtId="0" fontId="10" fillId="4" borderId="9" xfId="1" applyFont="1" applyFill="1" applyBorder="1" applyAlignment="1" applyProtection="1">
      <alignment horizontal="center"/>
      <protection locked="0"/>
    </xf>
    <xf numFmtId="0" fontId="10" fillId="4" borderId="12" xfId="1" applyFont="1" applyFill="1" applyBorder="1" applyAlignment="1" applyProtection="1">
      <alignment horizontal="left"/>
      <protection locked="0"/>
    </xf>
    <xf numFmtId="0" fontId="10" fillId="4" borderId="13" xfId="1" applyFont="1" applyFill="1" applyBorder="1" applyAlignment="1" applyProtection="1">
      <alignment horizontal="left"/>
      <protection locked="0"/>
    </xf>
    <xf numFmtId="0" fontId="10" fillId="4" borderId="13" xfId="1" applyFont="1" applyFill="1" applyBorder="1" applyAlignment="1" applyProtection="1">
      <alignment horizontal="center"/>
      <protection locked="0"/>
    </xf>
    <xf numFmtId="0" fontId="10" fillId="4" borderId="14" xfId="1" applyFont="1" applyFill="1" applyBorder="1" applyAlignment="1" applyProtection="1">
      <alignment horizontal="center"/>
      <protection locked="0"/>
    </xf>
  </cellXfs>
  <cellStyles count="5">
    <cellStyle name="20 % - zvýraznenie3" xfId="2" builtinId="38"/>
    <cellStyle name="Čiarka" xfId="3" builtinId="3"/>
    <cellStyle name="Hypertextové prepojenie" xfId="4" builtinId="8"/>
    <cellStyle name="Normálna" xfId="0" builtinId="0"/>
    <cellStyle name="Poznámka" xfId="1" builtinId="10"/>
  </cellStyles>
  <dxfs count="1">
    <dxf>
      <font>
        <strike/>
      </font>
    </dxf>
  </dxfs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6350</xdr:colOff>
          <xdr:row>13</xdr:row>
          <xdr:rowOff>6350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368300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368300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16</xdr:row>
          <xdr:rowOff>0</xdr:rowOff>
        </xdr:from>
        <xdr:to>
          <xdr:col>6</xdr:col>
          <xdr:colOff>82550</xdr:colOff>
          <xdr:row>16</xdr:row>
          <xdr:rowOff>558800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6350</xdr:colOff>
          <xdr:row>14</xdr:row>
          <xdr:rowOff>6350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zoomScaleNormal="100" workbookViewId="0">
      <selection activeCell="H6" sqref="H5:H6"/>
    </sheetView>
  </sheetViews>
  <sheetFormatPr defaultColWidth="9.1796875" defaultRowHeight="14.5" x14ac:dyDescent="0.35"/>
  <cols>
    <col min="1" max="1" width="3" style="14" customWidth="1"/>
    <col min="2" max="2" width="4.7265625" style="14" customWidth="1"/>
    <col min="3" max="3" width="38" style="15" customWidth="1"/>
    <col min="4" max="4" width="19" style="15" customWidth="1"/>
    <col min="5" max="5" width="15.7265625" style="15" customWidth="1"/>
    <col min="6" max="6" width="14.81640625" style="15" customWidth="1"/>
    <col min="7" max="7" width="19.81640625" style="15" customWidth="1"/>
    <col min="8" max="8" width="18.7265625" style="15" customWidth="1"/>
    <col min="9" max="9" width="14" style="14" customWidth="1"/>
    <col min="10" max="10" width="14.7265625" style="14" customWidth="1"/>
    <col min="11" max="11" width="12.81640625" style="14" bestFit="1" customWidth="1"/>
    <col min="12" max="12" width="15" style="14" bestFit="1" customWidth="1"/>
    <col min="13" max="13" width="16.81640625" style="14" customWidth="1"/>
    <col min="14" max="14" width="12.26953125" style="14" customWidth="1"/>
    <col min="15" max="15" width="15.453125" style="14" bestFit="1" customWidth="1"/>
    <col min="16" max="16" width="12.7265625" style="14" customWidth="1"/>
    <col min="17" max="17" width="15.453125" style="14" bestFit="1" customWidth="1"/>
    <col min="18" max="18" width="12.26953125" style="14" bestFit="1" customWidth="1"/>
    <col min="19" max="19" width="15" style="14" bestFit="1" customWidth="1"/>
    <col min="20" max="20" width="12.81640625" style="14" bestFit="1" customWidth="1"/>
    <col min="21" max="21" width="15" style="14" bestFit="1" customWidth="1"/>
    <col min="22" max="16384" width="9.1796875" style="14"/>
  </cols>
  <sheetData>
    <row r="1" spans="2:11" ht="15" thickBot="1" x14ac:dyDescent="0.4"/>
    <row r="2" spans="2:11" ht="36.75" customHeight="1" thickBot="1" x14ac:dyDescent="0.4">
      <c r="B2" s="248" t="s">
        <v>0</v>
      </c>
      <c r="C2" s="249"/>
      <c r="D2" s="249"/>
      <c r="E2" s="249"/>
      <c r="F2" s="249"/>
      <c r="G2" s="249"/>
      <c r="H2" s="249"/>
      <c r="I2" s="249"/>
      <c r="J2" s="249"/>
      <c r="K2" s="250"/>
    </row>
    <row r="3" spans="2:11" ht="44" thickBot="1" x14ac:dyDescent="0.4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ht="29" x14ac:dyDescent="0.35">
      <c r="B4" s="22">
        <v>1</v>
      </c>
      <c r="C4" s="23" t="s">
        <v>266</v>
      </c>
      <c r="D4" s="24" t="s">
        <v>71</v>
      </c>
      <c r="E4" s="25">
        <v>516072.85</v>
      </c>
      <c r="F4" s="25">
        <v>0</v>
      </c>
      <c r="G4" s="26" t="s">
        <v>11</v>
      </c>
      <c r="H4" s="27">
        <f>E4</f>
        <v>516072.85</v>
      </c>
      <c r="I4" s="28">
        <f>H4/H$14*100</f>
        <v>100</v>
      </c>
      <c r="J4" s="29">
        <f t="shared" ref="J4:J6" si="0">IF(I4=0,0,(E4-F4)/I4)</f>
        <v>5160.7285000000002</v>
      </c>
      <c r="K4" s="30">
        <f t="shared" ref="K4:K5" si="1">IF((E4-F4)=0,0,H4/(E4-F4))</f>
        <v>1</v>
      </c>
    </row>
    <row r="5" spans="2:11" x14ac:dyDescent="0.35">
      <c r="B5" s="22">
        <v>2</v>
      </c>
      <c r="C5" s="31"/>
      <c r="D5" s="32"/>
      <c r="E5" s="33">
        <v>0</v>
      </c>
      <c r="F5" s="33">
        <v>0</v>
      </c>
      <c r="G5" s="26" t="s">
        <v>73</v>
      </c>
      <c r="H5" s="34">
        <v>0</v>
      </c>
      <c r="I5" s="35">
        <f t="shared" ref="I5:I13" si="2">H5/H$14*100</f>
        <v>0</v>
      </c>
      <c r="J5" s="29">
        <f t="shared" si="0"/>
        <v>0</v>
      </c>
      <c r="K5" s="30">
        <f t="shared" si="1"/>
        <v>0</v>
      </c>
    </row>
    <row r="6" spans="2:11" x14ac:dyDescent="0.35">
      <c r="B6" s="22">
        <v>3</v>
      </c>
      <c r="C6" s="31"/>
      <c r="D6" s="32"/>
      <c r="E6" s="33">
        <v>0</v>
      </c>
      <c r="F6" s="33">
        <v>0</v>
      </c>
      <c r="G6" s="26" t="s">
        <v>73</v>
      </c>
      <c r="H6" s="34">
        <v>0</v>
      </c>
      <c r="I6" s="35">
        <f t="shared" si="2"/>
        <v>0</v>
      </c>
      <c r="J6" s="29">
        <f t="shared" si="0"/>
        <v>0</v>
      </c>
      <c r="K6" s="30">
        <f>IF((E6-F6)=0,0,H6/(E6-F6))</f>
        <v>0</v>
      </c>
    </row>
    <row r="7" spans="2:11" x14ac:dyDescent="0.3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73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3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73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3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73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3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73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3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73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3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73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3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73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4">
      <c r="B14" s="40"/>
      <c r="C14" s="41" t="s">
        <v>13</v>
      </c>
      <c r="D14" s="42"/>
      <c r="E14" s="42"/>
      <c r="F14" s="42"/>
      <c r="G14" s="42"/>
      <c r="H14" s="43">
        <f>SUM(H4:H13)</f>
        <v>516072.85</v>
      </c>
      <c r="I14" s="44">
        <f>SUM(I4:I13)</f>
        <v>100</v>
      </c>
      <c r="J14" s="45"/>
      <c r="K14" s="46"/>
    </row>
    <row r="15" spans="2:11" ht="15" thickBot="1" x14ac:dyDescent="0.4"/>
    <row r="16" spans="2:11" ht="35.25" customHeight="1" x14ac:dyDescent="0.35">
      <c r="B16" s="280" t="s">
        <v>14</v>
      </c>
      <c r="C16" s="281"/>
      <c r="D16" s="281"/>
      <c r="E16" s="281"/>
      <c r="F16" s="281"/>
      <c r="G16" s="281"/>
      <c r="H16" s="281"/>
      <c r="I16" s="281"/>
      <c r="J16" s="282"/>
    </row>
    <row r="17" spans="2:10" x14ac:dyDescent="0.35">
      <c r="B17" s="283" t="s">
        <v>1</v>
      </c>
      <c r="C17" s="253" t="s">
        <v>2</v>
      </c>
      <c r="D17" s="251" t="s">
        <v>15</v>
      </c>
      <c r="E17" s="285" t="s">
        <v>16</v>
      </c>
      <c r="F17" s="286"/>
      <c r="G17" s="287" t="s">
        <v>17</v>
      </c>
      <c r="H17" s="288"/>
      <c r="I17" s="289" t="s">
        <v>18</v>
      </c>
      <c r="J17" s="286"/>
    </row>
    <row r="18" spans="2:10" x14ac:dyDescent="0.35">
      <c r="B18" s="284"/>
      <c r="C18" s="254"/>
      <c r="D18" s="252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35">
      <c r="B19" s="47" cm="1">
        <f t="array" ref="B19:B28">B4:B13</f>
        <v>1</v>
      </c>
      <c r="C19" s="52" t="str" cm="1">
        <f t="array" ref="C19:C28">C4:C13</f>
        <v>Najnižšia cena za celý predmet zákazky v EUR s DPH</v>
      </c>
      <c r="D19" s="53" cm="1">
        <f t="array" ref="D19:D28">I4:I13</f>
        <v>100</v>
      </c>
      <c r="E19" s="54">
        <v>30000</v>
      </c>
      <c r="F19" s="55" t="str">
        <f>IF(I4=100,"0",IF((E4-F4)=0,0,(IF(G4="čím menej, tým lepšie",(I4*(E4-E19)/(E4-F4)),(I4*(E19-F4)/(E4-F4))))))</f>
        <v>0</v>
      </c>
      <c r="G19" s="54">
        <v>15000</v>
      </c>
      <c r="H19" s="56" t="str">
        <f>IF(I4=100,"0",IF((E4-F4)=0,0,IF(G4="čím menej, tým lepšie",(I4*(E4-G19)/(E4-F4)),(I4*(G19-F4)/(E4-F4)))))</f>
        <v>0</v>
      </c>
      <c r="I19" s="54">
        <v>0</v>
      </c>
      <c r="J19" s="55" t="str">
        <f>IF(I4=100,"0",IF((E4-F4)=0,0,IF(G4="čím menej, tým lepšie",(I4*(E4-I19)/(E4-F4)),(I4*(I19-F4)/(E4-F4)))))</f>
        <v>0</v>
      </c>
    </row>
    <row r="20" spans="2:10" ht="15" customHeight="1" x14ac:dyDescent="0.35">
      <c r="B20" s="47">
        <v>2</v>
      </c>
      <c r="C20" s="52">
        <v>0</v>
      </c>
      <c r="D20" s="53">
        <v>0</v>
      </c>
      <c r="E20" s="54">
        <v>36</v>
      </c>
      <c r="F20" s="55">
        <f>IF(I5=100,"0",IF((E5-F5)=0,0,(IF(G5="čím menej, tým lepšie",(I5*(E5-E20)/(E5-F5)),(I5*(E20-F5)/(E5-F5))))))</f>
        <v>0</v>
      </c>
      <c r="G20" s="54">
        <v>18</v>
      </c>
      <c r="H20" s="56">
        <f t="shared" ref="H20:H28" si="5">IF(I5=100,"0",IF((E5-F5)=0,0,IF(G5="čím menej, tým lepšie",(I5*(E5-G20)/(E5-F5)),(I5*(G20-F5)/(E5-F5)))))</f>
        <v>0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35">
      <c r="B21" s="47">
        <v>3</v>
      </c>
      <c r="C21" s="52">
        <v>0</v>
      </c>
      <c r="D21" s="53">
        <v>0</v>
      </c>
      <c r="E21" s="54">
        <v>50</v>
      </c>
      <c r="F21" s="55">
        <f>IF(I6=100,"0",IF((E6-F6)=0,0,(IF(G6="čím menej, tým lepšie",(I6*(E6-E21)/(E6-F6)),(I6*(E21-F6)/(E6-F6))))))</f>
        <v>0</v>
      </c>
      <c r="G21" s="54">
        <v>75</v>
      </c>
      <c r="H21" s="56">
        <f t="shared" si="5"/>
        <v>0</v>
      </c>
      <c r="I21" s="54">
        <v>100</v>
      </c>
      <c r="J21" s="55">
        <f t="shared" si="6"/>
        <v>0</v>
      </c>
    </row>
    <row r="22" spans="2:10" x14ac:dyDescent="0.3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3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3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3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3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3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" thickBot="1" x14ac:dyDescent="0.4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" thickBot="1" x14ac:dyDescent="0.4">
      <c r="B29" s="60"/>
      <c r="C29" s="61" t="s">
        <v>22</v>
      </c>
      <c r="D29" s="62">
        <f>SUM(_xlfn.ANCHORARRAY(D19))</f>
        <v>100</v>
      </c>
      <c r="E29" s="61"/>
      <c r="F29" s="63">
        <f>SUM(F19:F28)</f>
        <v>0</v>
      </c>
      <c r="G29" s="64"/>
      <c r="H29" s="63">
        <f t="shared" ref="H29:J29" si="8">SUM(H19:H28)</f>
        <v>0</v>
      </c>
      <c r="I29" s="64"/>
      <c r="J29" s="65">
        <f t="shared" si="8"/>
        <v>0</v>
      </c>
    </row>
    <row r="31" spans="2:10" ht="36.75" customHeight="1" x14ac:dyDescent="0.35">
      <c r="B31" s="255" t="s">
        <v>23</v>
      </c>
      <c r="C31" s="256"/>
      <c r="D31" s="256"/>
      <c r="E31" s="256"/>
      <c r="F31" s="256"/>
      <c r="G31" s="256"/>
      <c r="H31" s="256"/>
      <c r="I31" s="256"/>
      <c r="J31" s="257"/>
    </row>
    <row r="32" spans="2:10" x14ac:dyDescent="0.35">
      <c r="B32" s="258" t="s">
        <v>1</v>
      </c>
      <c r="C32" s="260" t="s">
        <v>2</v>
      </c>
      <c r="D32" s="261"/>
      <c r="E32" s="268" t="s">
        <v>16</v>
      </c>
      <c r="F32" s="269"/>
      <c r="G32" s="266" t="s">
        <v>17</v>
      </c>
      <c r="H32" s="267"/>
      <c r="I32" s="264" t="s">
        <v>18</v>
      </c>
      <c r="J32" s="265"/>
    </row>
    <row r="33" spans="2:10" x14ac:dyDescent="0.35">
      <c r="B33" s="259"/>
      <c r="C33" s="262"/>
      <c r="D33" s="263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35">
      <c r="B34" s="72" cm="1">
        <f t="array" ref="B34:B43">B19:B28</f>
        <v>1</v>
      </c>
      <c r="C34" s="73" t="str" cm="1">
        <f t="array" ref="C34:C43">C19:C28</f>
        <v>Najnižšia cena za celý predmet zákazky v EUR s DPH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35">
      <c r="B35" s="72">
        <v>2</v>
      </c>
      <c r="C35" s="73">
        <v>0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35">
      <c r="B36" s="72">
        <v>3</v>
      </c>
      <c r="C36" s="73">
        <v>0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3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3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3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3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3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3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" thickBot="1" x14ac:dyDescent="0.4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" thickBot="1" x14ac:dyDescent="0.4">
      <c r="B44" s="82"/>
      <c r="C44" s="83" t="s">
        <v>22</v>
      </c>
      <c r="D44" s="83"/>
      <c r="E44" s="83"/>
      <c r="F44" s="84">
        <f>SUM(F34:F43)</f>
        <v>30000</v>
      </c>
      <c r="G44" s="84"/>
      <c r="H44" s="84">
        <f t="shared" ref="H44:J44" si="15">SUM(H34:H43)</f>
        <v>15000</v>
      </c>
      <c r="I44" s="84"/>
      <c r="J44" s="85">
        <f t="shared" si="15"/>
        <v>0</v>
      </c>
    </row>
    <row r="45" spans="2:10" ht="15" thickBot="1" x14ac:dyDescent="0.4"/>
    <row r="46" spans="2:10" ht="36" customHeight="1" thickBot="1" x14ac:dyDescent="0.4">
      <c r="B46" s="290" t="s">
        <v>70</v>
      </c>
      <c r="C46" s="291"/>
      <c r="D46" s="291"/>
      <c r="E46" s="291"/>
      <c r="F46" s="291"/>
      <c r="G46" s="291"/>
      <c r="H46" s="291"/>
      <c r="I46" s="291"/>
      <c r="J46" s="292"/>
    </row>
    <row r="47" spans="2:10" ht="15.75" customHeight="1" x14ac:dyDescent="0.35">
      <c r="B47" s="274" t="s">
        <v>1</v>
      </c>
      <c r="C47" s="270" t="s">
        <v>2</v>
      </c>
      <c r="D47" s="271"/>
      <c r="E47" s="274" t="s">
        <v>16</v>
      </c>
      <c r="F47" s="275"/>
      <c r="G47" s="276" t="s">
        <v>17</v>
      </c>
      <c r="H47" s="277"/>
      <c r="I47" s="278" t="s">
        <v>18</v>
      </c>
      <c r="J47" s="279"/>
    </row>
    <row r="48" spans="2:10" x14ac:dyDescent="0.35">
      <c r="B48" s="293"/>
      <c r="C48" s="272"/>
      <c r="D48" s="273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35">
      <c r="B49" s="92" cm="1">
        <f t="array" ref="B49:B58">B34:B43</f>
        <v>1</v>
      </c>
      <c r="C49" s="93" t="str" cm="1">
        <f t="array" ref="C49:C58">C34:C43</f>
        <v>Najnižšia cena za celý predmet zákazky v EUR s DPH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35">
      <c r="B50" s="92">
        <v>2</v>
      </c>
      <c r="C50" s="93">
        <v>0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0</v>
      </c>
    </row>
    <row r="51" spans="2:10" x14ac:dyDescent="0.35">
      <c r="B51" s="92">
        <v>3</v>
      </c>
      <c r="C51" s="93">
        <v>0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0</v>
      </c>
    </row>
    <row r="52" spans="2:10" ht="15.75" customHeight="1" x14ac:dyDescent="0.3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3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3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3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3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3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" thickBot="1" x14ac:dyDescent="0.4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" thickBot="1" x14ac:dyDescent="0.4">
      <c r="B59" s="101"/>
      <c r="C59" s="102" t="s">
        <v>22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15000</v>
      </c>
      <c r="I59" s="103"/>
      <c r="J59" s="104">
        <f t="shared" si="22"/>
        <v>0</v>
      </c>
    </row>
    <row r="61" spans="2:10" x14ac:dyDescent="0.35">
      <c r="C61" s="14"/>
      <c r="D61" s="14"/>
      <c r="E61" s="14"/>
      <c r="F61" s="14"/>
      <c r="G61" s="14"/>
      <c r="H61" s="14"/>
    </row>
    <row r="62" spans="2:10" ht="30.75" customHeight="1" x14ac:dyDescent="0.35">
      <c r="C62" s="14"/>
      <c r="D62" s="14"/>
      <c r="E62" s="14"/>
      <c r="F62" s="14"/>
      <c r="G62" s="14"/>
      <c r="H62" s="14"/>
    </row>
    <row r="63" spans="2:10" x14ac:dyDescent="0.35">
      <c r="C63" s="14"/>
      <c r="D63" s="14"/>
      <c r="E63" s="14"/>
      <c r="F63" s="14"/>
      <c r="G63" s="14"/>
      <c r="H63" s="14"/>
    </row>
    <row r="64" spans="2:10" x14ac:dyDescent="0.35">
      <c r="C64" s="14"/>
      <c r="D64" s="14"/>
      <c r="E64" s="14"/>
      <c r="F64" s="14"/>
      <c r="G64" s="14"/>
      <c r="H64" s="14"/>
    </row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ht="15.75" customHeight="1" x14ac:dyDescent="0.35"/>
    <row r="73" s="14" customFormat="1" ht="15.75" customHeigh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52"/>
  <sheetViews>
    <sheetView tabSelected="1" zoomScaleNormal="100" workbookViewId="0">
      <selection activeCell="C40" sqref="C40:F40"/>
    </sheetView>
  </sheetViews>
  <sheetFormatPr defaultColWidth="9.1796875" defaultRowHeight="14.5" x14ac:dyDescent="0.35"/>
  <cols>
    <col min="1" max="1" width="4.7265625" style="14" customWidth="1"/>
    <col min="2" max="2" width="43.26953125" style="14" customWidth="1"/>
    <col min="3" max="3" width="7.453125" style="14" customWidth="1"/>
    <col min="4" max="4" width="28.453125" style="14" customWidth="1"/>
    <col min="5" max="5" width="26.81640625" style="14" customWidth="1"/>
    <col min="6" max="6" width="28.26953125" style="14" customWidth="1"/>
    <col min="7" max="16384" width="9.1796875" style="14"/>
  </cols>
  <sheetData>
    <row r="1" spans="2:6" ht="15" thickBot="1" x14ac:dyDescent="0.4"/>
    <row r="2" spans="2:6" ht="42.5" customHeight="1" thickBot="1" x14ac:dyDescent="0.4">
      <c r="B2" s="301" t="s">
        <v>270</v>
      </c>
      <c r="C2" s="302"/>
      <c r="D2" s="302"/>
      <c r="E2" s="302"/>
      <c r="F2" s="303"/>
    </row>
    <row r="3" spans="2:6" ht="15" thickBot="1" x14ac:dyDescent="0.4">
      <c r="B3" s="300"/>
      <c r="C3" s="300"/>
      <c r="D3" s="300"/>
      <c r="E3" s="300"/>
      <c r="F3" s="300"/>
    </row>
    <row r="4" spans="2:6" x14ac:dyDescent="0.35">
      <c r="B4" s="113" t="s">
        <v>26</v>
      </c>
      <c r="C4" s="313"/>
      <c r="D4" s="313"/>
      <c r="E4" s="313"/>
      <c r="F4" s="314"/>
    </row>
    <row r="5" spans="2:6" x14ac:dyDescent="0.35">
      <c r="B5" s="114" t="s">
        <v>27</v>
      </c>
      <c r="C5" s="297"/>
      <c r="D5" s="297"/>
      <c r="E5" s="297"/>
      <c r="F5" s="298"/>
    </row>
    <row r="6" spans="2:6" x14ac:dyDescent="0.35">
      <c r="B6" s="114" t="s">
        <v>28</v>
      </c>
      <c r="C6" s="297"/>
      <c r="D6" s="297"/>
      <c r="E6" s="297"/>
      <c r="F6" s="298"/>
    </row>
    <row r="7" spans="2:6" x14ac:dyDescent="0.35">
      <c r="B7" s="114" t="s">
        <v>29</v>
      </c>
      <c r="C7" s="297"/>
      <c r="D7" s="297"/>
      <c r="E7" s="297"/>
      <c r="F7" s="298"/>
    </row>
    <row r="8" spans="2:6" x14ac:dyDescent="0.35">
      <c r="B8" s="114" t="s">
        <v>30</v>
      </c>
      <c r="C8" s="297"/>
      <c r="D8" s="297"/>
      <c r="E8" s="297"/>
      <c r="F8" s="298"/>
    </row>
    <row r="9" spans="2:6" x14ac:dyDescent="0.35">
      <c r="B9" s="114" t="s">
        <v>31</v>
      </c>
      <c r="C9" s="297"/>
      <c r="D9" s="297"/>
      <c r="E9" s="297"/>
      <c r="F9" s="298"/>
    </row>
    <row r="10" spans="2:6" ht="15" customHeight="1" thickBot="1" x14ac:dyDescent="0.4">
      <c r="B10" s="115" t="s">
        <v>32</v>
      </c>
      <c r="C10" s="294" t="s">
        <v>271</v>
      </c>
      <c r="D10" s="295"/>
      <c r="E10" s="295"/>
      <c r="F10" s="296"/>
    </row>
    <row r="11" spans="2:6" ht="15" thickBot="1" x14ac:dyDescent="0.4">
      <c r="B11" s="300"/>
      <c r="C11" s="300"/>
      <c r="D11" s="300"/>
      <c r="E11" s="300"/>
      <c r="F11" s="300"/>
    </row>
    <row r="12" spans="2:6" ht="30" customHeight="1" thickBot="1" x14ac:dyDescent="0.4">
      <c r="B12" s="301" t="s">
        <v>33</v>
      </c>
      <c r="C12" s="302"/>
      <c r="D12" s="302"/>
      <c r="E12" s="302"/>
      <c r="F12" s="303"/>
    </row>
    <row r="13" spans="2:6" ht="31.5" customHeight="1" x14ac:dyDescent="0.35">
      <c r="B13" s="308" t="s">
        <v>81</v>
      </c>
      <c r="C13" s="309"/>
      <c r="D13" s="309"/>
      <c r="E13" s="310"/>
      <c r="F13" s="116"/>
    </row>
    <row r="14" spans="2:6" ht="31.5" customHeight="1" x14ac:dyDescent="0.35">
      <c r="B14" s="304" t="s">
        <v>34</v>
      </c>
      <c r="C14" s="305"/>
      <c r="D14" s="305"/>
      <c r="E14" s="305"/>
      <c r="F14" s="117"/>
    </row>
    <row r="15" spans="2:6" ht="30" customHeight="1" x14ac:dyDescent="0.35">
      <c r="B15" s="304" t="s">
        <v>35</v>
      </c>
      <c r="C15" s="305"/>
      <c r="D15" s="305"/>
      <c r="E15" s="305"/>
      <c r="F15" s="117"/>
    </row>
    <row r="16" spans="2:6" ht="30" customHeight="1" x14ac:dyDescent="0.35">
      <c r="B16" s="306" t="s">
        <v>36</v>
      </c>
      <c r="C16" s="307"/>
      <c r="D16" s="307"/>
      <c r="E16" s="307"/>
      <c r="F16" s="117"/>
    </row>
    <row r="17" spans="2:6" ht="45.75" customHeight="1" thickBot="1" x14ac:dyDescent="0.4">
      <c r="B17" s="311" t="s">
        <v>83</v>
      </c>
      <c r="C17" s="312"/>
      <c r="D17" s="312"/>
      <c r="E17" s="312"/>
      <c r="F17" s="118"/>
    </row>
    <row r="18" spans="2:6" x14ac:dyDescent="0.35">
      <c r="B18" s="300"/>
      <c r="C18" s="300"/>
      <c r="D18" s="300"/>
      <c r="E18" s="300"/>
      <c r="F18" s="300"/>
    </row>
    <row r="19" spans="2:6" ht="21" x14ac:dyDescent="0.35">
      <c r="B19" s="119" t="s">
        <v>72</v>
      </c>
      <c r="C19" s="299" t="str">
        <f>'Zákl. nastavenie'!C4</f>
        <v>Najnižšia cena za celý predmet zákazky v EUR s DPH</v>
      </c>
      <c r="D19" s="299"/>
      <c r="E19" s="299"/>
      <c r="F19" s="299"/>
    </row>
    <row r="20" spans="2:6" x14ac:dyDescent="0.35">
      <c r="B20" s="120" t="s">
        <v>37</v>
      </c>
      <c r="C20" s="348" t="s">
        <v>38</v>
      </c>
      <c r="D20" s="348"/>
      <c r="E20" s="120" t="s">
        <v>39</v>
      </c>
      <c r="F20" s="120" t="s">
        <v>265</v>
      </c>
    </row>
    <row r="21" spans="2:6" ht="20" customHeight="1" x14ac:dyDescent="0.35">
      <c r="B21" s="121" t="s">
        <v>123</v>
      </c>
      <c r="C21" s="349">
        <f>'Výkaz Výmer'!G15</f>
        <v>0</v>
      </c>
      <c r="D21" s="350"/>
      <c r="E21" s="123">
        <f>IF(C$10="Som platcom DPH",C21*0.2,0)</f>
        <v>0</v>
      </c>
      <c r="F21" s="122">
        <f>SUM(C21+E21)</f>
        <v>0</v>
      </c>
    </row>
    <row r="22" spans="2:6" ht="20" customHeight="1" x14ac:dyDescent="0.35">
      <c r="B22" s="121" t="s">
        <v>151</v>
      </c>
      <c r="C22" s="349">
        <f>'Výkaz Výmer'!G30</f>
        <v>0</v>
      </c>
      <c r="D22" s="350"/>
      <c r="E22" s="123">
        <f>IF(C$10="Som platcom DPH",C22*0.2,0)</f>
        <v>0</v>
      </c>
      <c r="F22" s="122">
        <f>SUM(C22+E22)</f>
        <v>0</v>
      </c>
    </row>
    <row r="23" spans="2:6" ht="20" customHeight="1" x14ac:dyDescent="0.35">
      <c r="B23" s="121" t="s">
        <v>159</v>
      </c>
      <c r="C23" s="349">
        <f>'Výkaz Výmer'!G45</f>
        <v>0</v>
      </c>
      <c r="D23" s="350"/>
      <c r="E23" s="123">
        <f t="shared" ref="E23:E30" si="0">IF(C$10="Som platcom DPH",C23*0.2,0)</f>
        <v>0</v>
      </c>
      <c r="F23" s="122">
        <f t="shared" ref="F23:F30" si="1">SUM(C23+E23)</f>
        <v>0</v>
      </c>
    </row>
    <row r="24" spans="2:6" ht="20" customHeight="1" x14ac:dyDescent="0.35">
      <c r="B24" s="121" t="s">
        <v>194</v>
      </c>
      <c r="C24" s="349">
        <f>'Výkaz Výmer'!G63</f>
        <v>0</v>
      </c>
      <c r="D24" s="350"/>
      <c r="E24" s="123">
        <f t="shared" si="0"/>
        <v>0</v>
      </c>
      <c r="F24" s="122">
        <f t="shared" si="1"/>
        <v>0</v>
      </c>
    </row>
    <row r="25" spans="2:6" ht="20" customHeight="1" x14ac:dyDescent="0.35">
      <c r="B25" s="121" t="s">
        <v>193</v>
      </c>
      <c r="C25" s="349">
        <f>'Výkaz Výmer'!G67</f>
        <v>0</v>
      </c>
      <c r="D25" s="350"/>
      <c r="E25" s="123">
        <f t="shared" si="0"/>
        <v>0</v>
      </c>
      <c r="F25" s="122">
        <f t="shared" si="1"/>
        <v>0</v>
      </c>
    </row>
    <row r="26" spans="2:6" ht="20" customHeight="1" x14ac:dyDescent="0.35">
      <c r="B26" s="121" t="s">
        <v>202</v>
      </c>
      <c r="C26" s="349">
        <f>'Výkaz Výmer'!G71</f>
        <v>0</v>
      </c>
      <c r="D26" s="350"/>
      <c r="E26" s="123">
        <f t="shared" si="0"/>
        <v>0</v>
      </c>
      <c r="F26" s="122">
        <f t="shared" si="1"/>
        <v>0</v>
      </c>
    </row>
    <row r="27" spans="2:6" ht="20" customHeight="1" x14ac:dyDescent="0.35">
      <c r="B27" s="121" t="s">
        <v>209</v>
      </c>
      <c r="C27" s="349">
        <f>'Výkaz Výmer'!G78</f>
        <v>0</v>
      </c>
      <c r="D27" s="350"/>
      <c r="E27" s="123">
        <f t="shared" si="0"/>
        <v>0</v>
      </c>
      <c r="F27" s="122">
        <f t="shared" si="1"/>
        <v>0</v>
      </c>
    </row>
    <row r="28" spans="2:6" ht="20" customHeight="1" x14ac:dyDescent="0.35">
      <c r="B28" s="121" t="s">
        <v>213</v>
      </c>
      <c r="C28" s="349">
        <f>'Výkaz Výmer'!G83</f>
        <v>0</v>
      </c>
      <c r="D28" s="350"/>
      <c r="E28" s="123">
        <f t="shared" si="0"/>
        <v>0</v>
      </c>
      <c r="F28" s="122">
        <f t="shared" si="1"/>
        <v>0</v>
      </c>
    </row>
    <row r="29" spans="2:6" ht="20" customHeight="1" x14ac:dyDescent="0.35">
      <c r="B29" s="121" t="s">
        <v>217</v>
      </c>
      <c r="C29" s="349">
        <f>'Výkaz Výmer'!G89</f>
        <v>0</v>
      </c>
      <c r="D29" s="350"/>
      <c r="E29" s="123">
        <f t="shared" si="0"/>
        <v>0</v>
      </c>
      <c r="F29" s="122">
        <f t="shared" si="1"/>
        <v>0</v>
      </c>
    </row>
    <row r="30" spans="2:6" ht="20" customHeight="1" x14ac:dyDescent="0.35">
      <c r="B30" s="121" t="s">
        <v>256</v>
      </c>
      <c r="C30" s="349">
        <f>'Výkaz Výmer'!G131</f>
        <v>0</v>
      </c>
      <c r="D30" s="350"/>
      <c r="E30" s="123">
        <f t="shared" si="0"/>
        <v>0</v>
      </c>
      <c r="F30" s="122">
        <f t="shared" si="1"/>
        <v>0</v>
      </c>
    </row>
    <row r="31" spans="2:6" x14ac:dyDescent="0.35">
      <c r="B31" s="124" t="s">
        <v>22</v>
      </c>
      <c r="C31" s="351">
        <f>SUM(C21:D30)</f>
        <v>0</v>
      </c>
      <c r="D31" s="352"/>
      <c r="E31" s="125">
        <f>SUM(E21:E30)</f>
        <v>0</v>
      </c>
      <c r="F31" s="126">
        <f>SUM(F21:F30)</f>
        <v>0</v>
      </c>
    </row>
    <row r="32" spans="2:6" ht="19" thickBot="1" x14ac:dyDescent="0.5">
      <c r="B32" s="127" t="s">
        <v>268</v>
      </c>
      <c r="C32" s="343">
        <f>F31</f>
        <v>0</v>
      </c>
      <c r="D32" s="343"/>
      <c r="E32" s="343"/>
      <c r="F32" s="344"/>
    </row>
    <row r="33" spans="2:6" ht="15" thickBot="1" x14ac:dyDescent="0.4">
      <c r="B33" s="345"/>
      <c r="C33" s="346"/>
      <c r="D33" s="346"/>
      <c r="E33" s="346"/>
      <c r="F33" s="347"/>
    </row>
    <row r="34" spans="2:6" ht="21.5" thickBot="1" x14ac:dyDescent="0.4">
      <c r="B34" s="326" t="s">
        <v>84</v>
      </c>
      <c r="C34" s="327"/>
      <c r="D34" s="327"/>
      <c r="E34" s="327"/>
      <c r="F34" s="328"/>
    </row>
    <row r="35" spans="2:6" ht="18.5" x14ac:dyDescent="0.35">
      <c r="B35" s="316" t="s">
        <v>85</v>
      </c>
      <c r="C35" s="317"/>
      <c r="D35" s="317"/>
      <c r="E35" s="317"/>
      <c r="F35" s="318"/>
    </row>
    <row r="36" spans="2:6" ht="42" customHeight="1" x14ac:dyDescent="0.35">
      <c r="B36" s="319" t="s">
        <v>269</v>
      </c>
      <c r="C36" s="320"/>
      <c r="D36" s="320"/>
      <c r="E36" s="320"/>
      <c r="F36" s="321"/>
    </row>
    <row r="37" spans="2:6" ht="20" customHeight="1" x14ac:dyDescent="0.35">
      <c r="B37" s="107" t="s">
        <v>86</v>
      </c>
      <c r="C37" s="322"/>
      <c r="D37" s="322"/>
      <c r="E37" s="108" t="s">
        <v>89</v>
      </c>
      <c r="F37" s="109"/>
    </row>
    <row r="38" spans="2:6" ht="20" customHeight="1" x14ac:dyDescent="0.35">
      <c r="B38" s="107" t="s">
        <v>88</v>
      </c>
      <c r="C38" s="322"/>
      <c r="D38" s="322"/>
      <c r="E38" s="355" t="s">
        <v>87</v>
      </c>
      <c r="F38" s="357"/>
    </row>
    <row r="39" spans="2:6" ht="20" customHeight="1" x14ac:dyDescent="0.35">
      <c r="B39" s="107" t="s">
        <v>90</v>
      </c>
      <c r="C39" s="353"/>
      <c r="D39" s="354"/>
      <c r="E39" s="356"/>
      <c r="F39" s="357"/>
    </row>
    <row r="40" spans="2:6" ht="20" customHeight="1" thickBot="1" x14ac:dyDescent="0.4">
      <c r="B40" s="110" t="s">
        <v>91</v>
      </c>
      <c r="C40" s="323"/>
      <c r="D40" s="324"/>
      <c r="E40" s="324"/>
      <c r="F40" s="325"/>
    </row>
    <row r="41" spans="2:6" ht="19" customHeight="1" thickBot="1" x14ac:dyDescent="0.55000000000000004">
      <c r="B41" s="358"/>
      <c r="C41" s="358"/>
      <c r="D41" s="358"/>
      <c r="E41" s="358"/>
      <c r="F41" s="358"/>
    </row>
    <row r="42" spans="2:6" ht="21.5" thickBot="1" x14ac:dyDescent="0.4">
      <c r="B42" s="326" t="s">
        <v>92</v>
      </c>
      <c r="C42" s="327"/>
      <c r="D42" s="327"/>
      <c r="E42" s="327"/>
      <c r="F42" s="328"/>
    </row>
    <row r="43" spans="2:6" ht="20" customHeight="1" x14ac:dyDescent="0.35">
      <c r="B43" s="329" t="s">
        <v>93</v>
      </c>
      <c r="C43" s="330"/>
      <c r="D43" s="330"/>
      <c r="E43" s="330"/>
      <c r="F43" s="366"/>
    </row>
    <row r="44" spans="2:6" ht="39.5" customHeight="1" x14ac:dyDescent="0.35">
      <c r="B44" s="331" t="s">
        <v>94</v>
      </c>
      <c r="C44" s="332"/>
      <c r="D44" s="332"/>
      <c r="E44" s="332"/>
      <c r="F44" s="333"/>
    </row>
    <row r="45" spans="2:6" ht="20" customHeight="1" x14ac:dyDescent="0.35">
      <c r="B45" s="334" t="s">
        <v>95</v>
      </c>
      <c r="C45" s="335"/>
      <c r="D45" s="335"/>
      <c r="E45" s="335"/>
      <c r="F45" s="336"/>
    </row>
    <row r="46" spans="2:6" ht="20" customHeight="1" x14ac:dyDescent="0.35">
      <c r="B46" s="111" t="s">
        <v>96</v>
      </c>
      <c r="C46" s="337"/>
      <c r="D46" s="338"/>
      <c r="E46" s="337"/>
      <c r="F46" s="339"/>
    </row>
    <row r="47" spans="2:6" ht="20" customHeight="1" x14ac:dyDescent="0.35">
      <c r="B47" s="111" t="s">
        <v>97</v>
      </c>
      <c r="C47" s="337"/>
      <c r="D47" s="338"/>
      <c r="E47" s="337"/>
      <c r="F47" s="339"/>
    </row>
    <row r="48" spans="2:6" ht="20" customHeight="1" x14ac:dyDescent="0.35">
      <c r="B48" s="111" t="s">
        <v>98</v>
      </c>
      <c r="C48" s="337"/>
      <c r="D48" s="338"/>
      <c r="E48" s="337"/>
      <c r="F48" s="339"/>
    </row>
    <row r="49" spans="2:6" ht="20" customHeight="1" thickBot="1" x14ac:dyDescent="0.4">
      <c r="B49" s="112" t="s">
        <v>99</v>
      </c>
      <c r="C49" s="340"/>
      <c r="D49" s="341"/>
      <c r="E49" s="340"/>
      <c r="F49" s="342"/>
    </row>
    <row r="50" spans="2:6" ht="15" thickBot="1" x14ac:dyDescent="0.4">
      <c r="B50" s="315"/>
      <c r="C50" s="315"/>
      <c r="D50" s="315"/>
      <c r="E50" s="315"/>
      <c r="F50" s="315"/>
    </row>
    <row r="51" spans="2:6" x14ac:dyDescent="0.35">
      <c r="B51" s="367" t="s">
        <v>40</v>
      </c>
      <c r="C51" s="368" t="s">
        <v>41</v>
      </c>
      <c r="D51" s="368"/>
      <c r="E51" s="369" t="s">
        <v>42</v>
      </c>
      <c r="F51" s="370"/>
    </row>
    <row r="52" spans="2:6" ht="15" thickBot="1" x14ac:dyDescent="0.4">
      <c r="B52" s="371"/>
      <c r="C52" s="372"/>
      <c r="D52" s="372"/>
      <c r="E52" s="373"/>
      <c r="F52" s="374"/>
    </row>
  </sheetData>
  <sheetProtection algorithmName="SHA-512" hashValue="cn6t4CAx9PN0xXqk0dEuWrxE1JZac53wDPuhgRjvtQv3HK2bhCmHmD6YXYWSBl3/n14LtDLQfOChW7dMxM5ZhA==" saltValue="pip6Umdz3B7Dw+34iSda9Q==" spinCount="100000" sheet="1" objects="1" scenarios="1" selectLockedCells="1"/>
  <mergeCells count="58">
    <mergeCell ref="C48:D48"/>
    <mergeCell ref="E48:F48"/>
    <mergeCell ref="C26:D26"/>
    <mergeCell ref="C25:D25"/>
    <mergeCell ref="C39:D39"/>
    <mergeCell ref="E38:E39"/>
    <mergeCell ref="F38:F39"/>
    <mergeCell ref="B41:F41"/>
    <mergeCell ref="E49:F49"/>
    <mergeCell ref="B34:F34"/>
    <mergeCell ref="C32:F32"/>
    <mergeCell ref="B33:F33"/>
    <mergeCell ref="C20:D20"/>
    <mergeCell ref="C30:D30"/>
    <mergeCell ref="C29:D29"/>
    <mergeCell ref="C23:D23"/>
    <mergeCell ref="C22:D22"/>
    <mergeCell ref="C21:D21"/>
    <mergeCell ref="C31:D31"/>
    <mergeCell ref="C28:D28"/>
    <mergeCell ref="C27:D27"/>
    <mergeCell ref="C24:D24"/>
    <mergeCell ref="C47:D47"/>
    <mergeCell ref="E47:F47"/>
    <mergeCell ref="B50:F50"/>
    <mergeCell ref="B51:B52"/>
    <mergeCell ref="C51:D52"/>
    <mergeCell ref="E51:F52"/>
    <mergeCell ref="B35:F35"/>
    <mergeCell ref="B36:F36"/>
    <mergeCell ref="C37:D37"/>
    <mergeCell ref="C38:D38"/>
    <mergeCell ref="C40:F40"/>
    <mergeCell ref="B42:F42"/>
    <mergeCell ref="B43:E43"/>
    <mergeCell ref="B44:F44"/>
    <mergeCell ref="B45:F45"/>
    <mergeCell ref="C46:D46"/>
    <mergeCell ref="E46:F46"/>
    <mergeCell ref="C49:D49"/>
    <mergeCell ref="B2:F2"/>
    <mergeCell ref="B3:F3"/>
    <mergeCell ref="C4:F4"/>
    <mergeCell ref="C5:F5"/>
    <mergeCell ref="C6:F6"/>
    <mergeCell ref="C10:F10"/>
    <mergeCell ref="C7:F7"/>
    <mergeCell ref="C19:F19"/>
    <mergeCell ref="C8:F8"/>
    <mergeCell ref="C9:F9"/>
    <mergeCell ref="B11:F11"/>
    <mergeCell ref="B12:F12"/>
    <mergeCell ref="B14:E14"/>
    <mergeCell ref="B15:E15"/>
    <mergeCell ref="B16:E16"/>
    <mergeCell ref="B13:E13"/>
    <mergeCell ref="B17:E17"/>
    <mergeCell ref="B18:F18"/>
  </mergeCells>
  <conditionalFormatting sqref="B45 B46:C49">
    <cfRule type="expression" dxfId="0" priority="1" stopIfTrue="1">
      <formula>$F$19="áno"</formula>
    </cfRule>
  </conditionalFormatting>
  <dataValidations count="2">
    <dataValidation type="list" allowBlank="1" showInputMessage="1" showErrorMessage="1" sqref="C10" xr:uid="{CACC827A-9BDE-4D68-BE0A-714B664E9FFF}">
      <formula1>"Som platcom DPH,Nie som platcom DPH"</formula1>
    </dataValidation>
    <dataValidation type="list" allowBlank="1" showInputMessage="1" showErrorMessage="1" sqref="F43" xr:uid="{C4C3A8B7-F7D6-49A3-9BCC-2EA5771A1621}">
      <formula1>"áno, nie"</formula1>
    </dataValidation>
  </dataValidations>
  <pageMargins left="0.7" right="0.7" top="0.75" bottom="0.75" header="0.3" footer="0.3"/>
  <pageSetup paperSize="9" scale="61" orientation="portrait" r:id="rId1"/>
  <rowBreaks count="1" manualBreakCount="1">
    <brk id="33" max="5" man="1"/>
  </rowBreaks>
  <colBreaks count="1" manualBreakCount="1">
    <brk id="6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4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5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6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7" name="Check Box 8">
              <controlPr defaultSize="0" autoFill="0" autoLine="0" autoPict="0">
                <anchor moveWithCells="1">
                  <from>
                    <xdr:col>4</xdr:col>
                    <xdr:colOff>1936750</xdr:colOff>
                    <xdr:row>16</xdr:row>
                    <xdr:rowOff>0</xdr:rowOff>
                  </from>
                  <to>
                    <xdr:col>6</xdr:col>
                    <xdr:colOff>88900</xdr:colOff>
                    <xdr:row>16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8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12700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22DF5-908E-473D-82BA-2DA15A08F6FD}">
  <dimension ref="A1:BH143"/>
  <sheetViews>
    <sheetView topLeftCell="A128" workbookViewId="0">
      <selection activeCell="F135" sqref="F135"/>
    </sheetView>
  </sheetViews>
  <sheetFormatPr defaultColWidth="8" defaultRowHeight="14.5" x14ac:dyDescent="0.35"/>
  <cols>
    <col min="1" max="1" width="6.7265625" customWidth="1"/>
    <col min="2" max="2" width="10.6328125" customWidth="1"/>
    <col min="3" max="3" width="53.54296875" customWidth="1"/>
    <col min="4" max="4" width="6.54296875" customWidth="1"/>
    <col min="5" max="5" width="11.81640625" customWidth="1"/>
    <col min="6" max="6" width="13.54296875" customWidth="1"/>
    <col min="7" max="7" width="19.1796875" customWidth="1"/>
    <col min="9" max="9" width="9.26953125" hidden="1" customWidth="1"/>
    <col min="10" max="15" width="12.1796875" hidden="1" customWidth="1"/>
    <col min="16" max="16" width="14" hidden="1" customWidth="1"/>
    <col min="17" max="17" width="10.54296875" customWidth="1"/>
    <col min="18" max="18" width="14" customWidth="1"/>
    <col min="19" max="19" width="10.54296875" customWidth="1"/>
    <col min="20" max="20" width="12.81640625" customWidth="1"/>
    <col min="21" max="21" width="9.453125" customWidth="1"/>
    <col min="22" max="22" width="12.81640625" customWidth="1"/>
    <col min="23" max="23" width="14" customWidth="1"/>
    <col min="24" max="24" width="9.453125" customWidth="1"/>
    <col min="25" max="25" width="12.81640625" customWidth="1"/>
    <col min="26" max="26" width="14" customWidth="1"/>
  </cols>
  <sheetData>
    <row r="1" spans="1:60" s="132" customFormat="1" ht="7" customHeight="1" thickBot="1" x14ac:dyDescent="0.4">
      <c r="A1" s="131"/>
      <c r="B1" s="131"/>
      <c r="C1" s="131"/>
      <c r="D1" s="131"/>
      <c r="E1" s="131"/>
      <c r="F1" s="131"/>
      <c r="G1" s="131"/>
    </row>
    <row r="2" spans="1:60" s="132" customFormat="1" ht="25" customHeight="1" x14ac:dyDescent="0.35">
      <c r="A2" s="133" t="s">
        <v>100</v>
      </c>
      <c r="B2" s="131"/>
      <c r="C2" s="131"/>
      <c r="D2" s="131"/>
      <c r="E2" s="131"/>
      <c r="F2" s="131"/>
      <c r="G2" s="134"/>
    </row>
    <row r="3" spans="1:60" s="132" customFormat="1" ht="7" customHeight="1" x14ac:dyDescent="0.35">
      <c r="A3" s="135"/>
      <c r="G3" s="136"/>
    </row>
    <row r="4" spans="1:60" s="132" customFormat="1" ht="12" customHeight="1" x14ac:dyDescent="0.35">
      <c r="A4" s="137" t="s">
        <v>101</v>
      </c>
      <c r="G4" s="136"/>
    </row>
    <row r="5" spans="1:60" s="132" customFormat="1" ht="16.5" customHeight="1" x14ac:dyDescent="0.35">
      <c r="A5" s="135"/>
      <c r="B5" s="359" t="s">
        <v>102</v>
      </c>
      <c r="C5" s="360"/>
      <c r="D5" s="360"/>
      <c r="E5" s="360"/>
      <c r="G5" s="136"/>
    </row>
    <row r="6" spans="1:60" s="132" customFormat="1" ht="12" customHeight="1" x14ac:dyDescent="0.35">
      <c r="A6" s="137" t="s">
        <v>103</v>
      </c>
      <c r="G6" s="136"/>
    </row>
    <row r="7" spans="1:60" s="132" customFormat="1" ht="16.5" customHeight="1" x14ac:dyDescent="0.35">
      <c r="A7" s="135"/>
      <c r="B7" s="361" t="s">
        <v>104</v>
      </c>
      <c r="C7" s="362"/>
      <c r="D7" s="362"/>
      <c r="E7" s="362"/>
      <c r="G7" s="136"/>
    </row>
    <row r="8" spans="1:60" s="132" customFormat="1" ht="7" customHeight="1" x14ac:dyDescent="0.35">
      <c r="A8" s="135"/>
      <c r="G8" s="136"/>
    </row>
    <row r="9" spans="1:60" s="132" customFormat="1" ht="12" customHeight="1" x14ac:dyDescent="0.35">
      <c r="A9" s="137" t="s">
        <v>105</v>
      </c>
      <c r="C9" s="139"/>
      <c r="F9" s="138" t="s">
        <v>106</v>
      </c>
      <c r="G9" s="140"/>
    </row>
    <row r="10" spans="1:60" s="132" customFormat="1" ht="7" customHeight="1" x14ac:dyDescent="0.35">
      <c r="A10" s="135"/>
      <c r="G10" s="136"/>
    </row>
    <row r="11" spans="1:60" s="132" customFormat="1" ht="10.4" customHeight="1" thickBot="1" x14ac:dyDescent="0.4">
      <c r="A11" s="135"/>
      <c r="G11" s="136"/>
    </row>
    <row r="12" spans="1:60" s="145" customFormat="1" ht="29.25" customHeight="1" thickBot="1" x14ac:dyDescent="0.4">
      <c r="A12" s="141" t="s">
        <v>107</v>
      </c>
      <c r="B12" s="142" t="s">
        <v>108</v>
      </c>
      <c r="C12" s="143" t="s">
        <v>109</v>
      </c>
      <c r="D12" s="144" t="s">
        <v>110</v>
      </c>
      <c r="E12" s="144" t="s">
        <v>111</v>
      </c>
      <c r="F12" s="142" t="s">
        <v>112</v>
      </c>
      <c r="G12" s="143" t="s">
        <v>113</v>
      </c>
      <c r="I12" s="146" t="s">
        <v>114</v>
      </c>
      <c r="J12" s="147" t="s">
        <v>115</v>
      </c>
      <c r="K12" s="147" t="s">
        <v>116</v>
      </c>
      <c r="L12" s="147" t="s">
        <v>117</v>
      </c>
      <c r="M12" s="147" t="s">
        <v>118</v>
      </c>
      <c r="N12" s="147" t="s">
        <v>119</v>
      </c>
      <c r="O12" s="148" t="s">
        <v>120</v>
      </c>
    </row>
    <row r="13" spans="1:60" s="132" customFormat="1" ht="22.9" customHeight="1" x14ac:dyDescent="0.35">
      <c r="A13" s="149" t="s">
        <v>121</v>
      </c>
      <c r="G13" s="150"/>
      <c r="I13" s="151"/>
      <c r="J13" s="152"/>
      <c r="K13" s="153" t="e">
        <f>K14</f>
        <v>#REF!</v>
      </c>
      <c r="L13" s="152"/>
      <c r="M13" s="153" t="e">
        <f>M14</f>
        <v>#REF!</v>
      </c>
      <c r="N13" s="152"/>
      <c r="O13" s="154" t="e">
        <f>O14</f>
        <v>#REF!</v>
      </c>
      <c r="AO13" s="155"/>
      <c r="AP13" s="155"/>
      <c r="BF13" s="156"/>
    </row>
    <row r="14" spans="1:60" s="159" customFormat="1" ht="25.9" customHeight="1" thickBot="1" x14ac:dyDescent="0.4">
      <c r="A14" s="157"/>
      <c r="B14" s="158"/>
      <c r="C14" s="158" t="s">
        <v>122</v>
      </c>
      <c r="G14" s="160">
        <f>G15+G30+G89+G131+G83+G78+G71+G67+G63+G45</f>
        <v>0</v>
      </c>
      <c r="I14" s="161"/>
      <c r="K14" s="162" t="e">
        <f>K15+#REF!+K130+#REF!</f>
        <v>#REF!</v>
      </c>
      <c r="M14" s="162" t="e">
        <f>M15+#REF!+M130+#REF!</f>
        <v>#REF!</v>
      </c>
      <c r="O14" s="163" t="e">
        <f>O15+#REF!+O130+#REF!</f>
        <v>#REF!</v>
      </c>
      <c r="AM14" s="164"/>
      <c r="AO14" s="165"/>
      <c r="AP14" s="165"/>
      <c r="AT14" s="164"/>
      <c r="BF14" s="166"/>
    </row>
    <row r="15" spans="1:60" s="159" customFormat="1" ht="22.9" customHeight="1" thickBot="1" x14ac:dyDescent="0.4">
      <c r="A15" s="167"/>
      <c r="B15" s="168">
        <v>1.1000000000000001</v>
      </c>
      <c r="C15" s="168" t="s">
        <v>123</v>
      </c>
      <c r="D15" s="169"/>
      <c r="E15" s="169"/>
      <c r="F15" s="169"/>
      <c r="G15" s="170">
        <f>SUM(G16:G25)+SUM(G27:G29)</f>
        <v>0</v>
      </c>
      <c r="I15" s="161"/>
      <c r="K15" s="162" t="e">
        <f>SUM(K16:K44)</f>
        <v>#REF!</v>
      </c>
      <c r="M15" s="162" t="e">
        <f>SUM(M16:M44)</f>
        <v>#REF!</v>
      </c>
      <c r="O15" s="163" t="e">
        <f>SUM(O16:O44)</f>
        <v>#REF!</v>
      </c>
      <c r="Q15" s="171"/>
      <c r="AM15" s="164"/>
      <c r="AO15" s="165"/>
      <c r="AP15" s="165"/>
      <c r="AT15" s="164"/>
      <c r="BF15" s="166"/>
    </row>
    <row r="16" spans="1:60" s="132" customFormat="1" ht="26" customHeight="1" x14ac:dyDescent="0.35">
      <c r="A16" s="172" t="s">
        <v>124</v>
      </c>
      <c r="B16" s="173"/>
      <c r="C16" s="174" t="s">
        <v>125</v>
      </c>
      <c r="D16" s="175" t="s">
        <v>126</v>
      </c>
      <c r="E16" s="176">
        <v>1</v>
      </c>
      <c r="F16" s="128"/>
      <c r="G16" s="177">
        <f t="shared" ref="G16:G25" si="0">ROUND(F16*E16,2)</f>
        <v>0</v>
      </c>
      <c r="I16" s="178" t="s">
        <v>114</v>
      </c>
      <c r="J16" s="179">
        <v>0</v>
      </c>
      <c r="K16" s="179">
        <f>J16*E16</f>
        <v>0</v>
      </c>
      <c r="L16" s="179">
        <v>0</v>
      </c>
      <c r="M16" s="179">
        <f>L16*E16</f>
        <v>0</v>
      </c>
      <c r="N16" s="179">
        <v>0</v>
      </c>
      <c r="O16" s="180">
        <f>N16*E16</f>
        <v>0</v>
      </c>
      <c r="R16" s="181"/>
      <c r="AM16" s="182"/>
      <c r="AO16" s="182"/>
      <c r="AP16" s="182"/>
      <c r="AT16" s="155"/>
      <c r="AZ16" s="181"/>
      <c r="BA16" s="181"/>
      <c r="BB16" s="181"/>
      <c r="BC16" s="181"/>
      <c r="BD16" s="181"/>
      <c r="BE16" s="155"/>
      <c r="BF16" s="181"/>
      <c r="BG16" s="155"/>
      <c r="BH16" s="182"/>
    </row>
    <row r="17" spans="1:60" s="132" customFormat="1" ht="26" customHeight="1" x14ac:dyDescent="0.35">
      <c r="A17" s="183" t="s">
        <v>127</v>
      </c>
      <c r="B17" s="184"/>
      <c r="C17" s="185" t="s">
        <v>128</v>
      </c>
      <c r="D17" s="186" t="s">
        <v>126</v>
      </c>
      <c r="E17" s="187">
        <v>1</v>
      </c>
      <c r="F17" s="129"/>
      <c r="G17" s="188">
        <f t="shared" si="0"/>
        <v>0</v>
      </c>
      <c r="I17" s="178" t="s">
        <v>114</v>
      </c>
      <c r="J17" s="179">
        <v>0</v>
      </c>
      <c r="K17" s="179">
        <f>J17*E17</f>
        <v>0</v>
      </c>
      <c r="L17" s="179">
        <v>0</v>
      </c>
      <c r="M17" s="179">
        <f>L17*E17</f>
        <v>0</v>
      </c>
      <c r="N17" s="179">
        <v>0</v>
      </c>
      <c r="O17" s="180">
        <f>N17*E17</f>
        <v>0</v>
      </c>
      <c r="AM17" s="182"/>
      <c r="AO17" s="182"/>
      <c r="AP17" s="182"/>
      <c r="AT17" s="155"/>
      <c r="AZ17" s="181"/>
      <c r="BA17" s="181"/>
      <c r="BB17" s="181"/>
      <c r="BC17" s="181"/>
      <c r="BD17" s="181"/>
      <c r="BE17" s="155"/>
      <c r="BF17" s="181"/>
      <c r="BG17" s="155"/>
      <c r="BH17" s="182"/>
    </row>
    <row r="18" spans="1:60" s="132" customFormat="1" ht="26" customHeight="1" x14ac:dyDescent="0.35">
      <c r="A18" s="183" t="s">
        <v>129</v>
      </c>
      <c r="B18" s="184"/>
      <c r="C18" s="185" t="s">
        <v>130</v>
      </c>
      <c r="D18" s="186" t="s">
        <v>126</v>
      </c>
      <c r="E18" s="187">
        <v>1</v>
      </c>
      <c r="F18" s="129"/>
      <c r="G18" s="188">
        <f t="shared" si="0"/>
        <v>0</v>
      </c>
      <c r="I18" s="178"/>
      <c r="J18" s="179"/>
      <c r="K18" s="179"/>
      <c r="L18" s="179"/>
      <c r="M18" s="179"/>
      <c r="N18" s="179"/>
      <c r="O18" s="180"/>
      <c r="AM18" s="182"/>
      <c r="AO18" s="182"/>
      <c r="AP18" s="182"/>
      <c r="AT18" s="155"/>
      <c r="AZ18" s="181"/>
      <c r="BA18" s="181"/>
      <c r="BB18" s="181"/>
      <c r="BC18" s="181"/>
      <c r="BD18" s="181"/>
      <c r="BE18" s="155"/>
      <c r="BF18" s="181"/>
      <c r="BG18" s="155"/>
      <c r="BH18" s="182"/>
    </row>
    <row r="19" spans="1:60" s="132" customFormat="1" ht="36" customHeight="1" x14ac:dyDescent="0.35">
      <c r="A19" s="183" t="s">
        <v>131</v>
      </c>
      <c r="B19" s="184"/>
      <c r="C19" s="185" t="s">
        <v>132</v>
      </c>
      <c r="D19" s="186" t="s">
        <v>126</v>
      </c>
      <c r="E19" s="187">
        <v>1700</v>
      </c>
      <c r="F19" s="129"/>
      <c r="G19" s="188">
        <f t="shared" si="0"/>
        <v>0</v>
      </c>
      <c r="I19" s="178" t="s">
        <v>114</v>
      </c>
      <c r="J19" s="179">
        <v>0</v>
      </c>
      <c r="K19" s="179">
        <f>J19*E19</f>
        <v>0</v>
      </c>
      <c r="L19" s="179">
        <v>0</v>
      </c>
      <c r="M19" s="179">
        <f>L19*E19</f>
        <v>0</v>
      </c>
      <c r="N19" s="179">
        <v>0</v>
      </c>
      <c r="O19" s="180">
        <f>N19*E19</f>
        <v>0</v>
      </c>
      <c r="AM19" s="182"/>
      <c r="AO19" s="182"/>
      <c r="AP19" s="182"/>
      <c r="AT19" s="155"/>
      <c r="AZ19" s="181"/>
      <c r="BA19" s="181"/>
      <c r="BB19" s="181"/>
      <c r="BC19" s="181"/>
      <c r="BD19" s="181"/>
      <c r="BE19" s="155"/>
      <c r="BF19" s="181"/>
      <c r="BG19" s="155"/>
      <c r="BH19" s="182"/>
    </row>
    <row r="20" spans="1:60" s="132" customFormat="1" ht="26" customHeight="1" x14ac:dyDescent="0.35">
      <c r="A20" s="183" t="s">
        <v>133</v>
      </c>
      <c r="B20" s="184"/>
      <c r="C20" s="185" t="s">
        <v>134</v>
      </c>
      <c r="D20" s="186" t="s">
        <v>135</v>
      </c>
      <c r="E20" s="189">
        <v>55.7</v>
      </c>
      <c r="F20" s="129"/>
      <c r="G20" s="188">
        <f t="shared" si="0"/>
        <v>0</v>
      </c>
      <c r="I20" s="178"/>
      <c r="J20" s="179"/>
      <c r="K20" s="179"/>
      <c r="L20" s="179"/>
      <c r="M20" s="179"/>
      <c r="N20" s="179"/>
      <c r="O20" s="180"/>
      <c r="AM20" s="182"/>
      <c r="AO20" s="182"/>
      <c r="AP20" s="182"/>
      <c r="AT20" s="155"/>
      <c r="AZ20" s="181"/>
      <c r="BA20" s="181"/>
      <c r="BB20" s="181"/>
      <c r="BC20" s="181"/>
      <c r="BD20" s="181"/>
      <c r="BE20" s="155"/>
      <c r="BF20" s="181"/>
      <c r="BG20" s="155"/>
      <c r="BH20" s="182"/>
    </row>
    <row r="21" spans="1:60" s="132" customFormat="1" ht="26" customHeight="1" x14ac:dyDescent="0.35">
      <c r="A21" s="183" t="s">
        <v>136</v>
      </c>
      <c r="B21" s="184"/>
      <c r="C21" s="185" t="s">
        <v>137</v>
      </c>
      <c r="D21" s="186" t="s">
        <v>135</v>
      </c>
      <c r="E21" s="189">
        <v>57.5</v>
      </c>
      <c r="F21" s="129"/>
      <c r="G21" s="188">
        <f t="shared" si="0"/>
        <v>0</v>
      </c>
      <c r="I21" s="178"/>
      <c r="J21" s="179"/>
      <c r="K21" s="179"/>
      <c r="L21" s="179"/>
      <c r="M21" s="179"/>
      <c r="N21" s="179"/>
      <c r="O21" s="180"/>
      <c r="AM21" s="182"/>
      <c r="AO21" s="182"/>
      <c r="AP21" s="182"/>
      <c r="AT21" s="155"/>
      <c r="AZ21" s="181"/>
      <c r="BA21" s="181"/>
      <c r="BB21" s="181"/>
      <c r="BC21" s="181"/>
      <c r="BD21" s="181"/>
      <c r="BE21" s="155"/>
      <c r="BF21" s="181"/>
      <c r="BG21" s="155"/>
      <c r="BH21" s="182"/>
    </row>
    <row r="22" spans="1:60" s="132" customFormat="1" ht="36.5" customHeight="1" x14ac:dyDescent="0.35">
      <c r="A22" s="183" t="s">
        <v>138</v>
      </c>
      <c r="B22" s="184"/>
      <c r="C22" s="185" t="s">
        <v>139</v>
      </c>
      <c r="D22" s="186" t="s">
        <v>126</v>
      </c>
      <c r="E22" s="187">
        <v>500</v>
      </c>
      <c r="F22" s="129"/>
      <c r="G22" s="188">
        <f t="shared" si="0"/>
        <v>0</v>
      </c>
      <c r="I22" s="178" t="s">
        <v>114</v>
      </c>
      <c r="J22" s="179">
        <v>0</v>
      </c>
      <c r="K22" s="179">
        <f>J22*E22</f>
        <v>0</v>
      </c>
      <c r="L22" s="179">
        <v>0</v>
      </c>
      <c r="M22" s="179">
        <f>L22*E22</f>
        <v>0</v>
      </c>
      <c r="N22" s="179">
        <v>0</v>
      </c>
      <c r="O22" s="180">
        <f>N22*E22</f>
        <v>0</v>
      </c>
      <c r="AM22" s="182"/>
      <c r="AO22" s="182"/>
      <c r="AP22" s="182"/>
      <c r="AT22" s="155"/>
      <c r="AZ22" s="181"/>
      <c r="BA22" s="181"/>
      <c r="BB22" s="181"/>
      <c r="BC22" s="181"/>
      <c r="BD22" s="181"/>
      <c r="BE22" s="155"/>
      <c r="BF22" s="181"/>
      <c r="BG22" s="155"/>
      <c r="BH22" s="182"/>
    </row>
    <row r="23" spans="1:60" s="132" customFormat="1" ht="26" customHeight="1" x14ac:dyDescent="0.35">
      <c r="A23" s="183" t="s">
        <v>140</v>
      </c>
      <c r="B23" s="184"/>
      <c r="C23" s="185" t="s">
        <v>141</v>
      </c>
      <c r="D23" s="186" t="s">
        <v>135</v>
      </c>
      <c r="E23" s="189">
        <v>16.399999999999999</v>
      </c>
      <c r="F23" s="129"/>
      <c r="G23" s="188">
        <f t="shared" si="0"/>
        <v>0</v>
      </c>
      <c r="I23" s="178"/>
      <c r="J23" s="179"/>
      <c r="K23" s="179"/>
      <c r="L23" s="179"/>
      <c r="M23" s="179"/>
      <c r="N23" s="179"/>
      <c r="O23" s="180"/>
      <c r="AM23" s="182"/>
      <c r="AO23" s="182"/>
      <c r="AP23" s="182"/>
      <c r="AT23" s="155"/>
      <c r="AZ23" s="181"/>
      <c r="BA23" s="181"/>
      <c r="BB23" s="181"/>
      <c r="BC23" s="181"/>
      <c r="BD23" s="181"/>
      <c r="BE23" s="155"/>
      <c r="BF23" s="181"/>
      <c r="BG23" s="155"/>
      <c r="BH23" s="182"/>
    </row>
    <row r="24" spans="1:60" s="132" customFormat="1" ht="26" customHeight="1" x14ac:dyDescent="0.35">
      <c r="A24" s="183" t="s">
        <v>142</v>
      </c>
      <c r="B24" s="184"/>
      <c r="C24" s="185" t="s">
        <v>143</v>
      </c>
      <c r="D24" s="186" t="s">
        <v>135</v>
      </c>
      <c r="E24" s="189">
        <v>16.899999999999999</v>
      </c>
      <c r="F24" s="129"/>
      <c r="G24" s="188">
        <f t="shared" si="0"/>
        <v>0</v>
      </c>
      <c r="I24" s="178"/>
      <c r="J24" s="179"/>
      <c r="K24" s="179"/>
      <c r="L24" s="179"/>
      <c r="M24" s="179"/>
      <c r="N24" s="179"/>
      <c r="O24" s="180"/>
      <c r="AM24" s="182"/>
      <c r="AO24" s="182"/>
      <c r="AP24" s="182"/>
      <c r="AT24" s="155"/>
      <c r="AZ24" s="181"/>
      <c r="BA24" s="181"/>
      <c r="BB24" s="181"/>
      <c r="BC24" s="181"/>
      <c r="BD24" s="181"/>
      <c r="BE24" s="155"/>
      <c r="BF24" s="181"/>
      <c r="BG24" s="155"/>
      <c r="BH24" s="182"/>
    </row>
    <row r="25" spans="1:60" s="132" customFormat="1" ht="26" customHeight="1" x14ac:dyDescent="0.35">
      <c r="A25" s="183" t="s">
        <v>144</v>
      </c>
      <c r="B25" s="184"/>
      <c r="C25" s="185" t="s">
        <v>145</v>
      </c>
      <c r="D25" s="186" t="s">
        <v>126</v>
      </c>
      <c r="E25" s="187">
        <v>128</v>
      </c>
      <c r="F25" s="129"/>
      <c r="G25" s="188">
        <f t="shared" si="0"/>
        <v>0</v>
      </c>
      <c r="I25" s="178" t="s">
        <v>114</v>
      </c>
      <c r="J25" s="179">
        <v>0</v>
      </c>
      <c r="K25" s="179">
        <f>J25*E25</f>
        <v>0</v>
      </c>
      <c r="L25" s="179">
        <v>0</v>
      </c>
      <c r="M25" s="179">
        <f>L25*E25</f>
        <v>0</v>
      </c>
      <c r="N25" s="179">
        <v>0</v>
      </c>
      <c r="O25" s="180">
        <f>N25*E25</f>
        <v>0</v>
      </c>
      <c r="AM25" s="182"/>
      <c r="AO25" s="182"/>
      <c r="AP25" s="182"/>
      <c r="AT25" s="155"/>
      <c r="AZ25" s="181"/>
      <c r="BA25" s="181"/>
      <c r="BB25" s="181"/>
      <c r="BC25" s="181"/>
      <c r="BD25" s="181"/>
      <c r="BE25" s="155"/>
      <c r="BF25" s="181"/>
      <c r="BG25" s="155"/>
      <c r="BH25" s="182"/>
    </row>
    <row r="26" spans="1:60" s="132" customFormat="1" ht="26" customHeight="1" x14ac:dyDescent="0.35">
      <c r="A26" s="183" t="s">
        <v>146</v>
      </c>
      <c r="B26" s="184"/>
      <c r="C26" s="363" t="s">
        <v>147</v>
      </c>
      <c r="D26" s="364"/>
      <c r="E26" s="364"/>
      <c r="F26" s="364"/>
      <c r="G26" s="365"/>
      <c r="I26" s="178" t="s">
        <v>114</v>
      </c>
      <c r="J26" s="179">
        <v>0</v>
      </c>
      <c r="K26" s="179" t="e">
        <f>J26*#REF!</f>
        <v>#REF!</v>
      </c>
      <c r="L26" s="179">
        <v>0</v>
      </c>
      <c r="M26" s="179" t="e">
        <f>L26*#REF!</f>
        <v>#REF!</v>
      </c>
      <c r="N26" s="179">
        <v>0</v>
      </c>
      <c r="O26" s="180" t="e">
        <f>N26*#REF!</f>
        <v>#REF!</v>
      </c>
      <c r="AM26" s="182"/>
      <c r="AO26" s="182"/>
      <c r="AP26" s="182"/>
      <c r="AT26" s="155"/>
      <c r="AZ26" s="181"/>
      <c r="BA26" s="181"/>
      <c r="BB26" s="181"/>
      <c r="BC26" s="181"/>
      <c r="BD26" s="181"/>
      <c r="BE26" s="155"/>
      <c r="BF26" s="181"/>
      <c r="BG26" s="155"/>
      <c r="BH26" s="182"/>
    </row>
    <row r="27" spans="1:60" s="132" customFormat="1" ht="39.5" customHeight="1" x14ac:dyDescent="0.35">
      <c r="A27" s="183" t="s">
        <v>148</v>
      </c>
      <c r="B27" s="184"/>
      <c r="C27" s="185" t="s">
        <v>132</v>
      </c>
      <c r="D27" s="186" t="s">
        <v>126</v>
      </c>
      <c r="E27" s="187">
        <v>51</v>
      </c>
      <c r="F27" s="129"/>
      <c r="G27" s="188">
        <f>ROUND(F27*E27,2)</f>
        <v>0</v>
      </c>
      <c r="I27" s="178" t="s">
        <v>114</v>
      </c>
      <c r="J27" s="179">
        <v>0</v>
      </c>
      <c r="K27" s="179">
        <f>J27*E26</f>
        <v>0</v>
      </c>
      <c r="L27" s="179">
        <v>0</v>
      </c>
      <c r="M27" s="179">
        <f>L27*E26</f>
        <v>0</v>
      </c>
      <c r="N27" s="179">
        <v>0</v>
      </c>
      <c r="O27" s="180">
        <f>N27*E26</f>
        <v>0</v>
      </c>
      <c r="AM27" s="182"/>
      <c r="AO27" s="182"/>
      <c r="AP27" s="182"/>
      <c r="AT27" s="155"/>
      <c r="AZ27" s="181"/>
      <c r="BA27" s="181"/>
      <c r="BB27" s="181"/>
      <c r="BC27" s="181"/>
      <c r="BD27" s="181"/>
      <c r="BE27" s="155"/>
      <c r="BF27" s="181"/>
      <c r="BG27" s="155"/>
      <c r="BH27" s="182"/>
    </row>
    <row r="28" spans="1:60" s="132" customFormat="1" ht="37" customHeight="1" x14ac:dyDescent="0.35">
      <c r="A28" s="183" t="s">
        <v>149</v>
      </c>
      <c r="B28" s="184"/>
      <c r="C28" s="185" t="s">
        <v>139</v>
      </c>
      <c r="D28" s="186" t="s">
        <v>126</v>
      </c>
      <c r="E28" s="187">
        <v>15</v>
      </c>
      <c r="F28" s="129"/>
      <c r="G28" s="188">
        <f>ROUND(F28*E28,2)</f>
        <v>0</v>
      </c>
      <c r="I28" s="178" t="s">
        <v>114</v>
      </c>
      <c r="J28" s="179">
        <v>0</v>
      </c>
      <c r="K28" s="179">
        <f>J28*E27</f>
        <v>0</v>
      </c>
      <c r="L28" s="179">
        <v>0</v>
      </c>
      <c r="M28" s="179">
        <f>L28*E27</f>
        <v>0</v>
      </c>
      <c r="N28" s="179">
        <v>0</v>
      </c>
      <c r="O28" s="180">
        <f>N28*E27</f>
        <v>0</v>
      </c>
      <c r="AM28" s="182"/>
      <c r="AO28" s="182"/>
      <c r="AP28" s="182"/>
      <c r="AT28" s="155"/>
      <c r="AZ28" s="181"/>
      <c r="BA28" s="181"/>
      <c r="BB28" s="181"/>
      <c r="BC28" s="181"/>
      <c r="BD28" s="181"/>
      <c r="BE28" s="155"/>
      <c r="BF28" s="181"/>
      <c r="BG28" s="155"/>
      <c r="BH28" s="182"/>
    </row>
    <row r="29" spans="1:60" s="132" customFormat="1" ht="26" customHeight="1" thickBot="1" x14ac:dyDescent="0.4">
      <c r="A29" s="183" t="s">
        <v>150</v>
      </c>
      <c r="B29" s="184"/>
      <c r="C29" s="185" t="s">
        <v>145</v>
      </c>
      <c r="D29" s="186" t="s">
        <v>126</v>
      </c>
      <c r="E29" s="187">
        <v>4</v>
      </c>
      <c r="F29" s="129"/>
      <c r="G29" s="188">
        <f>ROUND(F29*E29,2)</f>
        <v>0</v>
      </c>
      <c r="I29" s="178"/>
      <c r="J29" s="179"/>
      <c r="K29" s="179"/>
      <c r="L29" s="179"/>
      <c r="M29" s="179"/>
      <c r="N29" s="179"/>
      <c r="O29" s="180"/>
      <c r="AM29" s="182"/>
      <c r="AO29" s="182"/>
      <c r="AP29" s="182"/>
      <c r="AT29" s="155"/>
      <c r="AZ29" s="181"/>
      <c r="BA29" s="181"/>
      <c r="BB29" s="181"/>
      <c r="BC29" s="181"/>
      <c r="BD29" s="181"/>
      <c r="BE29" s="155"/>
      <c r="BF29" s="181"/>
      <c r="BG29" s="155"/>
      <c r="BH29" s="182"/>
    </row>
    <row r="30" spans="1:60" s="132" customFormat="1" ht="15" thickBot="1" x14ac:dyDescent="0.4">
      <c r="A30" s="190"/>
      <c r="B30" s="168">
        <v>1.2</v>
      </c>
      <c r="C30" s="168" t="s">
        <v>151</v>
      </c>
      <c r="D30" s="191"/>
      <c r="E30" s="191"/>
      <c r="F30" s="191"/>
      <c r="G30" s="170">
        <f>SUM(G31:G44)</f>
        <v>0</v>
      </c>
      <c r="I30" s="178"/>
      <c r="J30" s="179"/>
      <c r="K30" s="179"/>
      <c r="L30" s="179"/>
      <c r="M30" s="179"/>
      <c r="N30" s="179"/>
      <c r="O30" s="180"/>
      <c r="AM30" s="182"/>
      <c r="AO30" s="182"/>
      <c r="AP30" s="182"/>
      <c r="AT30" s="155"/>
      <c r="AZ30" s="181"/>
      <c r="BA30" s="181"/>
      <c r="BB30" s="181"/>
      <c r="BC30" s="181"/>
      <c r="BD30" s="181"/>
      <c r="BE30" s="155"/>
      <c r="BF30" s="181"/>
      <c r="BG30" s="155"/>
      <c r="BH30" s="182"/>
    </row>
    <row r="31" spans="1:60" s="132" customFormat="1" ht="26" customHeight="1" x14ac:dyDescent="0.35">
      <c r="A31" s="172">
        <v>15</v>
      </c>
      <c r="B31" s="173"/>
      <c r="C31" s="174" t="s">
        <v>152</v>
      </c>
      <c r="D31" s="175" t="s">
        <v>126</v>
      </c>
      <c r="E31" s="176">
        <v>1</v>
      </c>
      <c r="F31" s="128"/>
      <c r="G31" s="177">
        <f t="shared" ref="G31:G40" si="1">ROUND(F31*E31,2)</f>
        <v>0</v>
      </c>
      <c r="I31" s="178"/>
      <c r="J31" s="179"/>
      <c r="K31" s="179"/>
      <c r="L31" s="179"/>
      <c r="M31" s="179"/>
      <c r="N31" s="179"/>
      <c r="O31" s="180"/>
      <c r="AM31" s="182"/>
      <c r="AO31" s="182"/>
      <c r="AP31" s="182"/>
      <c r="AT31" s="155"/>
      <c r="AZ31" s="181"/>
      <c r="BA31" s="181"/>
      <c r="BB31" s="181"/>
      <c r="BC31" s="181"/>
      <c r="BD31" s="181"/>
      <c r="BE31" s="155"/>
      <c r="BF31" s="181"/>
      <c r="BG31" s="155"/>
      <c r="BH31" s="182"/>
    </row>
    <row r="32" spans="1:60" s="132" customFormat="1" ht="26" customHeight="1" x14ac:dyDescent="0.35">
      <c r="A32" s="183">
        <v>16</v>
      </c>
      <c r="B32" s="184"/>
      <c r="C32" s="185" t="s">
        <v>153</v>
      </c>
      <c r="D32" s="186" t="s">
        <v>126</v>
      </c>
      <c r="E32" s="187">
        <v>1</v>
      </c>
      <c r="F32" s="129"/>
      <c r="G32" s="188">
        <f t="shared" si="1"/>
        <v>0</v>
      </c>
      <c r="I32" s="178"/>
      <c r="J32" s="179"/>
      <c r="K32" s="179"/>
      <c r="L32" s="179"/>
      <c r="M32" s="179"/>
      <c r="N32" s="179"/>
      <c r="O32" s="180"/>
      <c r="AM32" s="182"/>
      <c r="AO32" s="182"/>
      <c r="AP32" s="182"/>
      <c r="AT32" s="155"/>
      <c r="AZ32" s="181"/>
      <c r="BA32" s="181"/>
      <c r="BB32" s="181"/>
      <c r="BC32" s="181"/>
      <c r="BD32" s="181"/>
      <c r="BE32" s="155"/>
      <c r="BF32" s="181"/>
      <c r="BG32" s="155"/>
      <c r="BH32" s="182"/>
    </row>
    <row r="33" spans="1:60" s="132" customFormat="1" ht="26" customHeight="1" x14ac:dyDescent="0.35">
      <c r="A33" s="183">
        <v>17</v>
      </c>
      <c r="B33" s="184"/>
      <c r="C33" s="185" t="s">
        <v>154</v>
      </c>
      <c r="D33" s="186" t="s">
        <v>126</v>
      </c>
      <c r="E33" s="187">
        <v>1</v>
      </c>
      <c r="F33" s="129"/>
      <c r="G33" s="188">
        <f t="shared" si="1"/>
        <v>0</v>
      </c>
      <c r="I33" s="178"/>
      <c r="J33" s="179"/>
      <c r="K33" s="179"/>
      <c r="L33" s="179"/>
      <c r="M33" s="179"/>
      <c r="N33" s="179"/>
      <c r="O33" s="180"/>
      <c r="AM33" s="182"/>
      <c r="AO33" s="182"/>
      <c r="AP33" s="182"/>
      <c r="AT33" s="155"/>
      <c r="AZ33" s="181"/>
      <c r="BA33" s="181"/>
      <c r="BB33" s="181"/>
      <c r="BC33" s="181"/>
      <c r="BD33" s="181"/>
      <c r="BE33" s="155"/>
      <c r="BF33" s="181"/>
      <c r="BG33" s="155"/>
      <c r="BH33" s="182"/>
    </row>
    <row r="34" spans="1:60" s="132" customFormat="1" ht="34.5" customHeight="1" x14ac:dyDescent="0.35">
      <c r="A34" s="183">
        <v>18</v>
      </c>
      <c r="B34" s="184"/>
      <c r="C34" s="185" t="s">
        <v>155</v>
      </c>
      <c r="D34" s="186" t="s">
        <v>126</v>
      </c>
      <c r="E34" s="187">
        <v>480</v>
      </c>
      <c r="F34" s="129"/>
      <c r="G34" s="188">
        <f t="shared" si="1"/>
        <v>0</v>
      </c>
      <c r="I34" s="178"/>
      <c r="J34" s="179"/>
      <c r="K34" s="179"/>
      <c r="L34" s="179"/>
      <c r="M34" s="179"/>
      <c r="N34" s="179"/>
      <c r="O34" s="180"/>
      <c r="AM34" s="182"/>
      <c r="AO34" s="182"/>
      <c r="AP34" s="182"/>
      <c r="AT34" s="155"/>
      <c r="AZ34" s="181"/>
      <c r="BA34" s="181"/>
      <c r="BB34" s="181"/>
      <c r="BC34" s="181"/>
      <c r="BD34" s="181"/>
      <c r="BE34" s="155"/>
      <c r="BF34" s="181"/>
      <c r="BG34" s="155"/>
      <c r="BH34" s="182"/>
    </row>
    <row r="35" spans="1:60" s="132" customFormat="1" ht="26" customHeight="1" x14ac:dyDescent="0.35">
      <c r="A35" s="183">
        <v>19</v>
      </c>
      <c r="B35" s="184"/>
      <c r="C35" s="185" t="s">
        <v>134</v>
      </c>
      <c r="D35" s="186" t="s">
        <v>135</v>
      </c>
      <c r="E35" s="189">
        <v>27.6</v>
      </c>
      <c r="F35" s="129"/>
      <c r="G35" s="188">
        <f t="shared" si="1"/>
        <v>0</v>
      </c>
      <c r="I35" s="178"/>
      <c r="J35" s="179"/>
      <c r="K35" s="179"/>
      <c r="L35" s="179"/>
      <c r="M35" s="179"/>
      <c r="N35" s="179"/>
      <c r="O35" s="180"/>
      <c r="AM35" s="182"/>
      <c r="AO35" s="182"/>
      <c r="AP35" s="182"/>
      <c r="AT35" s="155"/>
      <c r="AZ35" s="181"/>
      <c r="BA35" s="181"/>
      <c r="BB35" s="181"/>
      <c r="BC35" s="181"/>
      <c r="BD35" s="181"/>
      <c r="BE35" s="155"/>
      <c r="BF35" s="181"/>
      <c r="BG35" s="155"/>
      <c r="BH35" s="182"/>
    </row>
    <row r="36" spans="1:60" s="132" customFormat="1" ht="26" customHeight="1" x14ac:dyDescent="0.35">
      <c r="A36" s="183">
        <v>20</v>
      </c>
      <c r="B36" s="184"/>
      <c r="C36" s="185" t="s">
        <v>137</v>
      </c>
      <c r="D36" s="186" t="s">
        <v>135</v>
      </c>
      <c r="E36" s="189">
        <v>28.5</v>
      </c>
      <c r="F36" s="129"/>
      <c r="G36" s="188">
        <f t="shared" si="1"/>
        <v>0</v>
      </c>
      <c r="I36" s="178"/>
      <c r="J36" s="179"/>
      <c r="K36" s="179"/>
      <c r="L36" s="179"/>
      <c r="M36" s="179"/>
      <c r="N36" s="179"/>
      <c r="O36" s="180"/>
      <c r="AM36" s="182"/>
      <c r="AO36" s="182"/>
      <c r="AP36" s="182"/>
      <c r="AT36" s="155"/>
      <c r="AZ36" s="181"/>
      <c r="BA36" s="181"/>
      <c r="BB36" s="181"/>
      <c r="BC36" s="181"/>
      <c r="BD36" s="181"/>
      <c r="BE36" s="155"/>
      <c r="BF36" s="181"/>
      <c r="BG36" s="155"/>
      <c r="BH36" s="182"/>
    </row>
    <row r="37" spans="1:60" s="132" customFormat="1" ht="26" customHeight="1" x14ac:dyDescent="0.35">
      <c r="A37" s="183">
        <v>21</v>
      </c>
      <c r="B37" s="184"/>
      <c r="C37" s="185" t="s">
        <v>156</v>
      </c>
      <c r="D37" s="186" t="s">
        <v>126</v>
      </c>
      <c r="E37" s="187">
        <v>40</v>
      </c>
      <c r="F37" s="129"/>
      <c r="G37" s="188">
        <f t="shared" si="1"/>
        <v>0</v>
      </c>
      <c r="I37" s="178"/>
      <c r="J37" s="179"/>
      <c r="K37" s="179"/>
      <c r="L37" s="179"/>
      <c r="M37" s="179"/>
      <c r="N37" s="179"/>
      <c r="O37" s="180"/>
      <c r="AM37" s="182"/>
      <c r="AO37" s="182"/>
      <c r="AP37" s="182"/>
      <c r="AT37" s="155"/>
      <c r="AZ37" s="181"/>
      <c r="BA37" s="181"/>
      <c r="BB37" s="181"/>
      <c r="BC37" s="181"/>
      <c r="BD37" s="181"/>
      <c r="BE37" s="155"/>
      <c r="BF37" s="181"/>
      <c r="BG37" s="155"/>
      <c r="BH37" s="182"/>
    </row>
    <row r="38" spans="1:60" s="132" customFormat="1" ht="38.5" customHeight="1" x14ac:dyDescent="0.35">
      <c r="A38" s="183">
        <v>22</v>
      </c>
      <c r="B38" s="184"/>
      <c r="C38" s="185" t="s">
        <v>157</v>
      </c>
      <c r="D38" s="186" t="s">
        <v>126</v>
      </c>
      <c r="E38" s="187">
        <v>160</v>
      </c>
      <c r="F38" s="129"/>
      <c r="G38" s="188">
        <f t="shared" si="1"/>
        <v>0</v>
      </c>
      <c r="I38" s="178"/>
      <c r="J38" s="179"/>
      <c r="K38" s="179"/>
      <c r="L38" s="179"/>
      <c r="M38" s="179"/>
      <c r="N38" s="179"/>
      <c r="O38" s="180"/>
      <c r="AM38" s="182"/>
      <c r="AO38" s="182"/>
      <c r="AP38" s="182"/>
      <c r="AT38" s="155"/>
      <c r="AZ38" s="181"/>
      <c r="BA38" s="181"/>
      <c r="BB38" s="181"/>
      <c r="BC38" s="181"/>
      <c r="BD38" s="181"/>
      <c r="BE38" s="155"/>
      <c r="BF38" s="181"/>
      <c r="BG38" s="155"/>
      <c r="BH38" s="182"/>
    </row>
    <row r="39" spans="1:60" s="132" customFormat="1" ht="26" customHeight="1" x14ac:dyDescent="0.35">
      <c r="A39" s="183">
        <v>23</v>
      </c>
      <c r="B39" s="184"/>
      <c r="C39" s="185" t="s">
        <v>141</v>
      </c>
      <c r="D39" s="186" t="s">
        <v>135</v>
      </c>
      <c r="E39" s="189">
        <v>9.1999999999999993</v>
      </c>
      <c r="F39" s="129"/>
      <c r="G39" s="188">
        <f>ROUND(F39*E39,2)</f>
        <v>0</v>
      </c>
      <c r="I39" s="178"/>
      <c r="J39" s="179"/>
      <c r="K39" s="179"/>
      <c r="L39" s="179"/>
      <c r="M39" s="179"/>
      <c r="N39" s="179"/>
      <c r="O39" s="180"/>
      <c r="AM39" s="182"/>
      <c r="AO39" s="182"/>
      <c r="AP39" s="182"/>
      <c r="AT39" s="155"/>
      <c r="AZ39" s="181"/>
      <c r="BA39" s="181"/>
      <c r="BB39" s="181"/>
      <c r="BC39" s="181"/>
      <c r="BD39" s="181"/>
      <c r="BE39" s="155"/>
      <c r="BF39" s="181"/>
      <c r="BG39" s="155"/>
      <c r="BH39" s="182"/>
    </row>
    <row r="40" spans="1:60" s="132" customFormat="1" ht="26" customHeight="1" x14ac:dyDescent="0.35">
      <c r="A40" s="183">
        <v>24</v>
      </c>
      <c r="B40" s="184"/>
      <c r="C40" s="185" t="s">
        <v>143</v>
      </c>
      <c r="D40" s="186" t="s">
        <v>135</v>
      </c>
      <c r="E40" s="189">
        <v>9.6</v>
      </c>
      <c r="F40" s="129"/>
      <c r="G40" s="188">
        <f t="shared" si="1"/>
        <v>0</v>
      </c>
      <c r="I40" s="178"/>
      <c r="J40" s="179"/>
      <c r="K40" s="179"/>
      <c r="L40" s="179"/>
      <c r="M40" s="179"/>
      <c r="N40" s="179"/>
      <c r="O40" s="180"/>
      <c r="AM40" s="182"/>
      <c r="AO40" s="182"/>
      <c r="AP40" s="182"/>
      <c r="AT40" s="155"/>
      <c r="AZ40" s="181"/>
      <c r="BA40" s="181"/>
      <c r="BB40" s="181"/>
      <c r="BC40" s="181"/>
      <c r="BD40" s="181"/>
      <c r="BE40" s="155"/>
      <c r="BF40" s="181"/>
      <c r="BG40" s="155"/>
      <c r="BH40" s="182"/>
    </row>
    <row r="41" spans="1:60" s="132" customFormat="1" ht="26" customHeight="1" x14ac:dyDescent="0.35">
      <c r="A41" s="183"/>
      <c r="B41" s="184"/>
      <c r="C41" s="363" t="s">
        <v>158</v>
      </c>
      <c r="D41" s="364"/>
      <c r="E41" s="364"/>
      <c r="F41" s="364"/>
      <c r="G41" s="365"/>
      <c r="I41" s="178"/>
      <c r="J41" s="179"/>
      <c r="K41" s="179"/>
      <c r="L41" s="179"/>
      <c r="M41" s="179"/>
      <c r="N41" s="179"/>
      <c r="O41" s="180"/>
      <c r="AM41" s="182"/>
      <c r="AO41" s="182"/>
      <c r="AP41" s="182"/>
      <c r="AT41" s="155"/>
      <c r="AZ41" s="181"/>
      <c r="BA41" s="181"/>
      <c r="BB41" s="181"/>
      <c r="BC41" s="181"/>
      <c r="BD41" s="181"/>
      <c r="BE41" s="155"/>
      <c r="BF41" s="181"/>
      <c r="BG41" s="155"/>
      <c r="BH41" s="182"/>
    </row>
    <row r="42" spans="1:60" s="132" customFormat="1" ht="36" customHeight="1" x14ac:dyDescent="0.35">
      <c r="A42" s="183">
        <v>25</v>
      </c>
      <c r="B42" s="184"/>
      <c r="C42" s="185" t="s">
        <v>155</v>
      </c>
      <c r="D42" s="186" t="s">
        <v>126</v>
      </c>
      <c r="E42" s="187">
        <v>15</v>
      </c>
      <c r="F42" s="129"/>
      <c r="G42" s="188">
        <f>ROUND(F42*E42,2)</f>
        <v>0</v>
      </c>
      <c r="I42" s="178"/>
      <c r="J42" s="179"/>
      <c r="K42" s="179"/>
      <c r="L42" s="179"/>
      <c r="M42" s="179"/>
      <c r="N42" s="179"/>
      <c r="O42" s="180"/>
      <c r="AM42" s="182"/>
      <c r="AO42" s="182"/>
      <c r="AP42" s="182"/>
      <c r="AT42" s="155"/>
      <c r="AZ42" s="181"/>
      <c r="BA42" s="181"/>
      <c r="BB42" s="181"/>
      <c r="BC42" s="181"/>
      <c r="BD42" s="181"/>
      <c r="BE42" s="155"/>
      <c r="BF42" s="181"/>
      <c r="BG42" s="155"/>
      <c r="BH42" s="182"/>
    </row>
    <row r="43" spans="1:60" s="132" customFormat="1" ht="26" customHeight="1" x14ac:dyDescent="0.35">
      <c r="A43" s="183">
        <v>26</v>
      </c>
      <c r="B43" s="184"/>
      <c r="C43" s="185" t="s">
        <v>156</v>
      </c>
      <c r="D43" s="186" t="s">
        <v>126</v>
      </c>
      <c r="E43" s="187">
        <v>2</v>
      </c>
      <c r="F43" s="129"/>
      <c r="G43" s="188">
        <f>ROUND(F43*E43,2)</f>
        <v>0</v>
      </c>
      <c r="I43" s="178"/>
      <c r="J43" s="179"/>
      <c r="K43" s="179"/>
      <c r="L43" s="179"/>
      <c r="M43" s="179"/>
      <c r="N43" s="179"/>
      <c r="O43" s="180"/>
      <c r="AM43" s="182"/>
      <c r="AO43" s="182"/>
      <c r="AP43" s="182"/>
      <c r="AT43" s="155"/>
      <c r="AZ43" s="181"/>
      <c r="BA43" s="181"/>
      <c r="BB43" s="181"/>
      <c r="BC43" s="181"/>
      <c r="BD43" s="181"/>
      <c r="BE43" s="155"/>
      <c r="BF43" s="181"/>
      <c r="BG43" s="155"/>
      <c r="BH43" s="182"/>
    </row>
    <row r="44" spans="1:60" s="132" customFormat="1" ht="40" customHeight="1" thickBot="1" x14ac:dyDescent="0.4">
      <c r="A44" s="183">
        <v>27</v>
      </c>
      <c r="B44" s="184"/>
      <c r="C44" s="185" t="s">
        <v>157</v>
      </c>
      <c r="D44" s="186" t="s">
        <v>126</v>
      </c>
      <c r="E44" s="187">
        <v>7</v>
      </c>
      <c r="F44" s="129"/>
      <c r="G44" s="188">
        <f>ROUND(F44*E44,2)</f>
        <v>0</v>
      </c>
      <c r="I44" s="178"/>
      <c r="J44" s="179"/>
      <c r="K44" s="179"/>
      <c r="L44" s="179"/>
      <c r="M44" s="179"/>
      <c r="N44" s="179"/>
      <c r="O44" s="180"/>
      <c r="AM44" s="182"/>
      <c r="AO44" s="182"/>
      <c r="AP44" s="182"/>
      <c r="AT44" s="155"/>
      <c r="AZ44" s="181"/>
      <c r="BA44" s="181"/>
      <c r="BB44" s="181"/>
      <c r="BC44" s="181"/>
      <c r="BD44" s="181"/>
      <c r="BE44" s="155"/>
      <c r="BF44" s="181"/>
      <c r="BG44" s="155"/>
      <c r="BH44" s="182"/>
    </row>
    <row r="45" spans="1:60" s="132" customFormat="1" ht="15" thickBot="1" x14ac:dyDescent="0.4">
      <c r="A45" s="192"/>
      <c r="B45" s="193">
        <v>45352</v>
      </c>
      <c r="C45" s="168" t="s">
        <v>159</v>
      </c>
      <c r="D45" s="144"/>
      <c r="E45" s="194"/>
      <c r="F45" s="191"/>
      <c r="G45" s="170">
        <f>SUM(G46:G62)</f>
        <v>0</v>
      </c>
      <c r="I45" s="178"/>
      <c r="J45" s="179"/>
      <c r="K45" s="179"/>
      <c r="L45" s="179"/>
      <c r="M45" s="179"/>
      <c r="N45" s="179"/>
      <c r="O45" s="180"/>
      <c r="AM45" s="182"/>
      <c r="AO45" s="182"/>
      <c r="AP45" s="182"/>
      <c r="AT45" s="155"/>
      <c r="AZ45" s="181"/>
      <c r="BA45" s="181"/>
      <c r="BB45" s="181"/>
      <c r="BC45" s="181"/>
      <c r="BD45" s="181"/>
      <c r="BE45" s="155"/>
      <c r="BF45" s="181"/>
      <c r="BG45" s="155"/>
      <c r="BH45" s="182"/>
    </row>
    <row r="46" spans="1:60" s="132" customFormat="1" ht="26" customHeight="1" x14ac:dyDescent="0.35">
      <c r="A46" s="195" t="s">
        <v>160</v>
      </c>
      <c r="B46" s="196"/>
      <c r="C46" s="174" t="s">
        <v>161</v>
      </c>
      <c r="D46" s="197" t="s">
        <v>126</v>
      </c>
      <c r="E46" s="176">
        <v>1</v>
      </c>
      <c r="F46" s="128"/>
      <c r="G46" s="177">
        <f t="shared" ref="G46:G62" si="2">ROUND(F46*E46,2)</f>
        <v>0</v>
      </c>
      <c r="I46" s="178"/>
      <c r="J46" s="179"/>
      <c r="K46" s="179"/>
      <c r="L46" s="179"/>
      <c r="M46" s="179"/>
      <c r="N46" s="179"/>
      <c r="O46" s="180"/>
      <c r="AM46" s="182"/>
      <c r="AO46" s="182"/>
      <c r="AP46" s="182"/>
      <c r="AT46" s="155"/>
      <c r="AZ46" s="181"/>
      <c r="BA46" s="181"/>
      <c r="BB46" s="181"/>
      <c r="BC46" s="181"/>
      <c r="BD46" s="181"/>
      <c r="BE46" s="155"/>
      <c r="BF46" s="181"/>
      <c r="BG46" s="155"/>
      <c r="BH46" s="182"/>
    </row>
    <row r="47" spans="1:60" s="132" customFormat="1" ht="26" customHeight="1" x14ac:dyDescent="0.35">
      <c r="A47" s="198" t="s">
        <v>162</v>
      </c>
      <c r="B47" s="199"/>
      <c r="C47" s="185" t="s">
        <v>163</v>
      </c>
      <c r="D47" s="200" t="s">
        <v>126</v>
      </c>
      <c r="E47" s="187">
        <v>1</v>
      </c>
      <c r="F47" s="129"/>
      <c r="G47" s="188">
        <f t="shared" si="2"/>
        <v>0</v>
      </c>
      <c r="I47" s="178"/>
      <c r="J47" s="179"/>
      <c r="K47" s="179"/>
      <c r="L47" s="179"/>
      <c r="M47" s="179"/>
      <c r="N47" s="179"/>
      <c r="O47" s="180"/>
      <c r="AM47" s="182"/>
      <c r="AO47" s="182"/>
      <c r="AP47" s="182"/>
      <c r="AT47" s="155"/>
      <c r="AZ47" s="181"/>
      <c r="BA47" s="181"/>
      <c r="BB47" s="181"/>
      <c r="BC47" s="181"/>
      <c r="BD47" s="181"/>
      <c r="BE47" s="155"/>
      <c r="BF47" s="181"/>
      <c r="BG47" s="155"/>
      <c r="BH47" s="182"/>
    </row>
    <row r="48" spans="1:60" s="132" customFormat="1" ht="26" customHeight="1" x14ac:dyDescent="0.35">
      <c r="A48" s="198" t="s">
        <v>164</v>
      </c>
      <c r="B48" s="199"/>
      <c r="C48" s="185" t="s">
        <v>165</v>
      </c>
      <c r="D48" s="200" t="s">
        <v>126</v>
      </c>
      <c r="E48" s="187">
        <v>1</v>
      </c>
      <c r="F48" s="129"/>
      <c r="G48" s="188">
        <f t="shared" si="2"/>
        <v>0</v>
      </c>
      <c r="I48" s="178"/>
      <c r="J48" s="179"/>
      <c r="K48" s="179"/>
      <c r="L48" s="179"/>
      <c r="M48" s="179"/>
      <c r="N48" s="179"/>
      <c r="O48" s="180"/>
      <c r="AM48" s="182"/>
      <c r="AO48" s="182"/>
      <c r="AP48" s="182"/>
      <c r="AT48" s="155"/>
      <c r="AZ48" s="181"/>
      <c r="BA48" s="181"/>
      <c r="BB48" s="181"/>
      <c r="BC48" s="181"/>
      <c r="BD48" s="181"/>
      <c r="BE48" s="155"/>
      <c r="BF48" s="181"/>
      <c r="BG48" s="155"/>
      <c r="BH48" s="182"/>
    </row>
    <row r="49" spans="1:60" s="132" customFormat="1" ht="26" customHeight="1" x14ac:dyDescent="0.35">
      <c r="A49" s="198" t="s">
        <v>166</v>
      </c>
      <c r="B49" s="199"/>
      <c r="C49" s="185" t="s">
        <v>167</v>
      </c>
      <c r="D49" s="200" t="s">
        <v>126</v>
      </c>
      <c r="E49" s="187">
        <v>1</v>
      </c>
      <c r="F49" s="129"/>
      <c r="G49" s="188">
        <f t="shared" si="2"/>
        <v>0</v>
      </c>
      <c r="I49" s="178"/>
      <c r="J49" s="179"/>
      <c r="K49" s="179"/>
      <c r="L49" s="179"/>
      <c r="M49" s="179"/>
      <c r="N49" s="179"/>
      <c r="O49" s="180"/>
      <c r="AM49" s="182"/>
      <c r="AO49" s="182"/>
      <c r="AP49" s="182"/>
      <c r="AT49" s="155"/>
      <c r="AZ49" s="181"/>
      <c r="BA49" s="181"/>
      <c r="BB49" s="181"/>
      <c r="BC49" s="181"/>
      <c r="BD49" s="181"/>
      <c r="BE49" s="155"/>
      <c r="BF49" s="181"/>
      <c r="BG49" s="155"/>
      <c r="BH49" s="182"/>
    </row>
    <row r="50" spans="1:60" s="132" customFormat="1" ht="26" customHeight="1" x14ac:dyDescent="0.35">
      <c r="A50" s="198" t="s">
        <v>168</v>
      </c>
      <c r="B50" s="199"/>
      <c r="C50" s="185" t="s">
        <v>169</v>
      </c>
      <c r="D50" s="200" t="s">
        <v>126</v>
      </c>
      <c r="E50" s="187">
        <v>1</v>
      </c>
      <c r="F50" s="129"/>
      <c r="G50" s="188">
        <f t="shared" si="2"/>
        <v>0</v>
      </c>
      <c r="I50" s="178"/>
      <c r="J50" s="179"/>
      <c r="K50" s="179"/>
      <c r="L50" s="179"/>
      <c r="M50" s="179"/>
      <c r="N50" s="179"/>
      <c r="O50" s="180"/>
      <c r="AM50" s="182"/>
      <c r="AO50" s="182"/>
      <c r="AP50" s="182"/>
      <c r="AT50" s="155"/>
      <c r="AZ50" s="181"/>
      <c r="BA50" s="181"/>
      <c r="BB50" s="181"/>
      <c r="BC50" s="181"/>
      <c r="BD50" s="181"/>
      <c r="BE50" s="155"/>
      <c r="BF50" s="181"/>
      <c r="BG50" s="155"/>
      <c r="BH50" s="182"/>
    </row>
    <row r="51" spans="1:60" s="132" customFormat="1" ht="26" customHeight="1" x14ac:dyDescent="0.35">
      <c r="A51" s="198" t="s">
        <v>170</v>
      </c>
      <c r="B51" s="199"/>
      <c r="C51" s="185" t="s">
        <v>171</v>
      </c>
      <c r="D51" s="200" t="s">
        <v>126</v>
      </c>
      <c r="E51" s="187">
        <v>1</v>
      </c>
      <c r="F51" s="129"/>
      <c r="G51" s="188">
        <f t="shared" si="2"/>
        <v>0</v>
      </c>
      <c r="I51" s="178"/>
      <c r="J51" s="179"/>
      <c r="K51" s="179"/>
      <c r="L51" s="179"/>
      <c r="M51" s="179"/>
      <c r="N51" s="179"/>
      <c r="O51" s="180"/>
      <c r="AM51" s="182"/>
      <c r="AO51" s="182"/>
      <c r="AP51" s="182"/>
      <c r="AT51" s="155"/>
      <c r="AZ51" s="181"/>
      <c r="BA51" s="181"/>
      <c r="BB51" s="181"/>
      <c r="BC51" s="181"/>
      <c r="BD51" s="181"/>
      <c r="BE51" s="155"/>
      <c r="BF51" s="181"/>
      <c r="BG51" s="155"/>
      <c r="BH51" s="182"/>
    </row>
    <row r="52" spans="1:60" s="132" customFormat="1" ht="26" customHeight="1" x14ac:dyDescent="0.35">
      <c r="A52" s="198" t="s">
        <v>172</v>
      </c>
      <c r="B52" s="199"/>
      <c r="C52" s="185" t="s">
        <v>173</v>
      </c>
      <c r="D52" s="200" t="s">
        <v>126</v>
      </c>
      <c r="E52" s="187">
        <v>6</v>
      </c>
      <c r="F52" s="129"/>
      <c r="G52" s="188">
        <f t="shared" si="2"/>
        <v>0</v>
      </c>
      <c r="I52" s="178"/>
      <c r="J52" s="179"/>
      <c r="K52" s="179"/>
      <c r="L52" s="179"/>
      <c r="M52" s="179"/>
      <c r="N52" s="179"/>
      <c r="O52" s="180"/>
      <c r="AM52" s="182"/>
      <c r="AO52" s="182"/>
      <c r="AP52" s="182"/>
      <c r="AT52" s="155"/>
      <c r="AZ52" s="181"/>
      <c r="BA52" s="181"/>
      <c r="BB52" s="181"/>
      <c r="BC52" s="181"/>
      <c r="BD52" s="181"/>
      <c r="BE52" s="155"/>
      <c r="BF52" s="181"/>
      <c r="BG52" s="155"/>
      <c r="BH52" s="182"/>
    </row>
    <row r="53" spans="1:60" s="132" customFormat="1" ht="26" customHeight="1" x14ac:dyDescent="0.35">
      <c r="A53" s="198" t="s">
        <v>174</v>
      </c>
      <c r="B53" s="199"/>
      <c r="C53" s="185" t="s">
        <v>175</v>
      </c>
      <c r="D53" s="200" t="s">
        <v>126</v>
      </c>
      <c r="E53" s="187">
        <v>1</v>
      </c>
      <c r="F53" s="129"/>
      <c r="G53" s="188">
        <f t="shared" si="2"/>
        <v>0</v>
      </c>
      <c r="I53" s="178"/>
      <c r="J53" s="179"/>
      <c r="K53" s="179"/>
      <c r="L53" s="179"/>
      <c r="M53" s="179"/>
      <c r="N53" s="179"/>
      <c r="O53" s="180"/>
      <c r="AM53" s="182"/>
      <c r="AO53" s="182"/>
      <c r="AP53" s="182"/>
      <c r="AT53" s="155"/>
      <c r="AZ53" s="181"/>
      <c r="BA53" s="181"/>
      <c r="BB53" s="181"/>
      <c r="BC53" s="181"/>
      <c r="BD53" s="181"/>
      <c r="BE53" s="155"/>
      <c r="BF53" s="181"/>
      <c r="BG53" s="155"/>
      <c r="BH53" s="182"/>
    </row>
    <row r="54" spans="1:60" s="132" customFormat="1" ht="26" customHeight="1" x14ac:dyDescent="0.35">
      <c r="A54" s="198" t="s">
        <v>176</v>
      </c>
      <c r="B54" s="199"/>
      <c r="C54" s="185" t="s">
        <v>177</v>
      </c>
      <c r="D54" s="200" t="s">
        <v>126</v>
      </c>
      <c r="E54" s="187">
        <v>1</v>
      </c>
      <c r="F54" s="129"/>
      <c r="G54" s="188">
        <f t="shared" si="2"/>
        <v>0</v>
      </c>
      <c r="I54" s="178"/>
      <c r="J54" s="179"/>
      <c r="K54" s="179"/>
      <c r="L54" s="179"/>
      <c r="M54" s="179"/>
      <c r="N54" s="179"/>
      <c r="O54" s="180"/>
      <c r="AM54" s="182"/>
      <c r="AO54" s="182"/>
      <c r="AP54" s="182"/>
      <c r="AT54" s="155"/>
      <c r="AZ54" s="181"/>
      <c r="BA54" s="181"/>
      <c r="BB54" s="181"/>
      <c r="BC54" s="181"/>
      <c r="BD54" s="181"/>
      <c r="BE54" s="155"/>
      <c r="BF54" s="181"/>
      <c r="BG54" s="155"/>
      <c r="BH54" s="182"/>
    </row>
    <row r="55" spans="1:60" s="132" customFormat="1" ht="26" customHeight="1" x14ac:dyDescent="0.35">
      <c r="A55" s="198" t="s">
        <v>178</v>
      </c>
      <c r="B55" s="199"/>
      <c r="C55" s="185" t="s">
        <v>179</v>
      </c>
      <c r="D55" s="200" t="s">
        <v>126</v>
      </c>
      <c r="E55" s="187">
        <v>1</v>
      </c>
      <c r="F55" s="129"/>
      <c r="G55" s="188">
        <f t="shared" si="2"/>
        <v>0</v>
      </c>
      <c r="I55" s="178"/>
      <c r="J55" s="179"/>
      <c r="K55" s="179"/>
      <c r="L55" s="179"/>
      <c r="M55" s="179"/>
      <c r="N55" s="179"/>
      <c r="O55" s="180"/>
      <c r="AM55" s="182"/>
      <c r="AO55" s="182"/>
      <c r="AP55" s="182"/>
      <c r="AT55" s="155"/>
      <c r="AZ55" s="181"/>
      <c r="BA55" s="181"/>
      <c r="BB55" s="181"/>
      <c r="BC55" s="181"/>
      <c r="BD55" s="181"/>
      <c r="BE55" s="155"/>
      <c r="BF55" s="181"/>
      <c r="BG55" s="155"/>
      <c r="BH55" s="182"/>
    </row>
    <row r="56" spans="1:60" s="132" customFormat="1" ht="26" customHeight="1" x14ac:dyDescent="0.35">
      <c r="A56" s="198" t="s">
        <v>180</v>
      </c>
      <c r="B56" s="199"/>
      <c r="C56" s="185" t="s">
        <v>181</v>
      </c>
      <c r="D56" s="200" t="s">
        <v>126</v>
      </c>
      <c r="E56" s="187">
        <v>1</v>
      </c>
      <c r="F56" s="129"/>
      <c r="G56" s="188">
        <f t="shared" si="2"/>
        <v>0</v>
      </c>
      <c r="I56" s="178"/>
      <c r="J56" s="179"/>
      <c r="K56" s="179"/>
      <c r="L56" s="179"/>
      <c r="M56" s="179"/>
      <c r="N56" s="179"/>
      <c r="O56" s="180"/>
      <c r="AM56" s="182"/>
      <c r="AO56" s="182"/>
      <c r="AP56" s="182"/>
      <c r="AT56" s="155"/>
      <c r="AZ56" s="181"/>
      <c r="BA56" s="181"/>
      <c r="BB56" s="181"/>
      <c r="BC56" s="181"/>
      <c r="BD56" s="181"/>
      <c r="BE56" s="155"/>
      <c r="BF56" s="181"/>
      <c r="BG56" s="155"/>
      <c r="BH56" s="182"/>
    </row>
    <row r="57" spans="1:60" s="132" customFormat="1" ht="26" customHeight="1" x14ac:dyDescent="0.35">
      <c r="A57" s="198" t="s">
        <v>182</v>
      </c>
      <c r="B57" s="199"/>
      <c r="C57" s="185" t="s">
        <v>183</v>
      </c>
      <c r="D57" s="200" t="s">
        <v>126</v>
      </c>
      <c r="E57" s="187">
        <v>2</v>
      </c>
      <c r="F57" s="129"/>
      <c r="G57" s="188">
        <f t="shared" si="2"/>
        <v>0</v>
      </c>
      <c r="I57" s="178"/>
      <c r="J57" s="179"/>
      <c r="K57" s="179"/>
      <c r="L57" s="179"/>
      <c r="M57" s="179"/>
      <c r="N57" s="179"/>
      <c r="O57" s="180"/>
      <c r="AM57" s="182"/>
      <c r="AO57" s="182"/>
      <c r="AP57" s="182"/>
      <c r="AT57" s="155"/>
      <c r="AZ57" s="181"/>
      <c r="BA57" s="181"/>
      <c r="BB57" s="181"/>
      <c r="BC57" s="181"/>
      <c r="BD57" s="181"/>
      <c r="BE57" s="155"/>
      <c r="BF57" s="181"/>
      <c r="BG57" s="155"/>
      <c r="BH57" s="182"/>
    </row>
    <row r="58" spans="1:60" s="132" customFormat="1" ht="26" customHeight="1" x14ac:dyDescent="0.35">
      <c r="A58" s="198" t="s">
        <v>184</v>
      </c>
      <c r="B58" s="199"/>
      <c r="C58" s="185" t="s">
        <v>185</v>
      </c>
      <c r="D58" s="200" t="s">
        <v>126</v>
      </c>
      <c r="E58" s="187">
        <v>1</v>
      </c>
      <c r="F58" s="129"/>
      <c r="G58" s="188">
        <f t="shared" si="2"/>
        <v>0</v>
      </c>
      <c r="I58" s="178"/>
      <c r="J58" s="179"/>
      <c r="K58" s="179"/>
      <c r="L58" s="179"/>
      <c r="M58" s="179"/>
      <c r="N58" s="179"/>
      <c r="O58" s="180"/>
      <c r="AM58" s="182"/>
      <c r="AO58" s="182"/>
      <c r="AP58" s="182"/>
      <c r="AT58" s="155"/>
      <c r="AZ58" s="181"/>
      <c r="BA58" s="181"/>
      <c r="BB58" s="181"/>
      <c r="BC58" s="181"/>
      <c r="BD58" s="181"/>
      <c r="BE58" s="155"/>
      <c r="BF58" s="181"/>
      <c r="BG58" s="155"/>
      <c r="BH58" s="182"/>
    </row>
    <row r="59" spans="1:60" s="132" customFormat="1" ht="26" customHeight="1" x14ac:dyDescent="0.35">
      <c r="A59" s="198" t="s">
        <v>186</v>
      </c>
      <c r="B59" s="199"/>
      <c r="C59" s="185" t="s">
        <v>187</v>
      </c>
      <c r="D59" s="200" t="s">
        <v>126</v>
      </c>
      <c r="E59" s="187">
        <v>1</v>
      </c>
      <c r="F59" s="129"/>
      <c r="G59" s="188">
        <f t="shared" si="2"/>
        <v>0</v>
      </c>
      <c r="I59" s="178"/>
      <c r="J59" s="179"/>
      <c r="K59" s="179"/>
      <c r="L59" s="179"/>
      <c r="M59" s="179"/>
      <c r="N59" s="179"/>
      <c r="O59" s="180"/>
      <c r="AM59" s="182"/>
      <c r="AO59" s="182"/>
      <c r="AP59" s="182"/>
      <c r="AT59" s="155"/>
      <c r="AZ59" s="181"/>
      <c r="BA59" s="181"/>
      <c r="BB59" s="181"/>
      <c r="BC59" s="181"/>
      <c r="BD59" s="181"/>
      <c r="BE59" s="155"/>
      <c r="BF59" s="181"/>
      <c r="BG59" s="155"/>
      <c r="BH59" s="182"/>
    </row>
    <row r="60" spans="1:60" s="132" customFormat="1" ht="26" customHeight="1" x14ac:dyDescent="0.35">
      <c r="A60" s="198" t="s">
        <v>188</v>
      </c>
      <c r="B60" s="199"/>
      <c r="C60" s="185" t="s">
        <v>189</v>
      </c>
      <c r="D60" s="200" t="s">
        <v>126</v>
      </c>
      <c r="E60" s="187">
        <v>1</v>
      </c>
      <c r="F60" s="129"/>
      <c r="G60" s="188">
        <f t="shared" si="2"/>
        <v>0</v>
      </c>
      <c r="I60" s="178"/>
      <c r="J60" s="179"/>
      <c r="K60" s="179"/>
      <c r="L60" s="179"/>
      <c r="M60" s="179"/>
      <c r="N60" s="179"/>
      <c r="O60" s="180"/>
      <c r="AM60" s="182"/>
      <c r="AO60" s="182"/>
      <c r="AP60" s="182"/>
      <c r="AT60" s="155"/>
      <c r="AZ60" s="181"/>
      <c r="BA60" s="181"/>
      <c r="BB60" s="181"/>
      <c r="BC60" s="181"/>
      <c r="BD60" s="181"/>
      <c r="BE60" s="155"/>
      <c r="BF60" s="181"/>
      <c r="BG60" s="155"/>
      <c r="BH60" s="182"/>
    </row>
    <row r="61" spans="1:60" s="132" customFormat="1" ht="26" customHeight="1" x14ac:dyDescent="0.35">
      <c r="A61" s="198" t="s">
        <v>190</v>
      </c>
      <c r="B61" s="199"/>
      <c r="C61" s="185" t="s">
        <v>191</v>
      </c>
      <c r="D61" s="200" t="s">
        <v>126</v>
      </c>
      <c r="E61" s="187">
        <v>1</v>
      </c>
      <c r="F61" s="129"/>
      <c r="G61" s="188">
        <f t="shared" si="2"/>
        <v>0</v>
      </c>
      <c r="I61" s="178"/>
      <c r="J61" s="179"/>
      <c r="K61" s="179"/>
      <c r="L61" s="179"/>
      <c r="M61" s="179"/>
      <c r="N61" s="179"/>
      <c r="O61" s="180"/>
      <c r="AM61" s="182"/>
      <c r="AO61" s="182"/>
      <c r="AP61" s="182"/>
      <c r="AT61" s="155"/>
      <c r="AZ61" s="181"/>
      <c r="BA61" s="181"/>
      <c r="BB61" s="181"/>
      <c r="BC61" s="181"/>
      <c r="BD61" s="181"/>
      <c r="BE61" s="155"/>
      <c r="BF61" s="181"/>
      <c r="BG61" s="155"/>
      <c r="BH61" s="182"/>
    </row>
    <row r="62" spans="1:60" s="132" customFormat="1" ht="26" customHeight="1" thickBot="1" x14ac:dyDescent="0.4">
      <c r="A62" s="198" t="s">
        <v>192</v>
      </c>
      <c r="B62" s="199"/>
      <c r="C62" s="185" t="s">
        <v>193</v>
      </c>
      <c r="D62" s="200" t="s">
        <v>126</v>
      </c>
      <c r="E62" s="187">
        <v>2</v>
      </c>
      <c r="F62" s="129"/>
      <c r="G62" s="188">
        <f t="shared" si="2"/>
        <v>0</v>
      </c>
      <c r="I62" s="178"/>
      <c r="J62" s="179"/>
      <c r="K62" s="179"/>
      <c r="L62" s="179"/>
      <c r="M62" s="179"/>
      <c r="N62" s="179"/>
      <c r="O62" s="180"/>
      <c r="AM62" s="182"/>
      <c r="AO62" s="182"/>
      <c r="AP62" s="182"/>
      <c r="AT62" s="155"/>
      <c r="AZ62" s="181"/>
      <c r="BA62" s="181"/>
      <c r="BB62" s="181"/>
      <c r="BC62" s="181"/>
      <c r="BD62" s="181"/>
      <c r="BE62" s="155"/>
      <c r="BF62" s="181"/>
      <c r="BG62" s="155"/>
      <c r="BH62" s="182"/>
    </row>
    <row r="63" spans="1:60" s="132" customFormat="1" ht="15" thickBot="1" x14ac:dyDescent="0.4">
      <c r="A63" s="192"/>
      <c r="B63" s="193">
        <v>45383</v>
      </c>
      <c r="C63" s="168" t="s">
        <v>194</v>
      </c>
      <c r="D63" s="144"/>
      <c r="E63" s="194"/>
      <c r="F63" s="201"/>
      <c r="G63" s="170">
        <f>SUM(G64:G66)</f>
        <v>0</v>
      </c>
      <c r="I63" s="178"/>
      <c r="J63" s="179"/>
      <c r="K63" s="179"/>
      <c r="L63" s="179"/>
      <c r="M63" s="179"/>
      <c r="N63" s="179"/>
      <c r="O63" s="180"/>
      <c r="AM63" s="182"/>
      <c r="AO63" s="182"/>
      <c r="AP63" s="182"/>
      <c r="AT63" s="155"/>
      <c r="AZ63" s="181"/>
      <c r="BA63" s="181"/>
      <c r="BB63" s="181"/>
      <c r="BC63" s="181"/>
      <c r="BD63" s="181"/>
      <c r="BE63" s="155"/>
      <c r="BF63" s="181"/>
      <c r="BG63" s="155"/>
      <c r="BH63" s="182"/>
    </row>
    <row r="64" spans="1:60" s="132" customFormat="1" ht="40" customHeight="1" x14ac:dyDescent="0.35">
      <c r="A64" s="195" t="s">
        <v>195</v>
      </c>
      <c r="B64" s="196"/>
      <c r="C64" s="174" t="s">
        <v>196</v>
      </c>
      <c r="D64" s="197" t="s">
        <v>126</v>
      </c>
      <c r="E64" s="202">
        <v>1</v>
      </c>
      <c r="F64" s="128"/>
      <c r="G64" s="177">
        <f>ROUND(F64*E64,2)</f>
        <v>0</v>
      </c>
      <c r="I64" s="178"/>
      <c r="J64" s="179"/>
      <c r="K64" s="179"/>
      <c r="L64" s="179"/>
      <c r="M64" s="179"/>
      <c r="N64" s="179"/>
      <c r="O64" s="180"/>
      <c r="AM64" s="182"/>
      <c r="AO64" s="182"/>
      <c r="AP64" s="182"/>
      <c r="AT64" s="155"/>
      <c r="AZ64" s="181"/>
      <c r="BA64" s="181"/>
      <c r="BB64" s="181"/>
      <c r="BC64" s="181"/>
      <c r="BD64" s="181"/>
      <c r="BE64" s="155"/>
      <c r="BF64" s="181"/>
      <c r="BG64" s="155"/>
      <c r="BH64" s="182"/>
    </row>
    <row r="65" spans="1:60" s="132" customFormat="1" ht="61" customHeight="1" x14ac:dyDescent="0.35">
      <c r="A65" s="198" t="s">
        <v>197</v>
      </c>
      <c r="B65" s="199"/>
      <c r="C65" s="185" t="s">
        <v>267</v>
      </c>
      <c r="D65" s="200" t="s">
        <v>126</v>
      </c>
      <c r="E65" s="203">
        <v>4</v>
      </c>
      <c r="F65" s="129"/>
      <c r="G65" s="188">
        <f>ROUND(F65*E65,2)</f>
        <v>0</v>
      </c>
      <c r="I65" s="178"/>
      <c r="J65" s="179"/>
      <c r="K65" s="179"/>
      <c r="L65" s="179"/>
      <c r="M65" s="179"/>
      <c r="N65" s="179"/>
      <c r="O65" s="180"/>
      <c r="AM65" s="182"/>
      <c r="AO65" s="182"/>
      <c r="AP65" s="182"/>
      <c r="AT65" s="155"/>
      <c r="AZ65" s="181"/>
      <c r="BA65" s="181"/>
      <c r="BB65" s="181"/>
      <c r="BC65" s="181"/>
      <c r="BD65" s="181"/>
      <c r="BE65" s="155"/>
      <c r="BF65" s="181"/>
      <c r="BG65" s="155"/>
      <c r="BH65" s="182"/>
    </row>
    <row r="66" spans="1:60" s="132" customFormat="1" ht="37" customHeight="1" thickBot="1" x14ac:dyDescent="0.4">
      <c r="A66" s="198" t="s">
        <v>198</v>
      </c>
      <c r="B66" s="199"/>
      <c r="C66" s="185" t="s">
        <v>199</v>
      </c>
      <c r="D66" s="200" t="s">
        <v>126</v>
      </c>
      <c r="E66" s="203">
        <v>1</v>
      </c>
      <c r="F66" s="129"/>
      <c r="G66" s="188">
        <f>ROUND(F66*E66,2)</f>
        <v>0</v>
      </c>
      <c r="I66" s="178"/>
      <c r="J66" s="179"/>
      <c r="K66" s="179"/>
      <c r="L66" s="179"/>
      <c r="M66" s="179"/>
      <c r="N66" s="179"/>
      <c r="O66" s="180"/>
      <c r="AM66" s="182"/>
      <c r="AO66" s="182"/>
      <c r="AP66" s="182"/>
      <c r="AT66" s="155"/>
      <c r="AZ66" s="181"/>
      <c r="BA66" s="181"/>
      <c r="BB66" s="181"/>
      <c r="BC66" s="181"/>
      <c r="BD66" s="181"/>
      <c r="BE66" s="155"/>
      <c r="BF66" s="181"/>
      <c r="BG66" s="155"/>
      <c r="BH66" s="182"/>
    </row>
    <row r="67" spans="1:60" s="132" customFormat="1" ht="15" thickBot="1" x14ac:dyDescent="0.4">
      <c r="A67" s="192"/>
      <c r="B67" s="193">
        <v>45413</v>
      </c>
      <c r="C67" s="168" t="s">
        <v>193</v>
      </c>
      <c r="D67" s="144"/>
      <c r="E67" s="194"/>
      <c r="F67" s="201"/>
      <c r="G67" s="170">
        <f>SUM(G68:G70)</f>
        <v>0</v>
      </c>
      <c r="I67" s="178"/>
      <c r="J67" s="179"/>
      <c r="K67" s="179"/>
      <c r="L67" s="179"/>
      <c r="M67" s="179"/>
      <c r="N67" s="179"/>
      <c r="O67" s="180"/>
      <c r="AM67" s="182"/>
      <c r="AO67" s="182"/>
      <c r="AP67" s="182"/>
      <c r="AT67" s="155"/>
      <c r="AZ67" s="181"/>
      <c r="BA67" s="181"/>
      <c r="BB67" s="181"/>
      <c r="BC67" s="181"/>
      <c r="BD67" s="181"/>
      <c r="BE67" s="155"/>
      <c r="BF67" s="181"/>
      <c r="BG67" s="155"/>
      <c r="BH67" s="182"/>
    </row>
    <row r="68" spans="1:60" s="132" customFormat="1" ht="26" customHeight="1" x14ac:dyDescent="0.35">
      <c r="A68" s="204">
        <v>56</v>
      </c>
      <c r="B68" s="196"/>
      <c r="C68" s="205" t="s">
        <v>200</v>
      </c>
      <c r="D68" s="206" t="s">
        <v>126</v>
      </c>
      <c r="E68" s="207">
        <v>4</v>
      </c>
      <c r="F68" s="128"/>
      <c r="G68" s="177">
        <f>ROUND(F68*E68,2)</f>
        <v>0</v>
      </c>
      <c r="I68" s="178"/>
      <c r="J68" s="179"/>
      <c r="K68" s="179"/>
      <c r="L68" s="179"/>
      <c r="M68" s="179"/>
      <c r="N68" s="179"/>
      <c r="O68" s="180"/>
      <c r="AM68" s="182"/>
      <c r="AO68" s="182"/>
      <c r="AP68" s="182"/>
      <c r="AT68" s="155"/>
      <c r="AZ68" s="181"/>
      <c r="BA68" s="181"/>
      <c r="BB68" s="181"/>
      <c r="BC68" s="181"/>
      <c r="BD68" s="181"/>
      <c r="BE68" s="155"/>
      <c r="BF68" s="181"/>
      <c r="BG68" s="155"/>
      <c r="BH68" s="182"/>
    </row>
    <row r="69" spans="1:60" s="132" customFormat="1" ht="26" customHeight="1" x14ac:dyDescent="0.35">
      <c r="A69" s="208">
        <v>57</v>
      </c>
      <c r="B69" s="199"/>
      <c r="C69" s="209" t="s">
        <v>201</v>
      </c>
      <c r="D69" s="210" t="s">
        <v>126</v>
      </c>
      <c r="E69" s="211">
        <v>1</v>
      </c>
      <c r="F69" s="129"/>
      <c r="G69" s="188">
        <f>ROUND(F69*E69,2)</f>
        <v>0</v>
      </c>
      <c r="I69" s="178"/>
      <c r="J69" s="179"/>
      <c r="K69" s="179"/>
      <c r="L69" s="179"/>
      <c r="M69" s="179"/>
      <c r="N69" s="179"/>
      <c r="O69" s="180"/>
      <c r="AM69" s="182"/>
      <c r="AO69" s="182"/>
      <c r="AP69" s="182"/>
      <c r="AT69" s="155"/>
      <c r="AZ69" s="181"/>
      <c r="BA69" s="181"/>
      <c r="BB69" s="181"/>
      <c r="BC69" s="181"/>
      <c r="BD69" s="181"/>
      <c r="BE69" s="155"/>
      <c r="BF69" s="181"/>
      <c r="BG69" s="155"/>
      <c r="BH69" s="182"/>
    </row>
    <row r="70" spans="1:60" s="132" customFormat="1" ht="26" customHeight="1" thickBot="1" x14ac:dyDescent="0.4">
      <c r="A70" s="208">
        <v>58</v>
      </c>
      <c r="B70" s="199"/>
      <c r="C70" s="209" t="s">
        <v>191</v>
      </c>
      <c r="D70" s="210" t="s">
        <v>126</v>
      </c>
      <c r="E70" s="211">
        <v>2</v>
      </c>
      <c r="F70" s="129"/>
      <c r="G70" s="188">
        <f>ROUND(F70*E70,2)</f>
        <v>0</v>
      </c>
      <c r="I70" s="178"/>
      <c r="J70" s="179"/>
      <c r="K70" s="179"/>
      <c r="L70" s="179"/>
      <c r="M70" s="179"/>
      <c r="N70" s="179"/>
      <c r="O70" s="180"/>
      <c r="AM70" s="182"/>
      <c r="AO70" s="182"/>
      <c r="AP70" s="182"/>
      <c r="AT70" s="155"/>
      <c r="AZ70" s="181"/>
      <c r="BA70" s="181"/>
      <c r="BB70" s="181"/>
      <c r="BC70" s="181"/>
      <c r="BD70" s="181"/>
      <c r="BE70" s="155"/>
      <c r="BF70" s="181"/>
      <c r="BG70" s="155"/>
      <c r="BH70" s="182"/>
    </row>
    <row r="71" spans="1:60" s="132" customFormat="1" ht="15" thickBot="1" x14ac:dyDescent="0.4">
      <c r="A71" s="192"/>
      <c r="B71" s="193">
        <v>45444</v>
      </c>
      <c r="C71" s="168" t="s">
        <v>202</v>
      </c>
      <c r="D71" s="144"/>
      <c r="E71" s="194"/>
      <c r="F71" s="201"/>
      <c r="G71" s="170">
        <f>SUM(G72:G77)</f>
        <v>0</v>
      </c>
      <c r="I71" s="178"/>
      <c r="J71" s="179"/>
      <c r="K71" s="179"/>
      <c r="L71" s="179"/>
      <c r="M71" s="179"/>
      <c r="N71" s="179"/>
      <c r="O71" s="180"/>
      <c r="AM71" s="182"/>
      <c r="AO71" s="182"/>
      <c r="AP71" s="182"/>
      <c r="AT71" s="155"/>
      <c r="AZ71" s="181"/>
      <c r="BA71" s="181"/>
      <c r="BB71" s="181"/>
      <c r="BC71" s="181"/>
      <c r="BD71" s="181"/>
      <c r="BE71" s="155"/>
      <c r="BF71" s="181"/>
      <c r="BG71" s="155"/>
      <c r="BH71" s="182"/>
    </row>
    <row r="72" spans="1:60" s="132" customFormat="1" ht="26" customHeight="1" x14ac:dyDescent="0.35">
      <c r="A72" s="204">
        <v>59</v>
      </c>
      <c r="B72" s="196"/>
      <c r="C72" s="212" t="s">
        <v>203</v>
      </c>
      <c r="D72" s="206" t="s">
        <v>126</v>
      </c>
      <c r="E72" s="207">
        <v>2</v>
      </c>
      <c r="F72" s="128"/>
      <c r="G72" s="177">
        <f t="shared" ref="G72:G77" si="3">ROUND(F72*E72,2)</f>
        <v>0</v>
      </c>
      <c r="I72" s="178"/>
      <c r="J72" s="179"/>
      <c r="K72" s="179"/>
      <c r="L72" s="179"/>
      <c r="M72" s="179"/>
      <c r="N72" s="179"/>
      <c r="O72" s="180"/>
      <c r="AM72" s="182"/>
      <c r="AO72" s="182"/>
      <c r="AP72" s="182"/>
      <c r="AT72" s="155"/>
      <c r="AZ72" s="181"/>
      <c r="BA72" s="181"/>
      <c r="BB72" s="181"/>
      <c r="BC72" s="181"/>
      <c r="BD72" s="181"/>
      <c r="BE72" s="155"/>
      <c r="BF72" s="181"/>
      <c r="BG72" s="155"/>
      <c r="BH72" s="182"/>
    </row>
    <row r="73" spans="1:60" s="132" customFormat="1" ht="26" customHeight="1" x14ac:dyDescent="0.35">
      <c r="A73" s="208">
        <v>60</v>
      </c>
      <c r="B73" s="199"/>
      <c r="C73" s="209" t="s">
        <v>204</v>
      </c>
      <c r="D73" s="210" t="s">
        <v>126</v>
      </c>
      <c r="E73" s="211">
        <v>1</v>
      </c>
      <c r="F73" s="129"/>
      <c r="G73" s="188">
        <f t="shared" si="3"/>
        <v>0</v>
      </c>
      <c r="I73" s="178"/>
      <c r="J73" s="179"/>
      <c r="K73" s="179"/>
      <c r="L73" s="179"/>
      <c r="M73" s="179"/>
      <c r="N73" s="179"/>
      <c r="O73" s="180"/>
      <c r="AM73" s="182"/>
      <c r="AO73" s="182"/>
      <c r="AP73" s="182"/>
      <c r="AT73" s="155"/>
      <c r="AZ73" s="181"/>
      <c r="BA73" s="181"/>
      <c r="BB73" s="181"/>
      <c r="BC73" s="181"/>
      <c r="BD73" s="181"/>
      <c r="BE73" s="155"/>
      <c r="BF73" s="181"/>
      <c r="BG73" s="155"/>
      <c r="BH73" s="182"/>
    </row>
    <row r="74" spans="1:60" s="132" customFormat="1" ht="26" customHeight="1" x14ac:dyDescent="0.35">
      <c r="A74" s="208">
        <v>61</v>
      </c>
      <c r="B74" s="199"/>
      <c r="C74" s="209" t="s">
        <v>205</v>
      </c>
      <c r="D74" s="210" t="s">
        <v>126</v>
      </c>
      <c r="E74" s="211">
        <v>1</v>
      </c>
      <c r="F74" s="129"/>
      <c r="G74" s="188">
        <f t="shared" si="3"/>
        <v>0</v>
      </c>
      <c r="I74" s="178"/>
      <c r="J74" s="179"/>
      <c r="K74" s="179"/>
      <c r="L74" s="179"/>
      <c r="M74" s="179"/>
      <c r="N74" s="179"/>
      <c r="O74" s="180"/>
      <c r="AM74" s="182"/>
      <c r="AO74" s="182"/>
      <c r="AP74" s="182"/>
      <c r="AT74" s="155"/>
      <c r="AZ74" s="181"/>
      <c r="BA74" s="181"/>
      <c r="BB74" s="181"/>
      <c r="BC74" s="181"/>
      <c r="BD74" s="181"/>
      <c r="BE74" s="155"/>
      <c r="BF74" s="181"/>
      <c r="BG74" s="155"/>
      <c r="BH74" s="182"/>
    </row>
    <row r="75" spans="1:60" s="132" customFormat="1" ht="26" customHeight="1" x14ac:dyDescent="0.35">
      <c r="A75" s="208">
        <v>62</v>
      </c>
      <c r="B75" s="199"/>
      <c r="C75" s="209" t="s">
        <v>206</v>
      </c>
      <c r="D75" s="210" t="s">
        <v>126</v>
      </c>
      <c r="E75" s="211">
        <v>1</v>
      </c>
      <c r="F75" s="129"/>
      <c r="G75" s="188">
        <f t="shared" si="3"/>
        <v>0</v>
      </c>
      <c r="I75" s="178"/>
      <c r="J75" s="179"/>
      <c r="K75" s="179"/>
      <c r="L75" s="179"/>
      <c r="M75" s="179"/>
      <c r="N75" s="179"/>
      <c r="O75" s="180"/>
      <c r="AM75" s="182"/>
      <c r="AO75" s="182"/>
      <c r="AP75" s="182"/>
      <c r="AT75" s="155"/>
      <c r="AZ75" s="181"/>
      <c r="BA75" s="181"/>
      <c r="BB75" s="181"/>
      <c r="BC75" s="181"/>
      <c r="BD75" s="181"/>
      <c r="BE75" s="155"/>
      <c r="BF75" s="181"/>
      <c r="BG75" s="155"/>
      <c r="BH75" s="182"/>
    </row>
    <row r="76" spans="1:60" s="132" customFormat="1" ht="26" customHeight="1" x14ac:dyDescent="0.35">
      <c r="A76" s="208">
        <v>63</v>
      </c>
      <c r="B76" s="199"/>
      <c r="C76" s="209" t="s">
        <v>207</v>
      </c>
      <c r="D76" s="210" t="s">
        <v>126</v>
      </c>
      <c r="E76" s="211">
        <v>1</v>
      </c>
      <c r="F76" s="129"/>
      <c r="G76" s="188">
        <f t="shared" si="3"/>
        <v>0</v>
      </c>
      <c r="I76" s="178"/>
      <c r="J76" s="179"/>
      <c r="K76" s="179"/>
      <c r="L76" s="179"/>
      <c r="M76" s="179"/>
      <c r="N76" s="179"/>
      <c r="O76" s="180"/>
      <c r="AM76" s="182"/>
      <c r="AO76" s="182"/>
      <c r="AP76" s="182"/>
      <c r="AT76" s="155"/>
      <c r="AZ76" s="181"/>
      <c r="BA76" s="181"/>
      <c r="BB76" s="181"/>
      <c r="BC76" s="181"/>
      <c r="BD76" s="181"/>
      <c r="BE76" s="155"/>
      <c r="BF76" s="181"/>
      <c r="BG76" s="155"/>
      <c r="BH76" s="182"/>
    </row>
    <row r="77" spans="1:60" s="132" customFormat="1" ht="26" customHeight="1" thickBot="1" x14ac:dyDescent="0.4">
      <c r="A77" s="208">
        <v>64</v>
      </c>
      <c r="B77" s="199"/>
      <c r="C77" s="209" t="s">
        <v>208</v>
      </c>
      <c r="D77" s="210" t="s">
        <v>126</v>
      </c>
      <c r="E77" s="211">
        <v>1</v>
      </c>
      <c r="F77" s="129"/>
      <c r="G77" s="188">
        <f t="shared" si="3"/>
        <v>0</v>
      </c>
      <c r="I77" s="178"/>
      <c r="J77" s="179"/>
      <c r="K77" s="179"/>
      <c r="L77" s="179"/>
      <c r="M77" s="179"/>
      <c r="N77" s="179"/>
      <c r="O77" s="180"/>
      <c r="AM77" s="182"/>
      <c r="AO77" s="182"/>
      <c r="AP77" s="182"/>
      <c r="AT77" s="155"/>
      <c r="AZ77" s="181"/>
      <c r="BA77" s="181"/>
      <c r="BB77" s="181"/>
      <c r="BC77" s="181"/>
      <c r="BD77" s="181"/>
      <c r="BE77" s="155"/>
      <c r="BF77" s="181"/>
      <c r="BG77" s="155"/>
      <c r="BH77" s="182"/>
    </row>
    <row r="78" spans="1:60" s="132" customFormat="1" ht="15" thickBot="1" x14ac:dyDescent="0.4">
      <c r="A78" s="192"/>
      <c r="B78" s="193">
        <v>45474</v>
      </c>
      <c r="C78" s="168" t="s">
        <v>209</v>
      </c>
      <c r="D78" s="144"/>
      <c r="E78" s="194"/>
      <c r="F78" s="213"/>
      <c r="G78" s="170">
        <f>SUM(G79:G82)</f>
        <v>0</v>
      </c>
      <c r="I78" s="178" t="s">
        <v>114</v>
      </c>
      <c r="J78" s="179">
        <v>0</v>
      </c>
      <c r="K78" s="179">
        <f>J78*E89</f>
        <v>0</v>
      </c>
      <c r="L78" s="179">
        <v>0</v>
      </c>
      <c r="M78" s="179">
        <f>L78*E89</f>
        <v>0</v>
      </c>
      <c r="N78" s="179">
        <v>0</v>
      </c>
      <c r="O78" s="180">
        <f>N78*E89</f>
        <v>0</v>
      </c>
      <c r="AM78" s="182"/>
      <c r="AO78" s="182"/>
      <c r="AP78" s="182"/>
      <c r="AT78" s="155"/>
      <c r="AZ78" s="181"/>
      <c r="BA78" s="181"/>
      <c r="BB78" s="181"/>
      <c r="BC78" s="181"/>
      <c r="BD78" s="181"/>
      <c r="BE78" s="155"/>
      <c r="BF78" s="181"/>
      <c r="BG78" s="155"/>
      <c r="BH78" s="182"/>
    </row>
    <row r="79" spans="1:60" s="132" customFormat="1" ht="26" customHeight="1" x14ac:dyDescent="0.35">
      <c r="A79" s="204">
        <v>65</v>
      </c>
      <c r="B79" s="196"/>
      <c r="C79" s="212" t="s">
        <v>209</v>
      </c>
      <c r="D79" s="206" t="s">
        <v>126</v>
      </c>
      <c r="E79" s="207">
        <v>20</v>
      </c>
      <c r="F79" s="128"/>
      <c r="G79" s="177">
        <f>ROUND(F79*E79,2)</f>
        <v>0</v>
      </c>
      <c r="I79" s="178" t="s">
        <v>114</v>
      </c>
      <c r="J79" s="179">
        <v>0</v>
      </c>
      <c r="K79" s="179">
        <f>J79*E90</f>
        <v>0</v>
      </c>
      <c r="L79" s="179">
        <v>0</v>
      </c>
      <c r="M79" s="179">
        <f>L79*E90</f>
        <v>0</v>
      </c>
      <c r="N79" s="179">
        <v>0</v>
      </c>
      <c r="O79" s="180">
        <f>N79*E90</f>
        <v>0</v>
      </c>
      <c r="AM79" s="182"/>
      <c r="AO79" s="182"/>
      <c r="AP79" s="182"/>
      <c r="AT79" s="155"/>
      <c r="AZ79" s="181"/>
      <c r="BA79" s="181"/>
      <c r="BB79" s="181"/>
      <c r="BC79" s="181"/>
      <c r="BD79" s="181"/>
      <c r="BE79" s="155"/>
      <c r="BF79" s="181"/>
      <c r="BG79" s="155"/>
      <c r="BH79" s="182"/>
    </row>
    <row r="80" spans="1:60" s="132" customFormat="1" ht="26" customHeight="1" x14ac:dyDescent="0.35">
      <c r="A80" s="208">
        <v>66</v>
      </c>
      <c r="B80" s="199"/>
      <c r="C80" s="209" t="s">
        <v>210</v>
      </c>
      <c r="D80" s="210" t="s">
        <v>126</v>
      </c>
      <c r="E80" s="211">
        <v>20</v>
      </c>
      <c r="F80" s="129"/>
      <c r="G80" s="188">
        <f>ROUND(F80*E80,2)</f>
        <v>0</v>
      </c>
      <c r="I80" s="178"/>
      <c r="J80" s="179"/>
      <c r="K80" s="179"/>
      <c r="L80" s="179"/>
      <c r="M80" s="179"/>
      <c r="N80" s="179"/>
      <c r="O80" s="180"/>
      <c r="AM80" s="182"/>
      <c r="AO80" s="182"/>
      <c r="AP80" s="182"/>
      <c r="AT80" s="155"/>
      <c r="AZ80" s="181"/>
      <c r="BA80" s="181"/>
      <c r="BB80" s="181"/>
      <c r="BC80" s="181"/>
      <c r="BD80" s="181"/>
      <c r="BE80" s="155"/>
      <c r="BF80" s="181"/>
      <c r="BG80" s="155"/>
      <c r="BH80" s="182"/>
    </row>
    <row r="81" spans="1:60" s="132" customFormat="1" ht="26" customHeight="1" x14ac:dyDescent="0.35">
      <c r="A81" s="208">
        <v>67</v>
      </c>
      <c r="B81" s="199"/>
      <c r="C81" s="209" t="s">
        <v>211</v>
      </c>
      <c r="D81" s="210" t="s">
        <v>126</v>
      </c>
      <c r="E81" s="211">
        <v>1</v>
      </c>
      <c r="F81" s="129"/>
      <c r="G81" s="188">
        <f>ROUND(F81*E81,2)</f>
        <v>0</v>
      </c>
      <c r="I81" s="178"/>
      <c r="J81" s="179"/>
      <c r="K81" s="179"/>
      <c r="L81" s="179"/>
      <c r="M81" s="179"/>
      <c r="N81" s="179"/>
      <c r="O81" s="180"/>
      <c r="AM81" s="182"/>
      <c r="AO81" s="182"/>
      <c r="AP81" s="182"/>
      <c r="AT81" s="155"/>
      <c r="AZ81" s="181"/>
      <c r="BA81" s="181"/>
      <c r="BB81" s="181"/>
      <c r="BC81" s="181"/>
      <c r="BD81" s="181"/>
      <c r="BE81" s="155"/>
      <c r="BF81" s="181"/>
      <c r="BG81" s="155"/>
      <c r="BH81" s="182"/>
    </row>
    <row r="82" spans="1:60" s="132" customFormat="1" ht="26" customHeight="1" thickBot="1" x14ac:dyDescent="0.4">
      <c r="A82" s="208">
        <v>68</v>
      </c>
      <c r="B82" s="199"/>
      <c r="C82" s="209" t="s">
        <v>212</v>
      </c>
      <c r="D82" s="210" t="s">
        <v>126</v>
      </c>
      <c r="E82" s="211">
        <v>1</v>
      </c>
      <c r="F82" s="129"/>
      <c r="G82" s="188">
        <f>ROUND(F82*E82,2)</f>
        <v>0</v>
      </c>
      <c r="I82" s="178"/>
      <c r="J82" s="179"/>
      <c r="K82" s="179"/>
      <c r="L82" s="179"/>
      <c r="M82" s="179"/>
      <c r="N82" s="179"/>
      <c r="O82" s="180"/>
      <c r="AM82" s="182"/>
      <c r="AO82" s="182"/>
      <c r="AP82" s="182"/>
      <c r="AT82" s="155"/>
      <c r="AZ82" s="181"/>
      <c r="BA82" s="181"/>
      <c r="BB82" s="181"/>
      <c r="BC82" s="181"/>
      <c r="BD82" s="181"/>
      <c r="BE82" s="155"/>
      <c r="BF82" s="181"/>
      <c r="BG82" s="155"/>
      <c r="BH82" s="182"/>
    </row>
    <row r="83" spans="1:60" s="132" customFormat="1" ht="15" thickBot="1" x14ac:dyDescent="0.4">
      <c r="A83" s="192"/>
      <c r="B83" s="193">
        <v>45505</v>
      </c>
      <c r="C83" s="168" t="s">
        <v>213</v>
      </c>
      <c r="D83" s="144"/>
      <c r="E83" s="194"/>
      <c r="F83" s="213"/>
      <c r="G83" s="170">
        <f>SUM(G84:G88)</f>
        <v>0</v>
      </c>
      <c r="I83" s="178"/>
      <c r="J83" s="179"/>
      <c r="K83" s="179"/>
      <c r="L83" s="179"/>
      <c r="M83" s="179"/>
      <c r="N83" s="179"/>
      <c r="O83" s="180"/>
      <c r="AM83" s="182"/>
      <c r="AO83" s="182"/>
      <c r="AP83" s="182"/>
      <c r="AT83" s="155"/>
      <c r="AZ83" s="181"/>
      <c r="BA83" s="181"/>
      <c r="BB83" s="181"/>
      <c r="BC83" s="181"/>
      <c r="BD83" s="181"/>
      <c r="BE83" s="155"/>
      <c r="BF83" s="181"/>
      <c r="BG83" s="155"/>
      <c r="BH83" s="182"/>
    </row>
    <row r="84" spans="1:60" s="132" customFormat="1" ht="26" customHeight="1" x14ac:dyDescent="0.35">
      <c r="A84" s="204">
        <v>69</v>
      </c>
      <c r="B84" s="196"/>
      <c r="C84" s="214" t="s">
        <v>214</v>
      </c>
      <c r="D84" s="215" t="s">
        <v>126</v>
      </c>
      <c r="E84" s="216">
        <v>1</v>
      </c>
      <c r="F84" s="128"/>
      <c r="G84" s="177">
        <f>ROUND(F84*E84,2)</f>
        <v>0</v>
      </c>
      <c r="I84" s="178"/>
      <c r="J84" s="179"/>
      <c r="K84" s="179"/>
      <c r="L84" s="179"/>
      <c r="M84" s="179"/>
      <c r="N84" s="179"/>
      <c r="O84" s="180"/>
      <c r="AM84" s="182"/>
      <c r="AO84" s="182"/>
      <c r="AP84" s="182"/>
      <c r="AT84" s="155"/>
      <c r="AZ84" s="181"/>
      <c r="BA84" s="181"/>
      <c r="BB84" s="181"/>
      <c r="BC84" s="181"/>
      <c r="BD84" s="181"/>
      <c r="BE84" s="155"/>
      <c r="BF84" s="181"/>
      <c r="BG84" s="155"/>
      <c r="BH84" s="182"/>
    </row>
    <row r="85" spans="1:60" s="132" customFormat="1" ht="26" customHeight="1" x14ac:dyDescent="0.35">
      <c r="A85" s="208">
        <v>70</v>
      </c>
      <c r="B85" s="199"/>
      <c r="C85" s="217" t="s">
        <v>215</v>
      </c>
      <c r="D85" s="218" t="s">
        <v>126</v>
      </c>
      <c r="E85" s="219">
        <v>20</v>
      </c>
      <c r="F85" s="129"/>
      <c r="G85" s="188">
        <f>ROUND(F85*E85,2)</f>
        <v>0</v>
      </c>
      <c r="I85" s="178"/>
      <c r="J85" s="179"/>
      <c r="K85" s="179"/>
      <c r="L85" s="179"/>
      <c r="M85" s="179"/>
      <c r="N85" s="179"/>
      <c r="O85" s="180"/>
      <c r="AM85" s="182"/>
      <c r="AO85" s="182"/>
      <c r="AP85" s="182"/>
      <c r="AT85" s="155"/>
      <c r="AZ85" s="181"/>
      <c r="BA85" s="181"/>
      <c r="BB85" s="181"/>
      <c r="BC85" s="181"/>
      <c r="BD85" s="181"/>
      <c r="BE85" s="155"/>
      <c r="BF85" s="181"/>
      <c r="BG85" s="155"/>
      <c r="BH85" s="182"/>
    </row>
    <row r="86" spans="1:60" s="132" customFormat="1" ht="26" customHeight="1" x14ac:dyDescent="0.35">
      <c r="A86" s="208">
        <v>71</v>
      </c>
      <c r="B86" s="199"/>
      <c r="C86" s="217" t="s">
        <v>216</v>
      </c>
      <c r="D86" s="218" t="s">
        <v>126</v>
      </c>
      <c r="E86" s="219">
        <v>10</v>
      </c>
      <c r="F86" s="129"/>
      <c r="G86" s="188">
        <f>ROUND(F86*E86,2)</f>
        <v>0</v>
      </c>
      <c r="I86" s="178"/>
      <c r="J86" s="179"/>
      <c r="K86" s="179"/>
      <c r="L86" s="179"/>
      <c r="M86" s="179"/>
      <c r="N86" s="179"/>
      <c r="O86" s="180"/>
      <c r="AM86" s="182"/>
      <c r="AO86" s="182"/>
      <c r="AP86" s="182"/>
      <c r="AT86" s="155"/>
      <c r="AZ86" s="181"/>
      <c r="BA86" s="181"/>
      <c r="BB86" s="181"/>
      <c r="BC86" s="181"/>
      <c r="BD86" s="181"/>
      <c r="BE86" s="155"/>
      <c r="BF86" s="181"/>
      <c r="BG86" s="155"/>
      <c r="BH86" s="182"/>
    </row>
    <row r="87" spans="1:60" s="132" customFormat="1" ht="26" customHeight="1" x14ac:dyDescent="0.35">
      <c r="A87" s="208">
        <v>72</v>
      </c>
      <c r="B87" s="199"/>
      <c r="C87" s="220" t="s">
        <v>211</v>
      </c>
      <c r="D87" s="221" t="s">
        <v>126</v>
      </c>
      <c r="E87" s="222">
        <v>1</v>
      </c>
      <c r="F87" s="129"/>
      <c r="G87" s="188">
        <f>ROUND(F87*E87,2)</f>
        <v>0</v>
      </c>
      <c r="I87" s="178"/>
      <c r="J87" s="179"/>
      <c r="K87" s="179"/>
      <c r="L87" s="179"/>
      <c r="M87" s="179"/>
      <c r="N87" s="179"/>
      <c r="O87" s="180"/>
      <c r="AM87" s="182"/>
      <c r="AO87" s="182"/>
      <c r="AP87" s="182"/>
      <c r="AT87" s="155"/>
      <c r="AZ87" s="181"/>
      <c r="BA87" s="181"/>
      <c r="BB87" s="181"/>
      <c r="BC87" s="181"/>
      <c r="BD87" s="181"/>
      <c r="BE87" s="155"/>
      <c r="BF87" s="181"/>
      <c r="BG87" s="155"/>
      <c r="BH87" s="182"/>
    </row>
    <row r="88" spans="1:60" s="132" customFormat="1" ht="26" customHeight="1" thickBot="1" x14ac:dyDescent="0.4">
      <c r="A88" s="208">
        <v>73</v>
      </c>
      <c r="B88" s="199"/>
      <c r="C88" s="217" t="s">
        <v>212</v>
      </c>
      <c r="D88" s="218" t="s">
        <v>126</v>
      </c>
      <c r="E88" s="211">
        <v>1</v>
      </c>
      <c r="F88" s="129"/>
      <c r="G88" s="188">
        <f>ROUND(F88*E88,2)</f>
        <v>0</v>
      </c>
      <c r="I88" s="178"/>
      <c r="J88" s="179"/>
      <c r="K88" s="179"/>
      <c r="L88" s="179"/>
      <c r="M88" s="179"/>
      <c r="N88" s="179"/>
      <c r="O88" s="180"/>
      <c r="AM88" s="182"/>
      <c r="AO88" s="182"/>
      <c r="AP88" s="182"/>
      <c r="AT88" s="155"/>
      <c r="AZ88" s="181"/>
      <c r="BA88" s="181"/>
      <c r="BB88" s="181"/>
      <c r="BC88" s="181"/>
      <c r="BD88" s="181"/>
      <c r="BE88" s="155"/>
      <c r="BF88" s="181"/>
      <c r="BG88" s="155"/>
      <c r="BH88" s="182"/>
    </row>
    <row r="89" spans="1:60" s="132" customFormat="1" ht="15" thickBot="1" x14ac:dyDescent="0.4">
      <c r="A89" s="223"/>
      <c r="B89" s="193">
        <v>45536</v>
      </c>
      <c r="C89" s="168" t="s">
        <v>217</v>
      </c>
      <c r="D89" s="191"/>
      <c r="E89" s="191"/>
      <c r="F89" s="191"/>
      <c r="G89" s="170">
        <f>SUM(G90:G130)</f>
        <v>0</v>
      </c>
      <c r="I89" s="178"/>
      <c r="J89" s="179"/>
      <c r="K89" s="179"/>
      <c r="L89" s="179"/>
      <c r="M89" s="179"/>
      <c r="N89" s="179"/>
      <c r="O89" s="180"/>
      <c r="AM89" s="182"/>
      <c r="AO89" s="182"/>
      <c r="AP89" s="182"/>
      <c r="AT89" s="155"/>
      <c r="AZ89" s="181"/>
      <c r="BA89" s="181"/>
      <c r="BB89" s="181"/>
      <c r="BC89" s="181"/>
      <c r="BD89" s="181"/>
      <c r="BE89" s="155"/>
      <c r="BF89" s="181"/>
      <c r="BG89" s="155"/>
      <c r="BH89" s="182"/>
    </row>
    <row r="90" spans="1:60" s="132" customFormat="1" ht="26" customHeight="1" x14ac:dyDescent="0.35">
      <c r="A90" s="172">
        <v>74</v>
      </c>
      <c r="B90" s="173"/>
      <c r="C90" s="224" t="s">
        <v>218</v>
      </c>
      <c r="D90" s="175" t="s">
        <v>126</v>
      </c>
      <c r="E90" s="176">
        <v>1</v>
      </c>
      <c r="F90" s="128"/>
      <c r="G90" s="177">
        <f t="shared" ref="G90:G106" si="4">ROUND(F90*E90,2)</f>
        <v>0</v>
      </c>
      <c r="I90" s="178"/>
      <c r="J90" s="179"/>
      <c r="K90" s="179"/>
      <c r="L90" s="179"/>
      <c r="M90" s="179"/>
      <c r="N90" s="179"/>
      <c r="O90" s="180"/>
      <c r="AM90" s="182"/>
      <c r="AO90" s="182"/>
      <c r="AP90" s="182"/>
      <c r="AT90" s="155"/>
      <c r="AZ90" s="181"/>
      <c r="BA90" s="181"/>
      <c r="BB90" s="181"/>
      <c r="BC90" s="181"/>
      <c r="BD90" s="181"/>
      <c r="BE90" s="155"/>
      <c r="BF90" s="181"/>
      <c r="BG90" s="155"/>
      <c r="BH90" s="182"/>
    </row>
    <row r="91" spans="1:60" s="132" customFormat="1" ht="26" customHeight="1" x14ac:dyDescent="0.35">
      <c r="A91" s="183">
        <v>75</v>
      </c>
      <c r="B91" s="184"/>
      <c r="C91" s="225" t="s">
        <v>219</v>
      </c>
      <c r="D91" s="186" t="s">
        <v>126</v>
      </c>
      <c r="E91" s="187">
        <v>1</v>
      </c>
      <c r="F91" s="129"/>
      <c r="G91" s="188">
        <f t="shared" si="4"/>
        <v>0</v>
      </c>
      <c r="I91" s="178"/>
      <c r="J91" s="179"/>
      <c r="K91" s="179"/>
      <c r="L91" s="179"/>
      <c r="M91" s="179"/>
      <c r="N91" s="179"/>
      <c r="O91" s="180"/>
      <c r="AM91" s="182"/>
      <c r="AO91" s="182"/>
      <c r="AP91" s="182"/>
      <c r="AT91" s="155"/>
      <c r="AZ91" s="181"/>
      <c r="BA91" s="181"/>
      <c r="BB91" s="181"/>
      <c r="BC91" s="181"/>
      <c r="BD91" s="181"/>
      <c r="BE91" s="155"/>
      <c r="BF91" s="181"/>
      <c r="BG91" s="155"/>
      <c r="BH91" s="182"/>
    </row>
    <row r="92" spans="1:60" s="132" customFormat="1" ht="26" customHeight="1" x14ac:dyDescent="0.35">
      <c r="A92" s="183">
        <v>76</v>
      </c>
      <c r="B92" s="184"/>
      <c r="C92" s="225" t="s">
        <v>220</v>
      </c>
      <c r="D92" s="186" t="s">
        <v>126</v>
      </c>
      <c r="E92" s="187">
        <v>1</v>
      </c>
      <c r="F92" s="129"/>
      <c r="G92" s="188">
        <f t="shared" si="4"/>
        <v>0</v>
      </c>
      <c r="I92" s="178"/>
      <c r="J92" s="179"/>
      <c r="K92" s="179"/>
      <c r="L92" s="179"/>
      <c r="M92" s="179"/>
      <c r="N92" s="179"/>
      <c r="O92" s="180"/>
      <c r="AM92" s="182"/>
      <c r="AO92" s="182"/>
      <c r="AP92" s="182"/>
      <c r="AT92" s="155"/>
      <c r="AZ92" s="181"/>
      <c r="BA92" s="181"/>
      <c r="BB92" s="181"/>
      <c r="BC92" s="181"/>
      <c r="BD92" s="181"/>
      <c r="BE92" s="155"/>
      <c r="BF92" s="181"/>
      <c r="BG92" s="155"/>
      <c r="BH92" s="182"/>
    </row>
    <row r="93" spans="1:60" s="132" customFormat="1" ht="26" customHeight="1" x14ac:dyDescent="0.35">
      <c r="A93" s="183">
        <v>77</v>
      </c>
      <c r="B93" s="184"/>
      <c r="C93" s="225" t="s">
        <v>221</v>
      </c>
      <c r="D93" s="186" t="s">
        <v>126</v>
      </c>
      <c r="E93" s="187">
        <v>1</v>
      </c>
      <c r="F93" s="129"/>
      <c r="G93" s="188">
        <f t="shared" si="4"/>
        <v>0</v>
      </c>
      <c r="I93" s="178"/>
      <c r="J93" s="179"/>
      <c r="K93" s="179"/>
      <c r="L93" s="179"/>
      <c r="M93" s="179"/>
      <c r="N93" s="179"/>
      <c r="O93" s="180"/>
      <c r="AM93" s="182"/>
      <c r="AO93" s="182"/>
      <c r="AP93" s="182"/>
      <c r="AT93" s="155"/>
      <c r="AZ93" s="181"/>
      <c r="BA93" s="181"/>
      <c r="BB93" s="181"/>
      <c r="BC93" s="181"/>
      <c r="BD93" s="181"/>
      <c r="BE93" s="155"/>
      <c r="BF93" s="181"/>
      <c r="BG93" s="155"/>
      <c r="BH93" s="182"/>
    </row>
    <row r="94" spans="1:60" s="132" customFormat="1" ht="26" customHeight="1" x14ac:dyDescent="0.35">
      <c r="A94" s="183">
        <v>78</v>
      </c>
      <c r="B94" s="184"/>
      <c r="C94" s="225" t="s">
        <v>222</v>
      </c>
      <c r="D94" s="186" t="s">
        <v>126</v>
      </c>
      <c r="E94" s="187">
        <v>1</v>
      </c>
      <c r="F94" s="129"/>
      <c r="G94" s="188">
        <f t="shared" si="4"/>
        <v>0</v>
      </c>
      <c r="I94" s="178"/>
      <c r="J94" s="179"/>
      <c r="K94" s="179"/>
      <c r="L94" s="179"/>
      <c r="M94" s="179"/>
      <c r="N94" s="179"/>
      <c r="O94" s="180"/>
      <c r="AM94" s="182"/>
      <c r="AO94" s="182"/>
      <c r="AP94" s="182"/>
      <c r="AT94" s="155"/>
      <c r="AZ94" s="181"/>
      <c r="BA94" s="181"/>
      <c r="BB94" s="181"/>
      <c r="BC94" s="181"/>
      <c r="BD94" s="181"/>
      <c r="BE94" s="155"/>
      <c r="BF94" s="181"/>
      <c r="BG94" s="155"/>
      <c r="BH94" s="182"/>
    </row>
    <row r="95" spans="1:60" s="132" customFormat="1" ht="26" customHeight="1" x14ac:dyDescent="0.35">
      <c r="A95" s="183">
        <v>79</v>
      </c>
      <c r="B95" s="184"/>
      <c r="C95" s="225" t="s">
        <v>223</v>
      </c>
      <c r="D95" s="186" t="s">
        <v>126</v>
      </c>
      <c r="E95" s="187">
        <v>1</v>
      </c>
      <c r="F95" s="129"/>
      <c r="G95" s="188">
        <f t="shared" si="4"/>
        <v>0</v>
      </c>
      <c r="I95" s="178"/>
      <c r="J95" s="179"/>
      <c r="K95" s="179"/>
      <c r="L95" s="179"/>
      <c r="M95" s="179"/>
      <c r="N95" s="179"/>
      <c r="O95" s="180"/>
      <c r="AM95" s="182"/>
      <c r="AO95" s="182"/>
      <c r="AP95" s="182"/>
      <c r="AT95" s="155"/>
      <c r="AZ95" s="181"/>
      <c r="BA95" s="181"/>
      <c r="BB95" s="181"/>
      <c r="BC95" s="181"/>
      <c r="BD95" s="181"/>
      <c r="BE95" s="155"/>
      <c r="BF95" s="181"/>
      <c r="BG95" s="155"/>
      <c r="BH95" s="182"/>
    </row>
    <row r="96" spans="1:60" s="132" customFormat="1" ht="26" customHeight="1" x14ac:dyDescent="0.35">
      <c r="A96" s="183">
        <v>80</v>
      </c>
      <c r="B96" s="184"/>
      <c r="C96" s="225" t="s">
        <v>224</v>
      </c>
      <c r="D96" s="186" t="s">
        <v>126</v>
      </c>
      <c r="E96" s="187">
        <v>1</v>
      </c>
      <c r="F96" s="129"/>
      <c r="G96" s="188">
        <f t="shared" si="4"/>
        <v>0</v>
      </c>
      <c r="I96" s="178"/>
      <c r="J96" s="179"/>
      <c r="K96" s="179"/>
      <c r="L96" s="179"/>
      <c r="M96" s="179"/>
      <c r="N96" s="179"/>
      <c r="O96" s="180"/>
      <c r="AM96" s="182"/>
      <c r="AO96" s="182"/>
      <c r="AP96" s="182"/>
      <c r="AT96" s="155"/>
      <c r="AZ96" s="181"/>
      <c r="BA96" s="181"/>
      <c r="BB96" s="181"/>
      <c r="BC96" s="181"/>
      <c r="BD96" s="181"/>
      <c r="BE96" s="155"/>
      <c r="BF96" s="181"/>
      <c r="BG96" s="155"/>
      <c r="BH96" s="182"/>
    </row>
    <row r="97" spans="1:60" s="132" customFormat="1" ht="26" customHeight="1" x14ac:dyDescent="0.35">
      <c r="A97" s="183">
        <v>81</v>
      </c>
      <c r="B97" s="184"/>
      <c r="C97" s="225" t="s">
        <v>225</v>
      </c>
      <c r="D97" s="186" t="s">
        <v>126</v>
      </c>
      <c r="E97" s="187">
        <v>1</v>
      </c>
      <c r="F97" s="129"/>
      <c r="G97" s="188">
        <f t="shared" si="4"/>
        <v>0</v>
      </c>
      <c r="I97" s="178"/>
      <c r="J97" s="179"/>
      <c r="K97" s="179"/>
      <c r="L97" s="179"/>
      <c r="M97" s="179"/>
      <c r="N97" s="179"/>
      <c r="O97" s="180"/>
      <c r="AM97" s="182"/>
      <c r="AO97" s="182"/>
      <c r="AP97" s="182"/>
      <c r="AT97" s="155"/>
      <c r="AZ97" s="181"/>
      <c r="BA97" s="181"/>
      <c r="BB97" s="181"/>
      <c r="BC97" s="181"/>
      <c r="BD97" s="181"/>
      <c r="BE97" s="155"/>
      <c r="BF97" s="181"/>
      <c r="BG97" s="155"/>
      <c r="BH97" s="182"/>
    </row>
    <row r="98" spans="1:60" s="132" customFormat="1" ht="26" customHeight="1" x14ac:dyDescent="0.35">
      <c r="A98" s="183">
        <v>82</v>
      </c>
      <c r="B98" s="184"/>
      <c r="C98" s="225" t="s">
        <v>226</v>
      </c>
      <c r="D98" s="186" t="s">
        <v>126</v>
      </c>
      <c r="E98" s="187">
        <v>1</v>
      </c>
      <c r="F98" s="129"/>
      <c r="G98" s="188">
        <f t="shared" si="4"/>
        <v>0</v>
      </c>
      <c r="I98" s="178"/>
      <c r="J98" s="179"/>
      <c r="K98" s="179"/>
      <c r="L98" s="179"/>
      <c r="M98" s="179"/>
      <c r="N98" s="179"/>
      <c r="O98" s="180"/>
      <c r="AM98" s="182"/>
      <c r="AO98" s="182"/>
      <c r="AP98" s="182"/>
      <c r="AT98" s="155"/>
      <c r="AZ98" s="181"/>
      <c r="BA98" s="181"/>
      <c r="BB98" s="181"/>
      <c r="BC98" s="181"/>
      <c r="BD98" s="181"/>
      <c r="BE98" s="155"/>
      <c r="BF98" s="181"/>
      <c r="BG98" s="155"/>
      <c r="BH98" s="182"/>
    </row>
    <row r="99" spans="1:60" s="132" customFormat="1" ht="26" customHeight="1" x14ac:dyDescent="0.35">
      <c r="A99" s="183">
        <v>83</v>
      </c>
      <c r="B99" s="184"/>
      <c r="C99" s="225" t="s">
        <v>227</v>
      </c>
      <c r="D99" s="186" t="s">
        <v>126</v>
      </c>
      <c r="E99" s="187">
        <v>1</v>
      </c>
      <c r="F99" s="129"/>
      <c r="G99" s="188">
        <f t="shared" si="4"/>
        <v>0</v>
      </c>
      <c r="I99" s="178"/>
      <c r="J99" s="179"/>
      <c r="K99" s="179"/>
      <c r="L99" s="179"/>
      <c r="M99" s="179"/>
      <c r="N99" s="179"/>
      <c r="O99" s="180"/>
      <c r="AM99" s="182"/>
      <c r="AO99" s="182"/>
      <c r="AP99" s="182"/>
      <c r="AT99" s="155"/>
      <c r="AZ99" s="181"/>
      <c r="BA99" s="181"/>
      <c r="BB99" s="181"/>
      <c r="BC99" s="181"/>
      <c r="BD99" s="181"/>
      <c r="BE99" s="155"/>
      <c r="BF99" s="181"/>
      <c r="BG99" s="155"/>
      <c r="BH99" s="182"/>
    </row>
    <row r="100" spans="1:60" s="132" customFormat="1" ht="26" customHeight="1" x14ac:dyDescent="0.35">
      <c r="A100" s="183">
        <v>84</v>
      </c>
      <c r="B100" s="184"/>
      <c r="C100" s="225" t="s">
        <v>228</v>
      </c>
      <c r="D100" s="186" t="s">
        <v>126</v>
      </c>
      <c r="E100" s="187">
        <v>1</v>
      </c>
      <c r="F100" s="129"/>
      <c r="G100" s="188">
        <f t="shared" si="4"/>
        <v>0</v>
      </c>
      <c r="I100" s="178"/>
      <c r="J100" s="179"/>
      <c r="K100" s="179"/>
      <c r="L100" s="179"/>
      <c r="M100" s="179"/>
      <c r="N100" s="179"/>
      <c r="O100" s="180"/>
      <c r="AM100" s="182"/>
      <c r="AO100" s="182"/>
      <c r="AP100" s="182"/>
      <c r="AT100" s="155"/>
      <c r="AZ100" s="181"/>
      <c r="BA100" s="181"/>
      <c r="BB100" s="181"/>
      <c r="BC100" s="181"/>
      <c r="BD100" s="181"/>
      <c r="BE100" s="155"/>
      <c r="BF100" s="181"/>
      <c r="BG100" s="155"/>
      <c r="BH100" s="182"/>
    </row>
    <row r="101" spans="1:60" s="132" customFormat="1" ht="26" customHeight="1" x14ac:dyDescent="0.35">
      <c r="A101" s="183">
        <v>85</v>
      </c>
      <c r="B101" s="184"/>
      <c r="C101" s="225" t="s">
        <v>229</v>
      </c>
      <c r="D101" s="186" t="s">
        <v>126</v>
      </c>
      <c r="E101" s="187">
        <v>1</v>
      </c>
      <c r="F101" s="129"/>
      <c r="G101" s="188">
        <f t="shared" si="4"/>
        <v>0</v>
      </c>
      <c r="I101" s="178"/>
      <c r="J101" s="179"/>
      <c r="K101" s="179"/>
      <c r="L101" s="179"/>
      <c r="M101" s="179"/>
      <c r="N101" s="179"/>
      <c r="O101" s="180"/>
      <c r="AM101" s="182"/>
      <c r="AO101" s="182"/>
      <c r="AP101" s="182"/>
      <c r="AT101" s="155"/>
      <c r="AZ101" s="181"/>
      <c r="BA101" s="181"/>
      <c r="BB101" s="181"/>
      <c r="BC101" s="181"/>
      <c r="BD101" s="181"/>
      <c r="BE101" s="155"/>
      <c r="BF101" s="181"/>
      <c r="BG101" s="155"/>
      <c r="BH101" s="182"/>
    </row>
    <row r="102" spans="1:60" s="132" customFormat="1" ht="26" customHeight="1" x14ac:dyDescent="0.35">
      <c r="A102" s="183">
        <v>86</v>
      </c>
      <c r="B102" s="184"/>
      <c r="C102" s="225" t="s">
        <v>230</v>
      </c>
      <c r="D102" s="186" t="s">
        <v>126</v>
      </c>
      <c r="E102" s="187">
        <v>1</v>
      </c>
      <c r="F102" s="129"/>
      <c r="G102" s="188">
        <f t="shared" si="4"/>
        <v>0</v>
      </c>
      <c r="I102" s="178"/>
      <c r="J102" s="179"/>
      <c r="K102" s="179"/>
      <c r="L102" s="179"/>
      <c r="M102" s="179"/>
      <c r="N102" s="179"/>
      <c r="O102" s="180"/>
      <c r="AM102" s="182"/>
      <c r="AO102" s="182"/>
      <c r="AP102" s="182"/>
      <c r="AT102" s="155"/>
      <c r="AZ102" s="181"/>
      <c r="BA102" s="181"/>
      <c r="BB102" s="181"/>
      <c r="BC102" s="181"/>
      <c r="BD102" s="181"/>
      <c r="BE102" s="155"/>
      <c r="BF102" s="181"/>
      <c r="BG102" s="155"/>
      <c r="BH102" s="182"/>
    </row>
    <row r="103" spans="1:60" s="132" customFormat="1" ht="37.5" customHeight="1" x14ac:dyDescent="0.35">
      <c r="A103" s="183">
        <v>87</v>
      </c>
      <c r="B103" s="184"/>
      <c r="C103" s="185" t="s">
        <v>231</v>
      </c>
      <c r="D103" s="186" t="s">
        <v>126</v>
      </c>
      <c r="E103" s="187">
        <v>2</v>
      </c>
      <c r="F103" s="129"/>
      <c r="G103" s="188">
        <f t="shared" si="4"/>
        <v>0</v>
      </c>
      <c r="I103" s="178"/>
      <c r="J103" s="179"/>
      <c r="K103" s="179"/>
      <c r="L103" s="179"/>
      <c r="M103" s="179"/>
      <c r="N103" s="179"/>
      <c r="O103" s="180"/>
      <c r="AM103" s="182"/>
      <c r="AO103" s="182"/>
      <c r="AP103" s="182"/>
      <c r="AT103" s="155"/>
      <c r="AZ103" s="181"/>
      <c r="BA103" s="181"/>
      <c r="BB103" s="181"/>
      <c r="BC103" s="181"/>
      <c r="BD103" s="181"/>
      <c r="BE103" s="155"/>
      <c r="BF103" s="181"/>
      <c r="BG103" s="155"/>
      <c r="BH103" s="182"/>
    </row>
    <row r="104" spans="1:60" s="132" customFormat="1" ht="26" customHeight="1" x14ac:dyDescent="0.35">
      <c r="A104" s="183">
        <v>88</v>
      </c>
      <c r="B104" s="184"/>
      <c r="C104" s="225" t="s">
        <v>232</v>
      </c>
      <c r="D104" s="186" t="s">
        <v>126</v>
      </c>
      <c r="E104" s="187">
        <v>3</v>
      </c>
      <c r="F104" s="129"/>
      <c r="G104" s="188">
        <f t="shared" si="4"/>
        <v>0</v>
      </c>
      <c r="I104" s="178"/>
      <c r="J104" s="179"/>
      <c r="K104" s="179"/>
      <c r="L104" s="179"/>
      <c r="M104" s="179"/>
      <c r="N104" s="179"/>
      <c r="O104" s="180"/>
      <c r="AM104" s="182"/>
      <c r="AO104" s="182"/>
      <c r="AP104" s="182"/>
      <c r="AT104" s="155"/>
      <c r="AZ104" s="181"/>
      <c r="BA104" s="181"/>
      <c r="BB104" s="181"/>
      <c r="BC104" s="181"/>
      <c r="BD104" s="181"/>
      <c r="BE104" s="155"/>
      <c r="BF104" s="181"/>
      <c r="BG104" s="155"/>
      <c r="BH104" s="182"/>
    </row>
    <row r="105" spans="1:60" s="132" customFormat="1" ht="51" customHeight="1" x14ac:dyDescent="0.35">
      <c r="A105" s="183">
        <v>89</v>
      </c>
      <c r="B105" s="184"/>
      <c r="C105" s="226" t="s">
        <v>233</v>
      </c>
      <c r="D105" s="186" t="s">
        <v>126</v>
      </c>
      <c r="E105" s="187">
        <v>3</v>
      </c>
      <c r="F105" s="129"/>
      <c r="G105" s="188">
        <f t="shared" si="4"/>
        <v>0</v>
      </c>
      <c r="I105" s="178"/>
      <c r="J105" s="179"/>
      <c r="K105" s="179"/>
      <c r="L105" s="179"/>
      <c r="M105" s="179"/>
      <c r="N105" s="179"/>
      <c r="O105" s="180"/>
      <c r="AM105" s="182"/>
      <c r="AO105" s="182"/>
      <c r="AP105" s="182"/>
      <c r="AT105" s="155"/>
      <c r="AZ105" s="181"/>
      <c r="BA105" s="181"/>
      <c r="BB105" s="181"/>
      <c r="BC105" s="181"/>
      <c r="BD105" s="181"/>
      <c r="BE105" s="155"/>
      <c r="BF105" s="181"/>
      <c r="BG105" s="155"/>
      <c r="BH105" s="182"/>
    </row>
    <row r="106" spans="1:60" s="132" customFormat="1" ht="26" customHeight="1" x14ac:dyDescent="0.35">
      <c r="A106" s="183">
        <v>90</v>
      </c>
      <c r="B106" s="184"/>
      <c r="C106" s="185" t="s">
        <v>234</v>
      </c>
      <c r="D106" s="186" t="s">
        <v>126</v>
      </c>
      <c r="E106" s="187">
        <v>3</v>
      </c>
      <c r="F106" s="129"/>
      <c r="G106" s="188">
        <f t="shared" si="4"/>
        <v>0</v>
      </c>
      <c r="I106" s="178"/>
      <c r="J106" s="179"/>
      <c r="K106" s="179"/>
      <c r="L106" s="179"/>
      <c r="M106" s="179"/>
      <c r="N106" s="179"/>
      <c r="O106" s="180"/>
      <c r="AM106" s="182"/>
      <c r="AO106" s="182"/>
      <c r="AP106" s="182"/>
      <c r="AT106" s="155"/>
      <c r="AZ106" s="181"/>
      <c r="BA106" s="181"/>
      <c r="BB106" s="181"/>
      <c r="BC106" s="181"/>
      <c r="BD106" s="181"/>
      <c r="BE106" s="155"/>
      <c r="BF106" s="181"/>
      <c r="BG106" s="155"/>
      <c r="BH106" s="182"/>
    </row>
    <row r="107" spans="1:60" s="132" customFormat="1" ht="26" customHeight="1" x14ac:dyDescent="0.35">
      <c r="A107" s="183">
        <v>91</v>
      </c>
      <c r="B107" s="184"/>
      <c r="C107" s="226" t="s">
        <v>235</v>
      </c>
      <c r="D107" s="186" t="s">
        <v>126</v>
      </c>
      <c r="E107" s="187">
        <v>3</v>
      </c>
      <c r="F107" s="129"/>
      <c r="G107" s="188">
        <f t="shared" ref="G107:G115" si="5">ROUND(F107*E107,2)</f>
        <v>0</v>
      </c>
      <c r="I107" s="178"/>
      <c r="J107" s="179"/>
      <c r="K107" s="179"/>
      <c r="L107" s="179"/>
      <c r="M107" s="179"/>
      <c r="N107" s="179"/>
      <c r="O107" s="180"/>
      <c r="AM107" s="182"/>
      <c r="AO107" s="182"/>
      <c r="AP107" s="182"/>
      <c r="AT107" s="155"/>
      <c r="AZ107" s="181"/>
      <c r="BA107" s="181"/>
      <c r="BB107" s="181"/>
      <c r="BC107" s="181"/>
      <c r="BD107" s="181"/>
      <c r="BE107" s="155"/>
      <c r="BF107" s="181"/>
      <c r="BG107" s="155"/>
      <c r="BH107" s="182"/>
    </row>
    <row r="108" spans="1:60" s="132" customFormat="1" ht="26" customHeight="1" x14ac:dyDescent="0.35">
      <c r="A108" s="183">
        <v>92</v>
      </c>
      <c r="B108" s="184"/>
      <c r="C108" s="225" t="s">
        <v>236</v>
      </c>
      <c r="D108" s="186" t="s">
        <v>126</v>
      </c>
      <c r="E108" s="187">
        <v>7</v>
      </c>
      <c r="F108" s="129"/>
      <c r="G108" s="188">
        <f t="shared" si="5"/>
        <v>0</v>
      </c>
      <c r="I108" s="178"/>
      <c r="J108" s="179"/>
      <c r="K108" s="179"/>
      <c r="L108" s="179"/>
      <c r="M108" s="179"/>
      <c r="N108" s="179"/>
      <c r="O108" s="180"/>
      <c r="AM108" s="182"/>
      <c r="AO108" s="182"/>
      <c r="AP108" s="182"/>
      <c r="AT108" s="155"/>
      <c r="AZ108" s="181"/>
      <c r="BA108" s="181"/>
      <c r="BB108" s="181"/>
      <c r="BC108" s="181"/>
      <c r="BD108" s="181"/>
      <c r="BE108" s="155"/>
      <c r="BF108" s="181"/>
      <c r="BG108" s="155"/>
      <c r="BH108" s="182"/>
    </row>
    <row r="109" spans="1:60" s="132" customFormat="1" ht="26" customHeight="1" x14ac:dyDescent="0.35">
      <c r="A109" s="183">
        <v>93</v>
      </c>
      <c r="B109" s="184"/>
      <c r="C109" s="225" t="s">
        <v>237</v>
      </c>
      <c r="D109" s="186" t="s">
        <v>126</v>
      </c>
      <c r="E109" s="187">
        <v>7</v>
      </c>
      <c r="F109" s="129"/>
      <c r="G109" s="188">
        <f t="shared" si="5"/>
        <v>0</v>
      </c>
      <c r="I109" s="178"/>
      <c r="J109" s="179"/>
      <c r="K109" s="179"/>
      <c r="L109" s="179"/>
      <c r="M109" s="179"/>
      <c r="N109" s="179"/>
      <c r="O109" s="180"/>
      <c r="AM109" s="182"/>
      <c r="AO109" s="182"/>
      <c r="AP109" s="182"/>
      <c r="AT109" s="155"/>
      <c r="AZ109" s="181"/>
      <c r="BA109" s="181"/>
      <c r="BB109" s="181"/>
      <c r="BC109" s="181"/>
      <c r="BD109" s="181"/>
      <c r="BE109" s="155"/>
      <c r="BF109" s="181"/>
      <c r="BG109" s="155"/>
      <c r="BH109" s="182"/>
    </row>
    <row r="110" spans="1:60" s="132" customFormat="1" ht="26" customHeight="1" x14ac:dyDescent="0.35">
      <c r="A110" s="183">
        <v>94</v>
      </c>
      <c r="B110" s="184"/>
      <c r="C110" s="225" t="s">
        <v>238</v>
      </c>
      <c r="D110" s="186" t="s">
        <v>126</v>
      </c>
      <c r="E110" s="187">
        <v>7</v>
      </c>
      <c r="F110" s="129"/>
      <c r="G110" s="188">
        <f t="shared" si="5"/>
        <v>0</v>
      </c>
      <c r="I110" s="178" t="s">
        <v>114</v>
      </c>
      <c r="J110" s="179">
        <v>0</v>
      </c>
      <c r="K110" s="179" t="e">
        <f>J110*#REF!</f>
        <v>#REF!</v>
      </c>
      <c r="L110" s="179">
        <v>0</v>
      </c>
      <c r="M110" s="179" t="e">
        <f>L110*#REF!</f>
        <v>#REF!</v>
      </c>
      <c r="N110" s="179">
        <v>0</v>
      </c>
      <c r="O110" s="180" t="e">
        <f>N110*#REF!</f>
        <v>#REF!</v>
      </c>
      <c r="AM110" s="182"/>
      <c r="AO110" s="182"/>
      <c r="AP110" s="182"/>
      <c r="AT110" s="155"/>
      <c r="AZ110" s="181"/>
      <c r="BA110" s="181"/>
      <c r="BB110" s="181"/>
      <c r="BC110" s="181"/>
      <c r="BD110" s="181"/>
      <c r="BE110" s="155"/>
      <c r="BF110" s="181"/>
      <c r="BG110" s="155"/>
      <c r="BH110" s="182"/>
    </row>
    <row r="111" spans="1:60" s="227" customFormat="1" ht="26" customHeight="1" x14ac:dyDescent="0.35">
      <c r="A111" s="183">
        <v>95</v>
      </c>
      <c r="B111" s="184"/>
      <c r="C111" s="185" t="s">
        <v>239</v>
      </c>
      <c r="D111" s="186" t="s">
        <v>126</v>
      </c>
      <c r="E111" s="187">
        <v>7</v>
      </c>
      <c r="F111" s="129"/>
      <c r="G111" s="188">
        <f t="shared" si="5"/>
        <v>0</v>
      </c>
      <c r="I111" s="228" t="s">
        <v>114</v>
      </c>
      <c r="J111" s="229">
        <v>0</v>
      </c>
      <c r="K111" s="229">
        <f>J111*E112</f>
        <v>0</v>
      </c>
      <c r="L111" s="229">
        <v>0</v>
      </c>
      <c r="M111" s="229">
        <f>L111*E112</f>
        <v>0</v>
      </c>
      <c r="N111" s="229">
        <v>0</v>
      </c>
      <c r="O111" s="230">
        <f>N111*E112</f>
        <v>0</v>
      </c>
      <c r="AM111" s="231"/>
      <c r="AO111" s="231"/>
      <c r="AP111" s="231"/>
      <c r="AT111" s="232"/>
      <c r="AZ111" s="233"/>
      <c r="BA111" s="233"/>
      <c r="BB111" s="233"/>
      <c r="BC111" s="233"/>
      <c r="BD111" s="233"/>
      <c r="BE111" s="232"/>
      <c r="BF111" s="233"/>
      <c r="BG111" s="232"/>
      <c r="BH111" s="231"/>
    </row>
    <row r="112" spans="1:60" s="132" customFormat="1" ht="26" customHeight="1" x14ac:dyDescent="0.35">
      <c r="A112" s="183">
        <v>96</v>
      </c>
      <c r="B112" s="234"/>
      <c r="C112" s="225" t="s">
        <v>240</v>
      </c>
      <c r="D112" s="235" t="s">
        <v>126</v>
      </c>
      <c r="E112" s="187">
        <v>1</v>
      </c>
      <c r="F112" s="129"/>
      <c r="G112" s="188">
        <f t="shared" si="5"/>
        <v>0</v>
      </c>
      <c r="I112" s="178" t="s">
        <v>114</v>
      </c>
      <c r="J112" s="179">
        <v>0</v>
      </c>
      <c r="K112" s="179">
        <f>J112*E114</f>
        <v>0</v>
      </c>
      <c r="L112" s="179">
        <v>0</v>
      </c>
      <c r="M112" s="179">
        <f>L112*E114</f>
        <v>0</v>
      </c>
      <c r="N112" s="179">
        <v>0</v>
      </c>
      <c r="O112" s="180">
        <f>N112*E114</f>
        <v>0</v>
      </c>
      <c r="AM112" s="182"/>
      <c r="AO112" s="182"/>
      <c r="AP112" s="182"/>
      <c r="AT112" s="155"/>
      <c r="AZ112" s="181"/>
      <c r="BA112" s="181"/>
      <c r="BB112" s="181"/>
      <c r="BC112" s="181"/>
      <c r="BD112" s="181"/>
      <c r="BE112" s="155"/>
      <c r="BF112" s="181"/>
      <c r="BG112" s="155"/>
      <c r="BH112" s="182"/>
    </row>
    <row r="113" spans="1:60" s="132" customFormat="1" ht="26" customHeight="1" x14ac:dyDescent="0.35">
      <c r="A113" s="183">
        <v>97</v>
      </c>
      <c r="B113" s="184"/>
      <c r="C113" s="225" t="s">
        <v>241</v>
      </c>
      <c r="D113" s="186" t="s">
        <v>126</v>
      </c>
      <c r="E113" s="187">
        <v>1</v>
      </c>
      <c r="F113" s="129"/>
      <c r="G113" s="188">
        <f t="shared" si="5"/>
        <v>0</v>
      </c>
      <c r="I113" s="178"/>
      <c r="J113" s="179"/>
      <c r="K113" s="179"/>
      <c r="L113" s="179"/>
      <c r="M113" s="179"/>
      <c r="N113" s="179"/>
      <c r="O113" s="180"/>
      <c r="AM113" s="182"/>
      <c r="AO113" s="182"/>
      <c r="AP113" s="182"/>
      <c r="AT113" s="155"/>
      <c r="AZ113" s="181"/>
      <c r="BA113" s="181"/>
      <c r="BB113" s="181"/>
      <c r="BC113" s="181"/>
      <c r="BD113" s="181"/>
      <c r="BE113" s="155"/>
      <c r="BF113" s="181"/>
      <c r="BG113" s="155"/>
      <c r="BH113" s="182"/>
    </row>
    <row r="114" spans="1:60" s="132" customFormat="1" ht="26" customHeight="1" x14ac:dyDescent="0.35">
      <c r="A114" s="183">
        <v>98</v>
      </c>
      <c r="B114" s="184"/>
      <c r="C114" s="225" t="s">
        <v>242</v>
      </c>
      <c r="D114" s="186" t="s">
        <v>126</v>
      </c>
      <c r="E114" s="187">
        <v>1</v>
      </c>
      <c r="F114" s="129"/>
      <c r="G114" s="188">
        <f t="shared" si="5"/>
        <v>0</v>
      </c>
      <c r="I114" s="178"/>
      <c r="J114" s="179"/>
      <c r="K114" s="179"/>
      <c r="L114" s="179"/>
      <c r="M114" s="179"/>
      <c r="N114" s="179"/>
      <c r="O114" s="180"/>
      <c r="AM114" s="182"/>
      <c r="AO114" s="182"/>
      <c r="AP114" s="182"/>
      <c r="AT114" s="155"/>
      <c r="AZ114" s="181"/>
      <c r="BA114" s="181"/>
      <c r="BB114" s="181"/>
      <c r="BC114" s="181"/>
      <c r="BD114" s="181"/>
      <c r="BE114" s="155"/>
      <c r="BF114" s="181"/>
      <c r="BG114" s="155"/>
      <c r="BH114" s="182"/>
    </row>
    <row r="115" spans="1:60" s="132" customFormat="1" ht="35" customHeight="1" x14ac:dyDescent="0.35">
      <c r="A115" s="183">
        <v>99</v>
      </c>
      <c r="B115" s="184"/>
      <c r="C115" s="185" t="s">
        <v>243</v>
      </c>
      <c r="D115" s="186" t="s">
        <v>126</v>
      </c>
      <c r="E115" s="187">
        <v>1</v>
      </c>
      <c r="F115" s="129"/>
      <c r="G115" s="188">
        <f t="shared" si="5"/>
        <v>0</v>
      </c>
      <c r="I115" s="178" t="s">
        <v>114</v>
      </c>
      <c r="J115" s="179">
        <v>0</v>
      </c>
      <c r="K115" s="179">
        <f>J115*E116</f>
        <v>0</v>
      </c>
      <c r="L115" s="179">
        <v>0</v>
      </c>
      <c r="M115" s="179">
        <f>L115*E116</f>
        <v>0</v>
      </c>
      <c r="N115" s="179">
        <v>0</v>
      </c>
      <c r="O115" s="180">
        <f>N115*E116</f>
        <v>0</v>
      </c>
      <c r="AM115" s="182"/>
      <c r="AO115" s="182"/>
      <c r="AP115" s="182"/>
      <c r="AT115" s="155"/>
      <c r="AZ115" s="181"/>
      <c r="BA115" s="181"/>
      <c r="BB115" s="181"/>
      <c r="BC115" s="181"/>
      <c r="BD115" s="181"/>
      <c r="BE115" s="155"/>
      <c r="BF115" s="181"/>
      <c r="BG115" s="155"/>
      <c r="BH115" s="182"/>
    </row>
    <row r="116" spans="1:60" s="132" customFormat="1" ht="26" customHeight="1" x14ac:dyDescent="0.35">
      <c r="A116" s="183">
        <v>100</v>
      </c>
      <c r="B116" s="184"/>
      <c r="C116" s="225" t="s">
        <v>244</v>
      </c>
      <c r="D116" s="186" t="s">
        <v>126</v>
      </c>
      <c r="E116" s="187">
        <v>1</v>
      </c>
      <c r="F116" s="129"/>
      <c r="G116" s="188">
        <f t="shared" ref="G116:G123" si="6">ROUND(F116*E116,2)</f>
        <v>0</v>
      </c>
      <c r="I116" s="178"/>
      <c r="J116" s="179"/>
      <c r="K116" s="179"/>
      <c r="L116" s="179"/>
      <c r="M116" s="179"/>
      <c r="N116" s="179"/>
      <c r="O116" s="180"/>
      <c r="AM116" s="182"/>
      <c r="AO116" s="182"/>
      <c r="AP116" s="182"/>
      <c r="AT116" s="155"/>
      <c r="AZ116" s="181"/>
      <c r="BA116" s="181"/>
      <c r="BB116" s="181"/>
      <c r="BC116" s="181"/>
      <c r="BD116" s="181"/>
      <c r="BE116" s="155"/>
      <c r="BF116" s="181"/>
      <c r="BG116" s="155"/>
      <c r="BH116" s="182"/>
    </row>
    <row r="117" spans="1:60" s="132" customFormat="1" ht="26" customHeight="1" x14ac:dyDescent="0.35">
      <c r="A117" s="183">
        <v>101</v>
      </c>
      <c r="B117" s="184"/>
      <c r="C117" s="225" t="s">
        <v>245</v>
      </c>
      <c r="D117" s="186" t="s">
        <v>126</v>
      </c>
      <c r="E117" s="187">
        <v>1</v>
      </c>
      <c r="F117" s="129"/>
      <c r="G117" s="188">
        <f t="shared" si="6"/>
        <v>0</v>
      </c>
      <c r="I117" s="178"/>
      <c r="J117" s="179"/>
      <c r="K117" s="179"/>
      <c r="L117" s="179"/>
      <c r="M117" s="179"/>
      <c r="N117" s="179"/>
      <c r="O117" s="180"/>
      <c r="AM117" s="182"/>
      <c r="AO117" s="182"/>
      <c r="AP117" s="182"/>
      <c r="AT117" s="155"/>
      <c r="AZ117" s="181"/>
      <c r="BA117" s="181"/>
      <c r="BB117" s="181"/>
      <c r="BC117" s="181"/>
      <c r="BD117" s="181"/>
      <c r="BE117" s="155"/>
      <c r="BF117" s="181"/>
      <c r="BG117" s="155"/>
      <c r="BH117" s="182"/>
    </row>
    <row r="118" spans="1:60" s="132" customFormat="1" ht="26" customHeight="1" x14ac:dyDescent="0.35">
      <c r="A118" s="183">
        <v>102</v>
      </c>
      <c r="B118" s="184"/>
      <c r="C118" s="225" t="s">
        <v>246</v>
      </c>
      <c r="D118" s="186" t="s">
        <v>126</v>
      </c>
      <c r="E118" s="187">
        <v>1</v>
      </c>
      <c r="F118" s="129"/>
      <c r="G118" s="188">
        <f t="shared" si="6"/>
        <v>0</v>
      </c>
      <c r="I118" s="178" t="s">
        <v>114</v>
      </c>
      <c r="J118" s="179">
        <v>0</v>
      </c>
      <c r="K118" s="179">
        <f>J118*E120</f>
        <v>0</v>
      </c>
      <c r="L118" s="179">
        <v>0</v>
      </c>
      <c r="M118" s="179">
        <f>L118*E120</f>
        <v>0</v>
      </c>
      <c r="N118" s="179">
        <v>0</v>
      </c>
      <c r="O118" s="180">
        <f>N118*E120</f>
        <v>0</v>
      </c>
      <c r="AM118" s="182"/>
      <c r="AO118" s="182"/>
      <c r="AP118" s="182"/>
      <c r="AT118" s="155"/>
      <c r="AZ118" s="181"/>
      <c r="BA118" s="181"/>
      <c r="BB118" s="181"/>
      <c r="BC118" s="181"/>
      <c r="BD118" s="181"/>
      <c r="BE118" s="155"/>
      <c r="BF118" s="181"/>
      <c r="BG118" s="155"/>
      <c r="BH118" s="182"/>
    </row>
    <row r="119" spans="1:60" s="132" customFormat="1" ht="26" customHeight="1" x14ac:dyDescent="0.35">
      <c r="A119" s="183">
        <v>103</v>
      </c>
      <c r="B119" s="184"/>
      <c r="C119" s="225" t="s">
        <v>244</v>
      </c>
      <c r="D119" s="186" t="s">
        <v>126</v>
      </c>
      <c r="E119" s="187">
        <v>1</v>
      </c>
      <c r="F119" s="129"/>
      <c r="G119" s="188">
        <f t="shared" si="6"/>
        <v>0</v>
      </c>
      <c r="I119" s="178" t="s">
        <v>114</v>
      </c>
      <c r="J119" s="179">
        <v>0</v>
      </c>
      <c r="K119" s="179">
        <f>J119*E121</f>
        <v>0</v>
      </c>
      <c r="L119" s="179">
        <v>0</v>
      </c>
      <c r="M119" s="179">
        <f>L119*E121</f>
        <v>0</v>
      </c>
      <c r="N119" s="179">
        <v>0</v>
      </c>
      <c r="O119" s="180">
        <f>N119*E121</f>
        <v>0</v>
      </c>
      <c r="AM119" s="182"/>
      <c r="AO119" s="182"/>
      <c r="AP119" s="182"/>
      <c r="AT119" s="155"/>
      <c r="AZ119" s="181"/>
      <c r="BA119" s="181"/>
      <c r="BB119" s="181"/>
      <c r="BC119" s="181"/>
      <c r="BD119" s="181"/>
      <c r="BE119" s="155"/>
      <c r="BF119" s="181"/>
      <c r="BG119" s="155"/>
      <c r="BH119" s="182"/>
    </row>
    <row r="120" spans="1:60" s="132" customFormat="1" ht="26" customHeight="1" x14ac:dyDescent="0.35">
      <c r="A120" s="183">
        <v>104</v>
      </c>
      <c r="B120" s="184"/>
      <c r="C120" s="225" t="s">
        <v>247</v>
      </c>
      <c r="D120" s="186" t="s">
        <v>126</v>
      </c>
      <c r="E120" s="187">
        <v>1</v>
      </c>
      <c r="F120" s="129"/>
      <c r="G120" s="188">
        <f t="shared" si="6"/>
        <v>0</v>
      </c>
      <c r="I120" s="178"/>
      <c r="J120" s="179"/>
      <c r="K120" s="179"/>
      <c r="L120" s="179"/>
      <c r="M120" s="179"/>
      <c r="N120" s="179"/>
      <c r="O120" s="180"/>
      <c r="AM120" s="182"/>
      <c r="AO120" s="182"/>
      <c r="AP120" s="182"/>
      <c r="AT120" s="155"/>
      <c r="AZ120" s="181"/>
      <c r="BA120" s="181"/>
      <c r="BB120" s="181"/>
      <c r="BC120" s="181"/>
      <c r="BD120" s="181"/>
      <c r="BE120" s="155"/>
      <c r="BF120" s="181"/>
      <c r="BG120" s="155"/>
      <c r="BH120" s="182"/>
    </row>
    <row r="121" spans="1:60" s="132" customFormat="1" ht="26" customHeight="1" x14ac:dyDescent="0.35">
      <c r="A121" s="183">
        <v>105</v>
      </c>
      <c r="B121" s="184"/>
      <c r="C121" s="225" t="s">
        <v>248</v>
      </c>
      <c r="D121" s="186" t="s">
        <v>126</v>
      </c>
      <c r="E121" s="187">
        <v>1</v>
      </c>
      <c r="F121" s="129"/>
      <c r="G121" s="188">
        <f t="shared" si="6"/>
        <v>0</v>
      </c>
      <c r="I121" s="178" t="s">
        <v>114</v>
      </c>
      <c r="J121" s="179">
        <v>0</v>
      </c>
      <c r="K121" s="179">
        <f>J121*E123</f>
        <v>0</v>
      </c>
      <c r="L121" s="179">
        <v>0</v>
      </c>
      <c r="M121" s="179">
        <f>L121*E123</f>
        <v>0</v>
      </c>
      <c r="N121" s="179">
        <v>0</v>
      </c>
      <c r="O121" s="180">
        <f>N121*E123</f>
        <v>0</v>
      </c>
      <c r="AM121" s="182"/>
      <c r="AO121" s="182"/>
      <c r="AP121" s="182"/>
      <c r="AT121" s="155"/>
      <c r="AZ121" s="181"/>
      <c r="BA121" s="181"/>
      <c r="BB121" s="181"/>
      <c r="BC121" s="181"/>
      <c r="BD121" s="181"/>
      <c r="BE121" s="155"/>
      <c r="BF121" s="181"/>
      <c r="BG121" s="155"/>
      <c r="BH121" s="182"/>
    </row>
    <row r="122" spans="1:60" s="132" customFormat="1" ht="26" customHeight="1" x14ac:dyDescent="0.35">
      <c r="A122" s="183">
        <v>106</v>
      </c>
      <c r="B122" s="184"/>
      <c r="C122" s="225" t="s">
        <v>249</v>
      </c>
      <c r="D122" s="186" t="s">
        <v>126</v>
      </c>
      <c r="E122" s="187">
        <v>1</v>
      </c>
      <c r="F122" s="129"/>
      <c r="G122" s="188">
        <f t="shared" si="6"/>
        <v>0</v>
      </c>
      <c r="I122" s="178"/>
      <c r="J122" s="179"/>
      <c r="K122" s="179"/>
      <c r="L122" s="179"/>
      <c r="M122" s="179"/>
      <c r="N122" s="179"/>
      <c r="O122" s="180"/>
      <c r="AM122" s="182"/>
      <c r="AO122" s="182"/>
      <c r="AP122" s="182"/>
      <c r="AT122" s="155"/>
      <c r="AZ122" s="181"/>
      <c r="BA122" s="181"/>
      <c r="BB122" s="181"/>
      <c r="BC122" s="181"/>
      <c r="BD122" s="181"/>
      <c r="BE122" s="155"/>
      <c r="BF122" s="181"/>
      <c r="BG122" s="155"/>
      <c r="BH122" s="182"/>
    </row>
    <row r="123" spans="1:60" s="132" customFormat="1" ht="26" customHeight="1" x14ac:dyDescent="0.35">
      <c r="A123" s="183"/>
      <c r="B123" s="184"/>
      <c r="C123" s="185" t="s">
        <v>250</v>
      </c>
      <c r="D123" s="186" t="s">
        <v>126</v>
      </c>
      <c r="E123" s="187">
        <v>3</v>
      </c>
      <c r="F123" s="129"/>
      <c r="G123" s="188">
        <f t="shared" si="6"/>
        <v>0</v>
      </c>
      <c r="I123" s="178" t="s">
        <v>114</v>
      </c>
      <c r="J123" s="179">
        <v>0</v>
      </c>
      <c r="K123" s="179" t="e">
        <f>J123*#REF!</f>
        <v>#REF!</v>
      </c>
      <c r="L123" s="179">
        <v>0</v>
      </c>
      <c r="M123" s="179" t="e">
        <f>L123*#REF!</f>
        <v>#REF!</v>
      </c>
      <c r="N123" s="179">
        <v>0</v>
      </c>
      <c r="O123" s="180" t="e">
        <f>N123*#REF!</f>
        <v>#REF!</v>
      </c>
      <c r="AM123" s="182"/>
      <c r="AO123" s="182"/>
      <c r="AP123" s="182"/>
      <c r="AT123" s="155"/>
      <c r="AZ123" s="181"/>
      <c r="BA123" s="181"/>
      <c r="BB123" s="181"/>
      <c r="BC123" s="181"/>
      <c r="BD123" s="181"/>
      <c r="BE123" s="155"/>
      <c r="BF123" s="181"/>
      <c r="BG123" s="155"/>
      <c r="BH123" s="182"/>
    </row>
    <row r="124" spans="1:60" s="132" customFormat="1" ht="26" customHeight="1" x14ac:dyDescent="0.35">
      <c r="A124" s="183">
        <v>107</v>
      </c>
      <c r="B124" s="184"/>
      <c r="C124" s="225" t="s">
        <v>251</v>
      </c>
      <c r="D124" s="186" t="s">
        <v>126</v>
      </c>
      <c r="E124" s="187">
        <v>1</v>
      </c>
      <c r="F124" s="129"/>
      <c r="G124" s="188">
        <f t="shared" ref="G124:G130" si="7">ROUND(F124*E124,2)</f>
        <v>0</v>
      </c>
      <c r="I124" s="178"/>
      <c r="J124" s="179"/>
      <c r="K124" s="179"/>
      <c r="L124" s="179"/>
      <c r="M124" s="179"/>
      <c r="N124" s="179"/>
      <c r="O124" s="180"/>
      <c r="AM124" s="182"/>
      <c r="AO124" s="182"/>
      <c r="AP124" s="182"/>
      <c r="AT124" s="155"/>
      <c r="AZ124" s="181"/>
      <c r="BA124" s="181"/>
      <c r="BB124" s="181"/>
      <c r="BC124" s="181"/>
      <c r="BD124" s="181"/>
      <c r="BE124" s="155"/>
      <c r="BF124" s="181"/>
      <c r="BG124" s="155"/>
      <c r="BH124" s="182"/>
    </row>
    <row r="125" spans="1:60" s="132" customFormat="1" ht="26" customHeight="1" x14ac:dyDescent="0.35">
      <c r="A125" s="183">
        <v>108</v>
      </c>
      <c r="B125" s="184"/>
      <c r="C125" s="225" t="s">
        <v>252</v>
      </c>
      <c r="D125" s="186" t="s">
        <v>126</v>
      </c>
      <c r="E125" s="187">
        <v>1</v>
      </c>
      <c r="F125" s="129"/>
      <c r="G125" s="188">
        <f t="shared" si="7"/>
        <v>0</v>
      </c>
      <c r="I125" s="178"/>
      <c r="J125" s="179"/>
      <c r="K125" s="179"/>
      <c r="L125" s="179"/>
      <c r="M125" s="179"/>
      <c r="N125" s="179"/>
      <c r="O125" s="180"/>
      <c r="AM125" s="182"/>
      <c r="AO125" s="182"/>
      <c r="AP125" s="182"/>
      <c r="AT125" s="155"/>
      <c r="AZ125" s="181"/>
      <c r="BA125" s="181"/>
      <c r="BB125" s="181"/>
      <c r="BC125" s="181"/>
      <c r="BD125" s="181"/>
      <c r="BE125" s="155"/>
      <c r="BF125" s="181"/>
      <c r="BG125" s="155"/>
      <c r="BH125" s="182"/>
    </row>
    <row r="126" spans="1:60" s="132" customFormat="1" ht="26" customHeight="1" x14ac:dyDescent="0.35">
      <c r="A126" s="183">
        <v>109</v>
      </c>
      <c r="B126" s="184"/>
      <c r="C126" s="185" t="s">
        <v>253</v>
      </c>
      <c r="D126" s="186" t="s">
        <v>126</v>
      </c>
      <c r="E126" s="187">
        <v>2</v>
      </c>
      <c r="F126" s="129"/>
      <c r="G126" s="188">
        <f t="shared" si="7"/>
        <v>0</v>
      </c>
      <c r="I126" s="178"/>
      <c r="J126" s="179"/>
      <c r="K126" s="179"/>
      <c r="L126" s="179"/>
      <c r="M126" s="179"/>
      <c r="N126" s="179"/>
      <c r="O126" s="180"/>
      <c r="AM126" s="182"/>
      <c r="AO126" s="182"/>
      <c r="AP126" s="182"/>
      <c r="AT126" s="155"/>
      <c r="AZ126" s="181"/>
      <c r="BA126" s="181"/>
      <c r="BB126" s="181"/>
      <c r="BC126" s="181"/>
      <c r="BD126" s="181"/>
      <c r="BE126" s="155"/>
      <c r="BF126" s="181"/>
      <c r="BG126" s="155"/>
      <c r="BH126" s="182"/>
    </row>
    <row r="127" spans="1:60" s="132" customFormat="1" ht="26" customHeight="1" x14ac:dyDescent="0.35">
      <c r="A127" s="183">
        <v>110</v>
      </c>
      <c r="B127" s="184"/>
      <c r="C127" s="185" t="s">
        <v>254</v>
      </c>
      <c r="D127" s="186" t="s">
        <v>126</v>
      </c>
      <c r="E127" s="187">
        <v>2</v>
      </c>
      <c r="F127" s="129"/>
      <c r="G127" s="188">
        <f t="shared" si="7"/>
        <v>0</v>
      </c>
      <c r="I127" s="178"/>
      <c r="J127" s="179"/>
      <c r="K127" s="179"/>
      <c r="L127" s="179"/>
      <c r="M127" s="179"/>
      <c r="N127" s="179"/>
      <c r="O127" s="180"/>
      <c r="AM127" s="182"/>
      <c r="AO127" s="182"/>
      <c r="AP127" s="182"/>
      <c r="AT127" s="155"/>
      <c r="AZ127" s="181"/>
      <c r="BA127" s="181"/>
      <c r="BB127" s="181"/>
      <c r="BC127" s="181"/>
      <c r="BD127" s="181"/>
      <c r="BE127" s="155"/>
      <c r="BF127" s="181"/>
      <c r="BG127" s="155"/>
      <c r="BH127" s="182"/>
    </row>
    <row r="128" spans="1:60" s="132" customFormat="1" ht="26" customHeight="1" x14ac:dyDescent="0.35">
      <c r="A128" s="183">
        <v>111</v>
      </c>
      <c r="B128" s="184"/>
      <c r="C128" s="225" t="s">
        <v>255</v>
      </c>
      <c r="D128" s="186" t="s">
        <v>126</v>
      </c>
      <c r="E128" s="187">
        <v>1</v>
      </c>
      <c r="F128" s="129"/>
      <c r="G128" s="188">
        <f t="shared" si="7"/>
        <v>0</v>
      </c>
      <c r="I128" s="178"/>
      <c r="J128" s="179"/>
      <c r="K128" s="179"/>
      <c r="L128" s="179"/>
      <c r="M128" s="179"/>
      <c r="N128" s="179"/>
      <c r="O128" s="180"/>
      <c r="AM128" s="182"/>
      <c r="AO128" s="182"/>
      <c r="AP128" s="182"/>
      <c r="AT128" s="155"/>
      <c r="AZ128" s="181"/>
      <c r="BA128" s="181"/>
      <c r="BB128" s="181"/>
      <c r="BC128" s="181"/>
      <c r="BD128" s="181"/>
      <c r="BE128" s="155"/>
      <c r="BF128" s="181"/>
      <c r="BG128" s="155"/>
      <c r="BH128" s="182"/>
    </row>
    <row r="129" spans="1:60" s="132" customFormat="1" ht="26" customHeight="1" x14ac:dyDescent="0.35">
      <c r="A129" s="183">
        <v>112</v>
      </c>
      <c r="B129" s="184"/>
      <c r="C129" s="185" t="s">
        <v>250</v>
      </c>
      <c r="D129" s="186" t="s">
        <v>126</v>
      </c>
      <c r="E129" s="187">
        <v>1</v>
      </c>
      <c r="F129" s="129"/>
      <c r="G129" s="188">
        <f t="shared" si="7"/>
        <v>0</v>
      </c>
      <c r="I129" s="178"/>
      <c r="J129" s="179"/>
      <c r="K129" s="179"/>
      <c r="L129" s="179"/>
      <c r="M129" s="179"/>
      <c r="N129" s="179"/>
      <c r="O129" s="180"/>
      <c r="AM129" s="182"/>
      <c r="AO129" s="182"/>
      <c r="AP129" s="182"/>
      <c r="AT129" s="155"/>
      <c r="AZ129" s="181"/>
      <c r="BA129" s="181"/>
      <c r="BB129" s="181"/>
      <c r="BC129" s="181"/>
      <c r="BD129" s="181"/>
      <c r="BE129" s="155"/>
      <c r="BF129" s="181"/>
      <c r="BG129" s="155"/>
      <c r="BH129" s="182"/>
    </row>
    <row r="130" spans="1:60" s="159" customFormat="1" ht="26" customHeight="1" thickBot="1" x14ac:dyDescent="0.4">
      <c r="A130" s="236">
        <v>113</v>
      </c>
      <c r="B130" s="184"/>
      <c r="C130" s="185" t="s">
        <v>212</v>
      </c>
      <c r="D130" s="186" t="s">
        <v>126</v>
      </c>
      <c r="E130" s="187">
        <v>1</v>
      </c>
      <c r="F130" s="129"/>
      <c r="G130" s="188">
        <f t="shared" si="7"/>
        <v>0</v>
      </c>
      <c r="I130" s="161"/>
      <c r="K130" s="162" t="e">
        <f>#REF!</f>
        <v>#REF!</v>
      </c>
      <c r="M130" s="162" t="e">
        <f>#REF!</f>
        <v>#REF!</v>
      </c>
      <c r="O130" s="163" t="e">
        <f>#REF!</f>
        <v>#REF!</v>
      </c>
      <c r="AM130" s="164"/>
      <c r="AO130" s="165"/>
      <c r="AP130" s="165"/>
      <c r="AT130" s="164"/>
      <c r="BF130" s="166"/>
    </row>
    <row r="131" spans="1:60" s="132" customFormat="1" ht="15" thickBot="1" x14ac:dyDescent="0.4">
      <c r="A131" s="223"/>
      <c r="B131" s="168" t="s">
        <v>264</v>
      </c>
      <c r="C131" s="168" t="s">
        <v>256</v>
      </c>
      <c r="D131" s="169"/>
      <c r="E131" s="169"/>
      <c r="F131" s="169"/>
      <c r="G131" s="170">
        <f>SUM(G132:G137)</f>
        <v>0</v>
      </c>
      <c r="I131" s="178" t="s">
        <v>114</v>
      </c>
      <c r="J131" s="179">
        <v>0</v>
      </c>
      <c r="K131" s="179">
        <f t="shared" ref="K131:K135" si="8">J131*E133</f>
        <v>0</v>
      </c>
      <c r="L131" s="179">
        <v>0</v>
      </c>
      <c r="M131" s="179">
        <f t="shared" ref="M131:M135" si="9">L131*E133</f>
        <v>0</v>
      </c>
      <c r="N131" s="179">
        <v>0</v>
      </c>
      <c r="O131" s="180">
        <f t="shared" ref="O131:O135" si="10">N131*E133</f>
        <v>0</v>
      </c>
      <c r="AM131" s="182"/>
      <c r="AO131" s="182"/>
      <c r="AP131" s="182"/>
      <c r="AT131" s="155"/>
      <c r="AZ131" s="181"/>
      <c r="BA131" s="181"/>
      <c r="BB131" s="181"/>
      <c r="BC131" s="181"/>
      <c r="BD131" s="181"/>
      <c r="BE131" s="155"/>
      <c r="BF131" s="181"/>
      <c r="BG131" s="155"/>
      <c r="BH131" s="182"/>
    </row>
    <row r="132" spans="1:60" s="132" customFormat="1" ht="26" customHeight="1" x14ac:dyDescent="0.35">
      <c r="A132" s="172">
        <v>114</v>
      </c>
      <c r="B132" s="173"/>
      <c r="C132" s="174" t="s">
        <v>257</v>
      </c>
      <c r="D132" s="175" t="s">
        <v>126</v>
      </c>
      <c r="E132" s="176">
        <v>1</v>
      </c>
      <c r="F132" s="128"/>
      <c r="G132" s="177">
        <f t="shared" ref="G132:G137" si="11">ROUND(F132*E132,2)</f>
        <v>0</v>
      </c>
      <c r="I132" s="178" t="s">
        <v>114</v>
      </c>
      <c r="J132" s="179">
        <v>0</v>
      </c>
      <c r="K132" s="179">
        <f t="shared" si="8"/>
        <v>0</v>
      </c>
      <c r="L132" s="179">
        <v>0</v>
      </c>
      <c r="M132" s="179">
        <f t="shared" si="9"/>
        <v>0</v>
      </c>
      <c r="N132" s="179">
        <v>0</v>
      </c>
      <c r="O132" s="180">
        <f t="shared" si="10"/>
        <v>0</v>
      </c>
      <c r="AM132" s="182"/>
      <c r="AO132" s="182"/>
      <c r="AP132" s="182"/>
      <c r="AT132" s="155"/>
      <c r="AZ132" s="181"/>
      <c r="BA132" s="181"/>
      <c r="BB132" s="181"/>
      <c r="BC132" s="181"/>
      <c r="BD132" s="181"/>
      <c r="BE132" s="155"/>
      <c r="BF132" s="181"/>
      <c r="BG132" s="155"/>
      <c r="BH132" s="182"/>
    </row>
    <row r="133" spans="1:60" s="132" customFormat="1" ht="26" customHeight="1" x14ac:dyDescent="0.35">
      <c r="A133" s="183">
        <v>115</v>
      </c>
      <c r="B133" s="184"/>
      <c r="C133" s="185" t="s">
        <v>258</v>
      </c>
      <c r="D133" s="186" t="s">
        <v>126</v>
      </c>
      <c r="E133" s="187">
        <v>1</v>
      </c>
      <c r="F133" s="129"/>
      <c r="G133" s="188">
        <f t="shared" si="11"/>
        <v>0</v>
      </c>
      <c r="I133" s="178" t="s">
        <v>114</v>
      </c>
      <c r="J133" s="179">
        <v>0</v>
      </c>
      <c r="K133" s="179">
        <f t="shared" si="8"/>
        <v>0</v>
      </c>
      <c r="L133" s="179">
        <v>0</v>
      </c>
      <c r="M133" s="179">
        <f t="shared" si="9"/>
        <v>0</v>
      </c>
      <c r="N133" s="179">
        <v>0</v>
      </c>
      <c r="O133" s="180">
        <f t="shared" si="10"/>
        <v>0</v>
      </c>
      <c r="AM133" s="182"/>
      <c r="AO133" s="182"/>
      <c r="AP133" s="182"/>
      <c r="AT133" s="155"/>
      <c r="AZ133" s="181"/>
      <c r="BA133" s="181"/>
      <c r="BB133" s="181"/>
      <c r="BC133" s="181"/>
      <c r="BD133" s="181"/>
      <c r="BE133" s="155"/>
      <c r="BF133" s="181"/>
      <c r="BG133" s="155"/>
      <c r="BH133" s="182"/>
    </row>
    <row r="134" spans="1:60" s="132" customFormat="1" ht="26" customHeight="1" x14ac:dyDescent="0.35">
      <c r="A134" s="183">
        <v>116</v>
      </c>
      <c r="B134" s="184"/>
      <c r="C134" s="185" t="s">
        <v>259</v>
      </c>
      <c r="D134" s="186" t="s">
        <v>126</v>
      </c>
      <c r="E134" s="187">
        <v>1</v>
      </c>
      <c r="F134" s="129"/>
      <c r="G134" s="188">
        <f t="shared" si="11"/>
        <v>0</v>
      </c>
      <c r="I134" s="178" t="s">
        <v>114</v>
      </c>
      <c r="J134" s="179">
        <v>0</v>
      </c>
      <c r="K134" s="179">
        <f t="shared" si="8"/>
        <v>0</v>
      </c>
      <c r="L134" s="179">
        <v>0</v>
      </c>
      <c r="M134" s="179">
        <f t="shared" si="9"/>
        <v>0</v>
      </c>
      <c r="N134" s="179">
        <v>0</v>
      </c>
      <c r="O134" s="180">
        <f t="shared" si="10"/>
        <v>0</v>
      </c>
      <c r="AM134" s="182"/>
      <c r="AO134" s="182"/>
      <c r="AP134" s="182"/>
      <c r="AT134" s="155"/>
      <c r="AZ134" s="181"/>
      <c r="BA134" s="181"/>
      <c r="BB134" s="181"/>
      <c r="BC134" s="181"/>
      <c r="BD134" s="181"/>
      <c r="BE134" s="155"/>
      <c r="BF134" s="181"/>
      <c r="BG134" s="155"/>
      <c r="BH134" s="182"/>
    </row>
    <row r="135" spans="1:60" s="132" customFormat="1" ht="26" customHeight="1" x14ac:dyDescent="0.35">
      <c r="A135" s="183">
        <v>117</v>
      </c>
      <c r="B135" s="184"/>
      <c r="C135" s="185" t="s">
        <v>260</v>
      </c>
      <c r="D135" s="186" t="s">
        <v>126</v>
      </c>
      <c r="E135" s="187">
        <v>1</v>
      </c>
      <c r="F135" s="129"/>
      <c r="G135" s="188">
        <f t="shared" si="11"/>
        <v>0</v>
      </c>
      <c r="I135" s="178" t="s">
        <v>114</v>
      </c>
      <c r="J135" s="179">
        <v>0</v>
      </c>
      <c r="K135" s="179">
        <f t="shared" si="8"/>
        <v>0</v>
      </c>
      <c r="L135" s="179">
        <v>0</v>
      </c>
      <c r="M135" s="179">
        <f t="shared" si="9"/>
        <v>0</v>
      </c>
      <c r="N135" s="179">
        <v>0</v>
      </c>
      <c r="O135" s="180">
        <f t="shared" si="10"/>
        <v>0</v>
      </c>
      <c r="AM135" s="182"/>
      <c r="AO135" s="182"/>
      <c r="AP135" s="182"/>
      <c r="AT135" s="155"/>
      <c r="AZ135" s="181"/>
      <c r="BA135" s="181"/>
      <c r="BB135" s="181"/>
      <c r="BC135" s="181"/>
      <c r="BD135" s="181"/>
      <c r="BE135" s="155"/>
      <c r="BF135" s="181"/>
      <c r="BG135" s="155"/>
      <c r="BH135" s="182"/>
    </row>
    <row r="136" spans="1:60" s="132" customFormat="1" ht="26" customHeight="1" x14ac:dyDescent="0.35">
      <c r="A136" s="183">
        <v>118</v>
      </c>
      <c r="B136" s="184"/>
      <c r="C136" s="185" t="s">
        <v>261</v>
      </c>
      <c r="D136" s="186" t="s">
        <v>262</v>
      </c>
      <c r="E136" s="187">
        <v>1</v>
      </c>
      <c r="F136" s="129"/>
      <c r="G136" s="188">
        <f t="shared" si="11"/>
        <v>0</v>
      </c>
    </row>
    <row r="137" spans="1:60" ht="26" customHeight="1" thickBot="1" x14ac:dyDescent="0.4">
      <c r="A137" s="237">
        <v>119</v>
      </c>
      <c r="B137" s="238"/>
      <c r="C137" s="239" t="s">
        <v>263</v>
      </c>
      <c r="D137" s="240" t="s">
        <v>126</v>
      </c>
      <c r="E137" s="241">
        <v>1</v>
      </c>
      <c r="F137" s="130"/>
      <c r="G137" s="242">
        <f t="shared" si="11"/>
        <v>0</v>
      </c>
    </row>
    <row r="139" spans="1:60" x14ac:dyDescent="0.35">
      <c r="B139" s="243"/>
    </row>
    <row r="140" spans="1:60" x14ac:dyDescent="0.35">
      <c r="B140" s="244"/>
      <c r="G140" s="245"/>
    </row>
    <row r="141" spans="1:60" x14ac:dyDescent="0.35">
      <c r="B141" s="244"/>
      <c r="D141" s="246"/>
      <c r="G141" s="245"/>
    </row>
    <row r="142" spans="1:60" x14ac:dyDescent="0.35">
      <c r="B142" s="244"/>
      <c r="G142" s="245"/>
    </row>
    <row r="143" spans="1:60" x14ac:dyDescent="0.35">
      <c r="E143" s="243"/>
      <c r="F143" s="243"/>
      <c r="G143" s="247"/>
    </row>
  </sheetData>
  <sheetProtection algorithmName="SHA-512" hashValue="MY/MSlpiO6+guStyZBdWFyKZEV2+zsr/DRLOaAjU2E1Tzw8CLm8gczFhFfha3cnaQJaKr2h/SMa3wGPdwNufSg==" saltValue="jPVrYfHDpwjuX2IpaqWqfQ==" spinCount="100000" sheet="1" objects="1" scenarios="1" selectLockedCells="1"/>
  <mergeCells count="4">
    <mergeCell ref="B5:E5"/>
    <mergeCell ref="B7:E7"/>
    <mergeCell ref="C26:G26"/>
    <mergeCell ref="C41:G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I15" sqref="I15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74</v>
      </c>
    </row>
    <row r="3" spans="2:2" x14ac:dyDescent="0.35">
      <c r="B3" s="4"/>
    </row>
    <row r="4" spans="2:2" x14ac:dyDescent="0.35">
      <c r="B4" s="5" t="s">
        <v>44</v>
      </c>
    </row>
    <row r="5" spans="2:2" x14ac:dyDescent="0.35">
      <c r="B5" s="6"/>
    </row>
    <row r="6" spans="2:2" x14ac:dyDescent="0.35">
      <c r="B6" s="7" t="s">
        <v>45</v>
      </c>
    </row>
    <row r="7" spans="2:2" x14ac:dyDescent="0.35">
      <c r="B7" s="5"/>
    </row>
    <row r="8" spans="2:2" x14ac:dyDescent="0.35">
      <c r="B8" s="105" t="s">
        <v>75</v>
      </c>
    </row>
    <row r="9" spans="2:2" x14ac:dyDescent="0.35">
      <c r="B9" s="105"/>
    </row>
    <row r="10" spans="2:2" x14ac:dyDescent="0.35">
      <c r="B10" s="106" t="s">
        <v>77</v>
      </c>
    </row>
    <row r="11" spans="2:2" x14ac:dyDescent="0.35">
      <c r="B11" s="106" t="s">
        <v>78</v>
      </c>
    </row>
    <row r="12" spans="2:2" x14ac:dyDescent="0.35">
      <c r="B12" s="106" t="s">
        <v>79</v>
      </c>
    </row>
    <row r="13" spans="2:2" x14ac:dyDescent="0.35">
      <c r="B13" s="106" t="s">
        <v>80</v>
      </c>
    </row>
    <row r="14" spans="2:2" ht="16.5" customHeight="1" x14ac:dyDescent="0.35">
      <c r="B14" s="5"/>
    </row>
    <row r="15" spans="2:2" ht="29" x14ac:dyDescent="0.35">
      <c r="B15" s="105" t="s">
        <v>76</v>
      </c>
    </row>
    <row r="16" spans="2:2" x14ac:dyDescent="0.35">
      <c r="B16" s="8"/>
    </row>
    <row r="17" spans="2:2" ht="29" x14ac:dyDescent="0.35">
      <c r="B17" s="5" t="s">
        <v>82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43</v>
      </c>
    </row>
    <row r="3" spans="2:2" x14ac:dyDescent="0.35">
      <c r="B3" s="4"/>
    </row>
    <row r="4" spans="2:2" x14ac:dyDescent="0.35">
      <c r="B4" s="10" t="s">
        <v>44</v>
      </c>
    </row>
    <row r="5" spans="2:2" x14ac:dyDescent="0.35">
      <c r="B5" s="4"/>
    </row>
    <row r="6" spans="2:2" x14ac:dyDescent="0.35">
      <c r="B6" s="11" t="s">
        <v>45</v>
      </c>
    </row>
    <row r="7" spans="2:2" x14ac:dyDescent="0.35">
      <c r="B7" s="12"/>
    </row>
    <row r="8" spans="2:2" ht="60.75" customHeight="1" x14ac:dyDescent="0.35">
      <c r="B8" s="5" t="s">
        <v>46</v>
      </c>
    </row>
    <row r="9" spans="2:2" x14ac:dyDescent="0.35">
      <c r="B9" s="5"/>
    </row>
    <row r="10" spans="2:2" x14ac:dyDescent="0.35">
      <c r="B10" s="5" t="s">
        <v>47</v>
      </c>
    </row>
    <row r="11" spans="2:2" x14ac:dyDescent="0.35">
      <c r="B11" s="5" t="s">
        <v>48</v>
      </c>
    </row>
    <row r="12" spans="2:2" x14ac:dyDescent="0.35">
      <c r="B12" s="5" t="s">
        <v>49</v>
      </c>
    </row>
    <row r="13" spans="2:2" x14ac:dyDescent="0.35">
      <c r="B13" s="5" t="s">
        <v>50</v>
      </c>
    </row>
    <row r="14" spans="2:2" x14ac:dyDescent="0.35">
      <c r="B14" s="5" t="s">
        <v>51</v>
      </c>
    </row>
    <row r="15" spans="2:2" x14ac:dyDescent="0.35">
      <c r="B15" s="5" t="s">
        <v>52</v>
      </c>
    </row>
    <row r="16" spans="2:2" x14ac:dyDescent="0.35">
      <c r="B16" s="5" t="s">
        <v>53</v>
      </c>
    </row>
    <row r="17" spans="2:2" ht="29" x14ac:dyDescent="0.35">
      <c r="B17" s="5" t="s">
        <v>54</v>
      </c>
    </row>
    <row r="18" spans="2:2" x14ac:dyDescent="0.35">
      <c r="B18" s="5" t="s">
        <v>55</v>
      </c>
    </row>
    <row r="19" spans="2:2" x14ac:dyDescent="0.35">
      <c r="B19" s="5" t="s">
        <v>56</v>
      </c>
    </row>
    <row r="20" spans="2:2" x14ac:dyDescent="0.35">
      <c r="B20" s="5" t="s">
        <v>57</v>
      </c>
    </row>
    <row r="21" spans="2:2" ht="29" x14ac:dyDescent="0.35">
      <c r="B21" s="5" t="s">
        <v>58</v>
      </c>
    </row>
    <row r="22" spans="2:2" x14ac:dyDescent="0.35">
      <c r="B22" s="5" t="s">
        <v>59</v>
      </c>
    </row>
    <row r="23" spans="2:2" x14ac:dyDescent="0.35">
      <c r="B23" s="6"/>
    </row>
    <row r="24" spans="2:2" ht="58" x14ac:dyDescent="0.35">
      <c r="B24" s="5" t="s">
        <v>60</v>
      </c>
    </row>
    <row r="25" spans="2:2" ht="13.5" customHeight="1" x14ac:dyDescent="0.35">
      <c r="B25" s="5"/>
    </row>
    <row r="26" spans="2:2" ht="29" x14ac:dyDescent="0.35">
      <c r="B26" s="5" t="s">
        <v>61</v>
      </c>
    </row>
    <row r="27" spans="2:2" ht="15" thickBot="1" x14ac:dyDescent="0.4">
      <c r="B27" s="13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62</v>
      </c>
    </row>
    <row r="3" spans="2:2" x14ac:dyDescent="0.35">
      <c r="B3" s="4"/>
    </row>
    <row r="4" spans="2:2" x14ac:dyDescent="0.35">
      <c r="B4" s="5" t="s">
        <v>44</v>
      </c>
    </row>
    <row r="5" spans="2:2" x14ac:dyDescent="0.35">
      <c r="B5" s="6"/>
    </row>
    <row r="6" spans="2:2" x14ac:dyDescent="0.35">
      <c r="B6" s="7" t="s">
        <v>45</v>
      </c>
    </row>
    <row r="7" spans="2:2" x14ac:dyDescent="0.35">
      <c r="B7" s="5"/>
    </row>
    <row r="8" spans="2:2" ht="60.75" customHeight="1" x14ac:dyDescent="0.35">
      <c r="B8" s="5" t="s">
        <v>63</v>
      </c>
    </row>
    <row r="9" spans="2:2" x14ac:dyDescent="0.35">
      <c r="B9" s="5" t="s">
        <v>64</v>
      </c>
    </row>
    <row r="10" spans="2:2" x14ac:dyDescent="0.35">
      <c r="B10" s="8"/>
    </row>
    <row r="11" spans="2:2" ht="29" x14ac:dyDescent="0.35">
      <c r="B11" s="5" t="s">
        <v>65</v>
      </c>
    </row>
    <row r="12" spans="2:2" x14ac:dyDescent="0.35">
      <c r="B12" s="5"/>
    </row>
    <row r="13" spans="2:2" ht="29" x14ac:dyDescent="0.35">
      <c r="B13" s="5" t="s">
        <v>66</v>
      </c>
    </row>
    <row r="14" spans="2:2" x14ac:dyDescent="0.35">
      <c r="B14" s="5"/>
    </row>
    <row r="15" spans="2:2" ht="29" x14ac:dyDescent="0.35">
      <c r="B15" s="5" t="s">
        <v>67</v>
      </c>
    </row>
    <row r="16" spans="2:2" x14ac:dyDescent="0.35">
      <c r="B16" s="5"/>
    </row>
    <row r="17" spans="2:2" ht="58" x14ac:dyDescent="0.35">
      <c r="B17" s="5" t="s">
        <v>68</v>
      </c>
    </row>
    <row r="18" spans="2:2" x14ac:dyDescent="0.35">
      <c r="B18" s="5"/>
    </row>
    <row r="19" spans="2:2" ht="72.5" x14ac:dyDescent="0.35">
      <c r="B19" s="5" t="s">
        <v>69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4</vt:i4>
      </vt:variant>
    </vt:vector>
  </HeadingPairs>
  <TitlesOfParts>
    <vt:vector size="10" baseType="lpstr">
      <vt:lpstr>Zákl. nastavenie</vt:lpstr>
      <vt:lpstr>Ponuka</vt:lpstr>
      <vt:lpstr>Výkaz Výmer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Ponuka!Oblasť_tlače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Bazyľáková Simona, Mgr.</cp:lastModifiedBy>
  <cp:revision/>
  <dcterms:created xsi:type="dcterms:W3CDTF">2022-09-22T09:41:16Z</dcterms:created>
  <dcterms:modified xsi:type="dcterms:W3CDTF">2024-10-11T11:00:28Z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