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-75" yWindow="-45" windowWidth="11280" windowHeight="13200" activeTab="1"/>
  </bookViews>
  <sheets>
    <sheet name="Rekapitulácia stavby" sheetId="1" r:id="rId1"/>
    <sheet name="14-19-1 - TZB - Zdravotec..." sheetId="2" r:id="rId2"/>
    <sheet name="14-19-2 - TZB - Prípojky" sheetId="3" r:id="rId3"/>
  </sheets>
  <definedNames>
    <definedName name="_xlnm._FilterDatabase" localSheetId="1" hidden="1">'14-19-1 - TZB - Zdravotec...'!$C$125:$K$461</definedName>
    <definedName name="_xlnm._FilterDatabase" localSheetId="2" hidden="1">'14-19-2 - TZB - Prípojky'!$C$120:$K$246</definedName>
    <definedName name="_xlnm.Print_Titles" localSheetId="1">'14-19-1 - TZB - Zdravotec...'!$125:$125</definedName>
    <definedName name="_xlnm.Print_Titles" localSheetId="2">'14-19-2 - TZB - Prípojky'!$120:$120</definedName>
    <definedName name="_xlnm.Print_Titles" localSheetId="0">'Rekapitulácia stavby'!$92:$92</definedName>
    <definedName name="_xlnm.Print_Area" localSheetId="1">'14-19-1 - TZB - Zdravotec...'!$C$4:$J$76,'14-19-1 - TZB - Zdravotec...'!$C$82:$J$107,'14-19-1 - TZB - Zdravotec...'!$C$113:$K$461</definedName>
    <definedName name="_xlnm.Print_Area" localSheetId="2">'14-19-2 - TZB - Prípojky'!$C$4:$J$76,'14-19-2 - TZB - Prípojky'!$C$82:$J$102,'14-19-2 - TZB - Prípojky'!$C$108:$K$246</definedName>
    <definedName name="_xlnm.Print_Area" localSheetId="0">'Rekapitulácia stavby'!$D$4:$AO$76,'Rekapitulácia stavby'!$C$82:$AQ$97</definedName>
  </definedNames>
  <calcPr calcId="145621"/>
</workbook>
</file>

<file path=xl/calcChain.xml><?xml version="1.0" encoding="utf-8"?>
<calcChain xmlns="http://schemas.openxmlformats.org/spreadsheetml/2006/main">
  <c r="BK448" i="2"/>
  <c r="BI448"/>
  <c r="BH448"/>
  <c r="BG448"/>
  <c r="BF448"/>
  <c r="BE448"/>
  <c r="T448"/>
  <c r="R448"/>
  <c r="P448"/>
  <c r="J448"/>
  <c r="BK449"/>
  <c r="BI449"/>
  <c r="BH449"/>
  <c r="BG449"/>
  <c r="BE449"/>
  <c r="T449"/>
  <c r="R449"/>
  <c r="P449"/>
  <c r="J449"/>
  <c r="BF449" s="1"/>
  <c r="J37" i="3" l="1"/>
  <c r="J36"/>
  <c r="AY96" i="1" s="1"/>
  <c r="J35" i="3"/>
  <c r="AX96" i="1" s="1"/>
  <c r="BI246" i="3"/>
  <c r="BH246"/>
  <c r="BG246"/>
  <c r="BE246"/>
  <c r="T246"/>
  <c r="T245" s="1"/>
  <c r="R246"/>
  <c r="R245" s="1"/>
  <c r="P246"/>
  <c r="P245" s="1"/>
  <c r="BK246"/>
  <c r="BK245" s="1"/>
  <c r="J245" s="1"/>
  <c r="J101" s="1"/>
  <c r="J246"/>
  <c r="BF246"/>
  <c r="BI244"/>
  <c r="BH244"/>
  <c r="BG244"/>
  <c r="BE244"/>
  <c r="T244"/>
  <c r="R244"/>
  <c r="P244"/>
  <c r="BK244"/>
  <c r="J244"/>
  <c r="BF244"/>
  <c r="BI243"/>
  <c r="BH243"/>
  <c r="BG243"/>
  <c r="BE243"/>
  <c r="T243"/>
  <c r="R243"/>
  <c r="P243"/>
  <c r="BK243"/>
  <c r="J243"/>
  <c r="BF243" s="1"/>
  <c r="BI242"/>
  <c r="BH242"/>
  <c r="BG242"/>
  <c r="BE242"/>
  <c r="T242"/>
  <c r="R242"/>
  <c r="P242"/>
  <c r="BK242"/>
  <c r="J242"/>
  <c r="BF242"/>
  <c r="BI241"/>
  <c r="BH241"/>
  <c r="BG241"/>
  <c r="BE241"/>
  <c r="T241"/>
  <c r="R241"/>
  <c r="P241"/>
  <c r="BK241"/>
  <c r="J241"/>
  <c r="BF241" s="1"/>
  <c r="BI240"/>
  <c r="BH240"/>
  <c r="BG240"/>
  <c r="BE240"/>
  <c r="T240"/>
  <c r="R240"/>
  <c r="P240"/>
  <c r="BK240"/>
  <c r="J240"/>
  <c r="BF240"/>
  <c r="BI239"/>
  <c r="BH239"/>
  <c r="BG239"/>
  <c r="BE239"/>
  <c r="T239"/>
  <c r="R239"/>
  <c r="P239"/>
  <c r="BK239"/>
  <c r="J239"/>
  <c r="BF239" s="1"/>
  <c r="BI238"/>
  <c r="BH238"/>
  <c r="BG238"/>
  <c r="BE238"/>
  <c r="T238"/>
  <c r="R238"/>
  <c r="P238"/>
  <c r="BK238"/>
  <c r="J238"/>
  <c r="BF238"/>
  <c r="BI237"/>
  <c r="BH237"/>
  <c r="BG237"/>
  <c r="BE237"/>
  <c r="T237"/>
  <c r="R237"/>
  <c r="P237"/>
  <c r="BK237"/>
  <c r="J237"/>
  <c r="BF237" s="1"/>
  <c r="BI236"/>
  <c r="BH236"/>
  <c r="BG236"/>
  <c r="BE236"/>
  <c r="T236"/>
  <c r="R236"/>
  <c r="P236"/>
  <c r="BK236"/>
  <c r="J236"/>
  <c r="BF236"/>
  <c r="BI235"/>
  <c r="BH235"/>
  <c r="BG235"/>
  <c r="BE235"/>
  <c r="T235"/>
  <c r="R235"/>
  <c r="P235"/>
  <c r="BK235"/>
  <c r="J235"/>
  <c r="BF235" s="1"/>
  <c r="BI234"/>
  <c r="BH234"/>
  <c r="BG234"/>
  <c r="BE234"/>
  <c r="T234"/>
  <c r="R234"/>
  <c r="P234"/>
  <c r="BK234"/>
  <c r="J234"/>
  <c r="BF234"/>
  <c r="BI233"/>
  <c r="BH233"/>
  <c r="BG233"/>
  <c r="BE233"/>
  <c r="T233"/>
  <c r="R233"/>
  <c r="P233"/>
  <c r="BK233"/>
  <c r="J233"/>
  <c r="BF233" s="1"/>
  <c r="BI232"/>
  <c r="BH232"/>
  <c r="BG232"/>
  <c r="BE232"/>
  <c r="T232"/>
  <c r="R232"/>
  <c r="P232"/>
  <c r="BK232"/>
  <c r="J232"/>
  <c r="BF232"/>
  <c r="BI231"/>
  <c r="BH231"/>
  <c r="BG231"/>
  <c r="BE231"/>
  <c r="T231"/>
  <c r="R231"/>
  <c r="P231"/>
  <c r="BK231"/>
  <c r="J231"/>
  <c r="BF231" s="1"/>
  <c r="BI230"/>
  <c r="BH230"/>
  <c r="BG230"/>
  <c r="BE230"/>
  <c r="T230"/>
  <c r="R230"/>
  <c r="P230"/>
  <c r="P225" s="1"/>
  <c r="BK230"/>
  <c r="J230"/>
  <c r="BF230"/>
  <c r="BI229"/>
  <c r="BH229"/>
  <c r="BG229"/>
  <c r="BE229"/>
  <c r="T229"/>
  <c r="T225" s="1"/>
  <c r="R229"/>
  <c r="P229"/>
  <c r="BK229"/>
  <c r="J229"/>
  <c r="BF229" s="1"/>
  <c r="BI228"/>
  <c r="BH228"/>
  <c r="BG228"/>
  <c r="BE228"/>
  <c r="T228"/>
  <c r="R228"/>
  <c r="P228"/>
  <c r="BK228"/>
  <c r="J228"/>
  <c r="BF228"/>
  <c r="BI227"/>
  <c r="BH227"/>
  <c r="BG227"/>
  <c r="BE227"/>
  <c r="T227"/>
  <c r="R227"/>
  <c r="P227"/>
  <c r="BK227"/>
  <c r="BK225" s="1"/>
  <c r="J225" s="1"/>
  <c r="J100" s="1"/>
  <c r="J227"/>
  <c r="BF227" s="1"/>
  <c r="BI226"/>
  <c r="BH226"/>
  <c r="BG226"/>
  <c r="BE226"/>
  <c r="T226"/>
  <c r="R226"/>
  <c r="R225" s="1"/>
  <c r="P226"/>
  <c r="BK226"/>
  <c r="J226"/>
  <c r="BF226"/>
  <c r="BI221"/>
  <c r="BH221"/>
  <c r="BG221"/>
  <c r="BE221"/>
  <c r="T221"/>
  <c r="T220"/>
  <c r="R221"/>
  <c r="R220" s="1"/>
  <c r="P221"/>
  <c r="P220"/>
  <c r="BK221"/>
  <c r="BK220"/>
  <c r="J220" s="1"/>
  <c r="J99" s="1"/>
  <c r="J221"/>
  <c r="BF221"/>
  <c r="BI218"/>
  <c r="BH218"/>
  <c r="BG218"/>
  <c r="BE218"/>
  <c r="T218"/>
  <c r="R218"/>
  <c r="P218"/>
  <c r="BK218"/>
  <c r="J218"/>
  <c r="BF218"/>
  <c r="BI213"/>
  <c r="BH213"/>
  <c r="BG213"/>
  <c r="BE213"/>
  <c r="T213"/>
  <c r="R213"/>
  <c r="P213"/>
  <c r="BK213"/>
  <c r="J213"/>
  <c r="BF213"/>
  <c r="BI207"/>
  <c r="BH207"/>
  <c r="BG207"/>
  <c r="BE207"/>
  <c r="T207"/>
  <c r="R207"/>
  <c r="P207"/>
  <c r="BK207"/>
  <c r="J207"/>
  <c r="BF207"/>
  <c r="BI204"/>
  <c r="BH204"/>
  <c r="BG204"/>
  <c r="BE204"/>
  <c r="T204"/>
  <c r="R204"/>
  <c r="P204"/>
  <c r="BK204"/>
  <c r="J204"/>
  <c r="BF204" s="1"/>
  <c r="BI202"/>
  <c r="BH202"/>
  <c r="BG202"/>
  <c r="BE202"/>
  <c r="T202"/>
  <c r="R202"/>
  <c r="P202"/>
  <c r="BK202"/>
  <c r="J202"/>
  <c r="BF202"/>
  <c r="BI198"/>
  <c r="BH198"/>
  <c r="BG198"/>
  <c r="BE198"/>
  <c r="T198"/>
  <c r="T123" s="1"/>
  <c r="T122" s="1"/>
  <c r="T121" s="1"/>
  <c r="R198"/>
  <c r="P198"/>
  <c r="BK198"/>
  <c r="J198"/>
  <c r="BF198"/>
  <c r="BI197"/>
  <c r="BH197"/>
  <c r="BG197"/>
  <c r="F35" s="1"/>
  <c r="BB96" i="1" s="1"/>
  <c r="BE197" i="3"/>
  <c r="T197"/>
  <c r="R197"/>
  <c r="P197"/>
  <c r="BK197"/>
  <c r="J197"/>
  <c r="BF197"/>
  <c r="BI161"/>
  <c r="F37" s="1"/>
  <c r="BD96" i="1" s="1"/>
  <c r="BH161" i="3"/>
  <c r="BG161"/>
  <c r="BE161"/>
  <c r="T161"/>
  <c r="R161"/>
  <c r="P161"/>
  <c r="BK161"/>
  <c r="J161"/>
  <c r="BF161" s="1"/>
  <c r="BI160"/>
  <c r="BH160"/>
  <c r="BG160"/>
  <c r="BE160"/>
  <c r="T160"/>
  <c r="R160"/>
  <c r="P160"/>
  <c r="P123" s="1"/>
  <c r="P122" s="1"/>
  <c r="P121" s="1"/>
  <c r="AU96" i="1" s="1"/>
  <c r="BK160" i="3"/>
  <c r="J160"/>
  <c r="BF160"/>
  <c r="BI124"/>
  <c r="BH124"/>
  <c r="F36"/>
  <c r="BC96" i="1" s="1"/>
  <c r="BG124" i="3"/>
  <c r="BE124"/>
  <c r="J33" s="1"/>
  <c r="AV96" i="1" s="1"/>
  <c r="F33" i="3"/>
  <c r="AZ96" i="1" s="1"/>
  <c r="T124" i="3"/>
  <c r="R124"/>
  <c r="R123"/>
  <c r="P124"/>
  <c r="BK124"/>
  <c r="BK123"/>
  <c r="J123" s="1"/>
  <c r="J98" s="1"/>
  <c r="J124"/>
  <c r="BF124" s="1"/>
  <c r="J118"/>
  <c r="J117"/>
  <c r="F117"/>
  <c r="F115"/>
  <c r="E113"/>
  <c r="J92"/>
  <c r="J91"/>
  <c r="F91"/>
  <c r="F89"/>
  <c r="E87"/>
  <c r="J18"/>
  <c r="E18"/>
  <c r="F118" s="1"/>
  <c r="J17"/>
  <c r="J12"/>
  <c r="J115" s="1"/>
  <c r="E7"/>
  <c r="E111" s="1"/>
  <c r="J37" i="2"/>
  <c r="J36"/>
  <c r="AY95" i="1" s="1"/>
  <c r="J35" i="2"/>
  <c r="AX95" i="1"/>
  <c r="BI461" i="2"/>
  <c r="BH461"/>
  <c r="BG461"/>
  <c r="BE461"/>
  <c r="T461"/>
  <c r="R461"/>
  <c r="P461"/>
  <c r="BK461"/>
  <c r="J461"/>
  <c r="BF461" s="1"/>
  <c r="BI460"/>
  <c r="BH460"/>
  <c r="BG460"/>
  <c r="BE460"/>
  <c r="T460"/>
  <c r="R460"/>
  <c r="P460"/>
  <c r="BK460"/>
  <c r="J460"/>
  <c r="BF460"/>
  <c r="BI459"/>
  <c r="BH459"/>
  <c r="BG459"/>
  <c r="BE459"/>
  <c r="T459"/>
  <c r="R459"/>
  <c r="P459"/>
  <c r="BK459"/>
  <c r="J459"/>
  <c r="BF459" s="1"/>
  <c r="BI458"/>
  <c r="BH458"/>
  <c r="BG458"/>
  <c r="BE458"/>
  <c r="T458"/>
  <c r="R458"/>
  <c r="P458"/>
  <c r="BK458"/>
  <c r="J458"/>
  <c r="BF458"/>
  <c r="BI457"/>
  <c r="BH457"/>
  <c r="BG457"/>
  <c r="BE457"/>
  <c r="T457"/>
  <c r="R457"/>
  <c r="P457"/>
  <c r="BK457"/>
  <c r="J457"/>
  <c r="BF457"/>
  <c r="BI456"/>
  <c r="BH456"/>
  <c r="BG456"/>
  <c r="BE456"/>
  <c r="T456"/>
  <c r="R456"/>
  <c r="P456"/>
  <c r="BK456"/>
  <c r="J456"/>
  <c r="BF456"/>
  <c r="BI455"/>
  <c r="BH455"/>
  <c r="BG455"/>
  <c r="BE455"/>
  <c r="T455"/>
  <c r="R455"/>
  <c r="P455"/>
  <c r="BK455"/>
  <c r="J455"/>
  <c r="BF455" s="1"/>
  <c r="BI454"/>
  <c r="BH454"/>
  <c r="BG454"/>
  <c r="BE454"/>
  <c r="T454"/>
  <c r="R454"/>
  <c r="P454"/>
  <c r="P451" s="1"/>
  <c r="BK454"/>
  <c r="J454"/>
  <c r="BF454"/>
  <c r="BI453"/>
  <c r="BH453"/>
  <c r="BG453"/>
  <c r="BE453"/>
  <c r="T453"/>
  <c r="T451" s="1"/>
  <c r="R453"/>
  <c r="P453"/>
  <c r="BK453"/>
  <c r="J453"/>
  <c r="BF453"/>
  <c r="BI452"/>
  <c r="BH452"/>
  <c r="BG452"/>
  <c r="BE452"/>
  <c r="T452"/>
  <c r="R452"/>
  <c r="R451"/>
  <c r="P452"/>
  <c r="BK452"/>
  <c r="BK451" s="1"/>
  <c r="J451" s="1"/>
  <c r="J106" s="1"/>
  <c r="J452"/>
  <c r="BF452"/>
  <c r="BI450"/>
  <c r="BH450"/>
  <c r="BG450"/>
  <c r="BE450"/>
  <c r="T450"/>
  <c r="R450"/>
  <c r="P450"/>
  <c r="BK450"/>
  <c r="J450"/>
  <c r="BF450"/>
  <c r="BI447"/>
  <c r="BH447"/>
  <c r="BG447"/>
  <c r="BE447"/>
  <c r="T447"/>
  <c r="R447"/>
  <c r="P447"/>
  <c r="BK447"/>
  <c r="J447"/>
  <c r="BF447" s="1"/>
  <c r="BI446"/>
  <c r="BH446"/>
  <c r="BG446"/>
  <c r="BE446"/>
  <c r="T446"/>
  <c r="R446"/>
  <c r="P446"/>
  <c r="BK446"/>
  <c r="J446"/>
  <c r="BF446"/>
  <c r="BI445"/>
  <c r="BH445"/>
  <c r="BG445"/>
  <c r="BE445"/>
  <c r="T445"/>
  <c r="R445"/>
  <c r="P445"/>
  <c r="BK445"/>
  <c r="J445"/>
  <c r="BF445"/>
  <c r="BI444"/>
  <c r="BH444"/>
  <c r="BG444"/>
  <c r="BE444"/>
  <c r="T444"/>
  <c r="R444"/>
  <c r="P444"/>
  <c r="BK444"/>
  <c r="J444"/>
  <c r="BF444"/>
  <c r="BI443"/>
  <c r="BH443"/>
  <c r="BG443"/>
  <c r="BE443"/>
  <c r="T443"/>
  <c r="R443"/>
  <c r="P443"/>
  <c r="BK443"/>
  <c r="J443"/>
  <c r="BF443" s="1"/>
  <c r="BI442"/>
  <c r="BH442"/>
  <c r="BG442"/>
  <c r="BE442"/>
  <c r="T442"/>
  <c r="R442"/>
  <c r="P442"/>
  <c r="BK442"/>
  <c r="J442"/>
  <c r="BF442"/>
  <c r="BI441"/>
  <c r="BH441"/>
  <c r="BG441"/>
  <c r="BE441"/>
  <c r="T441"/>
  <c r="R441"/>
  <c r="P441"/>
  <c r="BK441"/>
  <c r="J441"/>
  <c r="BF441"/>
  <c r="BI440"/>
  <c r="BH440"/>
  <c r="BG440"/>
  <c r="BE440"/>
  <c r="T440"/>
  <c r="R440"/>
  <c r="P440"/>
  <c r="BK440"/>
  <c r="J440"/>
  <c r="BF440"/>
  <c r="BI439"/>
  <c r="BH439"/>
  <c r="BG439"/>
  <c r="BE439"/>
  <c r="T439"/>
  <c r="R439"/>
  <c r="P439"/>
  <c r="BK439"/>
  <c r="J439"/>
  <c r="BF439" s="1"/>
  <c r="BI438"/>
  <c r="BH438"/>
  <c r="BG438"/>
  <c r="BE438"/>
  <c r="T438"/>
  <c r="R438"/>
  <c r="P438"/>
  <c r="BK438"/>
  <c r="J438"/>
  <c r="BF438"/>
  <c r="BI437"/>
  <c r="BH437"/>
  <c r="BG437"/>
  <c r="BE437"/>
  <c r="T437"/>
  <c r="R437"/>
  <c r="P437"/>
  <c r="BK437"/>
  <c r="J437"/>
  <c r="BF437"/>
  <c r="BI436"/>
  <c r="BH436"/>
  <c r="BG436"/>
  <c r="BE436"/>
  <c r="T436"/>
  <c r="R436"/>
  <c r="P436"/>
  <c r="BK436"/>
  <c r="J436"/>
  <c r="BF436"/>
  <c r="BI435"/>
  <c r="BH435"/>
  <c r="BG435"/>
  <c r="BE435"/>
  <c r="T435"/>
  <c r="R435"/>
  <c r="P435"/>
  <c r="BK435"/>
  <c r="J435"/>
  <c r="BF435" s="1"/>
  <c r="BI434"/>
  <c r="BH434"/>
  <c r="BG434"/>
  <c r="BE434"/>
  <c r="T434"/>
  <c r="R434"/>
  <c r="P434"/>
  <c r="BK434"/>
  <c r="J434"/>
  <c r="BF434"/>
  <c r="BI433"/>
  <c r="BH433"/>
  <c r="BG433"/>
  <c r="BE433"/>
  <c r="T433"/>
  <c r="R433"/>
  <c r="P433"/>
  <c r="BK433"/>
  <c r="J433"/>
  <c r="BF433"/>
  <c r="BI432"/>
  <c r="BH432"/>
  <c r="BG432"/>
  <c r="BE432"/>
  <c r="T432"/>
  <c r="R432"/>
  <c r="P432"/>
  <c r="BK432"/>
  <c r="J432"/>
  <c r="BF432"/>
  <c r="BI431"/>
  <c r="BH431"/>
  <c r="BG431"/>
  <c r="BE431"/>
  <c r="T431"/>
  <c r="R431"/>
  <c r="P431"/>
  <c r="BK431"/>
  <c r="J431"/>
  <c r="BF431" s="1"/>
  <c r="BI430"/>
  <c r="BH430"/>
  <c r="BG430"/>
  <c r="BE430"/>
  <c r="T430"/>
  <c r="R430"/>
  <c r="P430"/>
  <c r="BK430"/>
  <c r="J430"/>
  <c r="BF430"/>
  <c r="BI429"/>
  <c r="BH429"/>
  <c r="BG429"/>
  <c r="BE429"/>
  <c r="T429"/>
  <c r="R429"/>
  <c r="P429"/>
  <c r="BK429"/>
  <c r="J429"/>
  <c r="BF429"/>
  <c r="BI428"/>
  <c r="BH428"/>
  <c r="BG428"/>
  <c r="BE428"/>
  <c r="T428"/>
  <c r="R428"/>
  <c r="P428"/>
  <c r="BK428"/>
  <c r="J428"/>
  <c r="BF428"/>
  <c r="BI427"/>
  <c r="BH427"/>
  <c r="BG427"/>
  <c r="BE427"/>
  <c r="T427"/>
  <c r="R427"/>
  <c r="P427"/>
  <c r="BK427"/>
  <c r="J427"/>
  <c r="BF427" s="1"/>
  <c r="BI426"/>
  <c r="BH426"/>
  <c r="BG426"/>
  <c r="BE426"/>
  <c r="T426"/>
  <c r="R426"/>
  <c r="P426"/>
  <c r="BK426"/>
  <c r="J426"/>
  <c r="BF426"/>
  <c r="BI425"/>
  <c r="BH425"/>
  <c r="BG425"/>
  <c r="BE425"/>
  <c r="T425"/>
  <c r="R425"/>
  <c r="P425"/>
  <c r="BK425"/>
  <c r="J425"/>
  <c r="BF425"/>
  <c r="BI424"/>
  <c r="BH424"/>
  <c r="BG424"/>
  <c r="BE424"/>
  <c r="T424"/>
  <c r="R424"/>
  <c r="P424"/>
  <c r="BK424"/>
  <c r="J424"/>
  <c r="BF424"/>
  <c r="BI423"/>
  <c r="BH423"/>
  <c r="BG423"/>
  <c r="BE423"/>
  <c r="T423"/>
  <c r="R423"/>
  <c r="P423"/>
  <c r="BK423"/>
  <c r="J423"/>
  <c r="BF423" s="1"/>
  <c r="BI422"/>
  <c r="BH422"/>
  <c r="BG422"/>
  <c r="BE422"/>
  <c r="T422"/>
  <c r="R422"/>
  <c r="P422"/>
  <c r="BK422"/>
  <c r="J422"/>
  <c r="BF422"/>
  <c r="BI421"/>
  <c r="BH421"/>
  <c r="BG421"/>
  <c r="BE421"/>
  <c r="T421"/>
  <c r="R421"/>
  <c r="P421"/>
  <c r="BK421"/>
  <c r="J421"/>
  <c r="BF421"/>
  <c r="BI420"/>
  <c r="BH420"/>
  <c r="BG420"/>
  <c r="BE420"/>
  <c r="T420"/>
  <c r="R420"/>
  <c r="P420"/>
  <c r="BK420"/>
  <c r="J420"/>
  <c r="BF420"/>
  <c r="BI419"/>
  <c r="BH419"/>
  <c r="BG419"/>
  <c r="BE419"/>
  <c r="T419"/>
  <c r="R419"/>
  <c r="P419"/>
  <c r="BK419"/>
  <c r="J419"/>
  <c r="BF419" s="1"/>
  <c r="BI418"/>
  <c r="BH418"/>
  <c r="BG418"/>
  <c r="BE418"/>
  <c r="T418"/>
  <c r="R418"/>
  <c r="P418"/>
  <c r="BK418"/>
  <c r="J418"/>
  <c r="BF418"/>
  <c r="BI417"/>
  <c r="BH417"/>
  <c r="BG417"/>
  <c r="BE417"/>
  <c r="T417"/>
  <c r="R417"/>
  <c r="P417"/>
  <c r="BK417"/>
  <c r="J417"/>
  <c r="BF417"/>
  <c r="BI416"/>
  <c r="BH416"/>
  <c r="BG416"/>
  <c r="BE416"/>
  <c r="T416"/>
  <c r="R416"/>
  <c r="P416"/>
  <c r="BK416"/>
  <c r="J416"/>
  <c r="BF416"/>
  <c r="BI415"/>
  <c r="BH415"/>
  <c r="BG415"/>
  <c r="BE415"/>
  <c r="T415"/>
  <c r="R415"/>
  <c r="P415"/>
  <c r="BK415"/>
  <c r="J415"/>
  <c r="BF415" s="1"/>
  <c r="BI414"/>
  <c r="BH414"/>
  <c r="BG414"/>
  <c r="BE414"/>
  <c r="T414"/>
  <c r="R414"/>
  <c r="P414"/>
  <c r="P409" s="1"/>
  <c r="BK414"/>
  <c r="J414"/>
  <c r="BF414"/>
  <c r="BI413"/>
  <c r="BH413"/>
  <c r="BG413"/>
  <c r="BE413"/>
  <c r="T413"/>
  <c r="T409" s="1"/>
  <c r="R413"/>
  <c r="P413"/>
  <c r="BK413"/>
  <c r="J413"/>
  <c r="BF413"/>
  <c r="BI412"/>
  <c r="BH412"/>
  <c r="BG412"/>
  <c r="BE412"/>
  <c r="T412"/>
  <c r="R412"/>
  <c r="P412"/>
  <c r="BK412"/>
  <c r="J412"/>
  <c r="BF412"/>
  <c r="BI411"/>
  <c r="BH411"/>
  <c r="BG411"/>
  <c r="BE411"/>
  <c r="T411"/>
  <c r="R411"/>
  <c r="P411"/>
  <c r="BK411"/>
  <c r="J411"/>
  <c r="BF411" s="1"/>
  <c r="BI410"/>
  <c r="BH410"/>
  <c r="BG410"/>
  <c r="BE410"/>
  <c r="T410"/>
  <c r="R410"/>
  <c r="R409" s="1"/>
  <c r="P410"/>
  <c r="BK410"/>
  <c r="BK409"/>
  <c r="J409" s="1"/>
  <c r="J105" s="1"/>
  <c r="J410"/>
  <c r="BF410"/>
  <c r="BI408"/>
  <c r="BH408"/>
  <c r="BG408"/>
  <c r="BE408"/>
  <c r="T408"/>
  <c r="R408"/>
  <c r="P408"/>
  <c r="BK408"/>
  <c r="J408"/>
  <c r="BF408"/>
  <c r="BI407"/>
  <c r="BH407"/>
  <c r="BG407"/>
  <c r="BE407"/>
  <c r="T407"/>
  <c r="R407"/>
  <c r="P407"/>
  <c r="BK407"/>
  <c r="J407"/>
  <c r="BF407"/>
  <c r="BI406"/>
  <c r="BH406"/>
  <c r="BG406"/>
  <c r="BE406"/>
  <c r="T406"/>
  <c r="R406"/>
  <c r="P406"/>
  <c r="BK406"/>
  <c r="J406"/>
  <c r="BF406" s="1"/>
  <c r="BI405"/>
  <c r="BH405"/>
  <c r="BG405"/>
  <c r="BE405"/>
  <c r="T405"/>
  <c r="R405"/>
  <c r="P405"/>
  <c r="BK405"/>
  <c r="J405"/>
  <c r="BF405" s="1"/>
  <c r="BI404"/>
  <c r="BH404"/>
  <c r="BG404"/>
  <c r="BE404"/>
  <c r="T404"/>
  <c r="R404"/>
  <c r="P404"/>
  <c r="BK404"/>
  <c r="J404"/>
  <c r="BF404"/>
  <c r="BI403"/>
  <c r="BH403"/>
  <c r="BG403"/>
  <c r="BE403"/>
  <c r="T403"/>
  <c r="R403"/>
  <c r="P403"/>
  <c r="BK403"/>
  <c r="J403"/>
  <c r="BF403"/>
  <c r="BI402"/>
  <c r="BH402"/>
  <c r="BG402"/>
  <c r="BE402"/>
  <c r="T402"/>
  <c r="R402"/>
  <c r="P402"/>
  <c r="BK402"/>
  <c r="J402"/>
  <c r="BF402"/>
  <c r="BI401"/>
  <c r="BH401"/>
  <c r="BG401"/>
  <c r="BE401"/>
  <c r="T401"/>
  <c r="R401"/>
  <c r="P401"/>
  <c r="BK401"/>
  <c r="J401"/>
  <c r="BF401" s="1"/>
  <c r="BI400"/>
  <c r="BH400"/>
  <c r="BG400"/>
  <c r="BE400"/>
  <c r="T400"/>
  <c r="R400"/>
  <c r="P400"/>
  <c r="BK400"/>
  <c r="J400"/>
  <c r="BF400"/>
  <c r="BI399"/>
  <c r="BH399"/>
  <c r="BG399"/>
  <c r="BE399"/>
  <c r="T399"/>
  <c r="R399"/>
  <c r="P399"/>
  <c r="BK399"/>
  <c r="J399"/>
  <c r="BF399"/>
  <c r="BI398"/>
  <c r="BH398"/>
  <c r="BG398"/>
  <c r="BE398"/>
  <c r="T398"/>
  <c r="R398"/>
  <c r="P398"/>
  <c r="BK398"/>
  <c r="J398"/>
  <c r="BF398"/>
  <c r="BI397"/>
  <c r="BH397"/>
  <c r="BG397"/>
  <c r="BE397"/>
  <c r="T397"/>
  <c r="R397"/>
  <c r="P397"/>
  <c r="BK397"/>
  <c r="J397"/>
  <c r="BF397" s="1"/>
  <c r="BI396"/>
  <c r="BH396"/>
  <c r="BG396"/>
  <c r="BE396"/>
  <c r="T396"/>
  <c r="R396"/>
  <c r="P396"/>
  <c r="BK396"/>
  <c r="J396"/>
  <c r="BF396"/>
  <c r="BI395"/>
  <c r="BH395"/>
  <c r="BG395"/>
  <c r="BE395"/>
  <c r="T395"/>
  <c r="R395"/>
  <c r="P395"/>
  <c r="BK395"/>
  <c r="J395"/>
  <c r="BF395"/>
  <c r="BI394"/>
  <c r="BH394"/>
  <c r="BG394"/>
  <c r="BE394"/>
  <c r="T394"/>
  <c r="R394"/>
  <c r="P394"/>
  <c r="BK394"/>
  <c r="J394"/>
  <c r="BF394"/>
  <c r="BI393"/>
  <c r="BH393"/>
  <c r="BG393"/>
  <c r="BE393"/>
  <c r="T393"/>
  <c r="R393"/>
  <c r="P393"/>
  <c r="BK393"/>
  <c r="J393"/>
  <c r="BF393" s="1"/>
  <c r="BI392"/>
  <c r="BH392"/>
  <c r="BG392"/>
  <c r="BE392"/>
  <c r="T392"/>
  <c r="R392"/>
  <c r="P392"/>
  <c r="BK392"/>
  <c r="J392"/>
  <c r="BF392"/>
  <c r="BI391"/>
  <c r="BH391"/>
  <c r="BG391"/>
  <c r="BE391"/>
  <c r="T391"/>
  <c r="R391"/>
  <c r="P391"/>
  <c r="BK391"/>
  <c r="J391"/>
  <c r="BF391"/>
  <c r="BI390"/>
  <c r="BH390"/>
  <c r="BG390"/>
  <c r="BE390"/>
  <c r="T390"/>
  <c r="R390"/>
  <c r="R388" s="1"/>
  <c r="P390"/>
  <c r="BK390"/>
  <c r="J390"/>
  <c r="BF390"/>
  <c r="BI389"/>
  <c r="BH389"/>
  <c r="BG389"/>
  <c r="BE389"/>
  <c r="T389"/>
  <c r="R389"/>
  <c r="P389"/>
  <c r="BK389"/>
  <c r="J389"/>
  <c r="BF389" s="1"/>
  <c r="BI387"/>
  <c r="BH387"/>
  <c r="BG387"/>
  <c r="BE387"/>
  <c r="T387"/>
  <c r="R387"/>
  <c r="P387"/>
  <c r="BK387"/>
  <c r="J387"/>
  <c r="BF387" s="1"/>
  <c r="BI386"/>
  <c r="BH386"/>
  <c r="BG386"/>
  <c r="BE386"/>
  <c r="T386"/>
  <c r="R386"/>
  <c r="P386"/>
  <c r="BK386"/>
  <c r="J386"/>
  <c r="BF386"/>
  <c r="BI385"/>
  <c r="BH385"/>
  <c r="BG385"/>
  <c r="BE385"/>
  <c r="T385"/>
  <c r="R385"/>
  <c r="P385"/>
  <c r="BK385"/>
  <c r="J385"/>
  <c r="BF385"/>
  <c r="BI384"/>
  <c r="BH384"/>
  <c r="BG384"/>
  <c r="BE384"/>
  <c r="T384"/>
  <c r="R384"/>
  <c r="P384"/>
  <c r="BK384"/>
  <c r="J384"/>
  <c r="BF384"/>
  <c r="BI383"/>
  <c r="BH383"/>
  <c r="BG383"/>
  <c r="BE383"/>
  <c r="T383"/>
  <c r="R383"/>
  <c r="P383"/>
  <c r="BK383"/>
  <c r="J383"/>
  <c r="BF383" s="1"/>
  <c r="BI382"/>
  <c r="BH382"/>
  <c r="BG382"/>
  <c r="BE382"/>
  <c r="T382"/>
  <c r="R382"/>
  <c r="P382"/>
  <c r="BK382"/>
  <c r="J382"/>
  <c r="BF382"/>
  <c r="BI381"/>
  <c r="BH381"/>
  <c r="BG381"/>
  <c r="BE381"/>
  <c r="T381"/>
  <c r="R381"/>
  <c r="P381"/>
  <c r="BK381"/>
  <c r="J381"/>
  <c r="BF381"/>
  <c r="BI380"/>
  <c r="BH380"/>
  <c r="BG380"/>
  <c r="BE380"/>
  <c r="T380"/>
  <c r="R380"/>
  <c r="P380"/>
  <c r="BK380"/>
  <c r="J380"/>
  <c r="BF380" s="1"/>
  <c r="BI379"/>
  <c r="BH379"/>
  <c r="BG379"/>
  <c r="BE379"/>
  <c r="T379"/>
  <c r="R379"/>
  <c r="P379"/>
  <c r="BK379"/>
  <c r="J379"/>
  <c r="BF379" s="1"/>
  <c r="BI378"/>
  <c r="BH378"/>
  <c r="BG378"/>
  <c r="BE378"/>
  <c r="T378"/>
  <c r="R378"/>
  <c r="P378"/>
  <c r="BK378"/>
  <c r="J378"/>
  <c r="BF378" s="1"/>
  <c r="BI377"/>
  <c r="BH377"/>
  <c r="BG377"/>
  <c r="BE377"/>
  <c r="T377"/>
  <c r="R377"/>
  <c r="P377"/>
  <c r="BK377"/>
  <c r="J377"/>
  <c r="BF377" s="1"/>
  <c r="BI376"/>
  <c r="BH376"/>
  <c r="BG376"/>
  <c r="BE376"/>
  <c r="T376"/>
  <c r="R376"/>
  <c r="P376"/>
  <c r="BK376"/>
  <c r="J376"/>
  <c r="BF376" s="1"/>
  <c r="BI375"/>
  <c r="BH375"/>
  <c r="BG375"/>
  <c r="BE375"/>
  <c r="T375"/>
  <c r="R375"/>
  <c r="P375"/>
  <c r="BK375"/>
  <c r="J375"/>
  <c r="BF375" s="1"/>
  <c r="BI374"/>
  <c r="BH374"/>
  <c r="BG374"/>
  <c r="BE374"/>
  <c r="T374"/>
  <c r="R374"/>
  <c r="P374"/>
  <c r="BK374"/>
  <c r="J374"/>
  <c r="BF374"/>
  <c r="BI373"/>
  <c r="BH373"/>
  <c r="BG373"/>
  <c r="BE373"/>
  <c r="T373"/>
  <c r="R373"/>
  <c r="P373"/>
  <c r="BK373"/>
  <c r="J373"/>
  <c r="BF373"/>
  <c r="BI372"/>
  <c r="BH372"/>
  <c r="BG372"/>
  <c r="BE372"/>
  <c r="T372"/>
  <c r="R372"/>
  <c r="P372"/>
  <c r="BK372"/>
  <c r="J372"/>
  <c r="BF372" s="1"/>
  <c r="BI371"/>
  <c r="BH371"/>
  <c r="BG371"/>
  <c r="BE371"/>
  <c r="T371"/>
  <c r="R371"/>
  <c r="P371"/>
  <c r="BK371"/>
  <c r="J371"/>
  <c r="BF371" s="1"/>
  <c r="BI370"/>
  <c r="BH370"/>
  <c r="BG370"/>
  <c r="BE370"/>
  <c r="T370"/>
  <c r="R370"/>
  <c r="P370"/>
  <c r="BK370"/>
  <c r="J370"/>
  <c r="BF370"/>
  <c r="BI369"/>
  <c r="BH369"/>
  <c r="BG369"/>
  <c r="BE369"/>
  <c r="T369"/>
  <c r="R369"/>
  <c r="P369"/>
  <c r="BK369"/>
  <c r="J369"/>
  <c r="BF369"/>
  <c r="BI368"/>
  <c r="BH368"/>
  <c r="BG368"/>
  <c r="BE368"/>
  <c r="T368"/>
  <c r="R368"/>
  <c r="P368"/>
  <c r="BK368"/>
  <c r="J368"/>
  <c r="BF368" s="1"/>
  <c r="BI367"/>
  <c r="BH367"/>
  <c r="BG367"/>
  <c r="BE367"/>
  <c r="T367"/>
  <c r="R367"/>
  <c r="P367"/>
  <c r="BK367"/>
  <c r="J367"/>
  <c r="BF367" s="1"/>
  <c r="BI366"/>
  <c r="BH366"/>
  <c r="BG366"/>
  <c r="BE366"/>
  <c r="T366"/>
  <c r="R366"/>
  <c r="P366"/>
  <c r="BK366"/>
  <c r="J366"/>
  <c r="BF366" s="1"/>
  <c r="BI365"/>
  <c r="BH365"/>
  <c r="BG365"/>
  <c r="BE365"/>
  <c r="T365"/>
  <c r="R365"/>
  <c r="P365"/>
  <c r="BK365"/>
  <c r="J365"/>
  <c r="BF365"/>
  <c r="BI364"/>
  <c r="BH364"/>
  <c r="BG364"/>
  <c r="BE364"/>
  <c r="T364"/>
  <c r="R364"/>
  <c r="P364"/>
  <c r="BK364"/>
  <c r="J364"/>
  <c r="BF364" s="1"/>
  <c r="BI363"/>
  <c r="BH363"/>
  <c r="BG363"/>
  <c r="BE363"/>
  <c r="T363"/>
  <c r="R363"/>
  <c r="P363"/>
  <c r="BK363"/>
  <c r="J363"/>
  <c r="BF363"/>
  <c r="BI361"/>
  <c r="BH361"/>
  <c r="BG361"/>
  <c r="BE361"/>
  <c r="T361"/>
  <c r="R361"/>
  <c r="P361"/>
  <c r="BK361"/>
  <c r="J361"/>
  <c r="BF361" s="1"/>
  <c r="BI360"/>
  <c r="BH360"/>
  <c r="BG360"/>
  <c r="BE360"/>
  <c r="T360"/>
  <c r="R360"/>
  <c r="P360"/>
  <c r="BK360"/>
  <c r="J360"/>
  <c r="BF360"/>
  <c r="BI358"/>
  <c r="BH358"/>
  <c r="BG358"/>
  <c r="BE358"/>
  <c r="T358"/>
  <c r="R358"/>
  <c r="P358"/>
  <c r="BK358"/>
  <c r="J358"/>
  <c r="BF358"/>
  <c r="BI356"/>
  <c r="BH356"/>
  <c r="BG356"/>
  <c r="BE356"/>
  <c r="T356"/>
  <c r="R356"/>
  <c r="P356"/>
  <c r="BK356"/>
  <c r="J356"/>
  <c r="BF356" s="1"/>
  <c r="BI354"/>
  <c r="BH354"/>
  <c r="BG354"/>
  <c r="BE354"/>
  <c r="T354"/>
  <c r="R354"/>
  <c r="P354"/>
  <c r="BK354"/>
  <c r="J354"/>
  <c r="BF354" s="1"/>
  <c r="BI352"/>
  <c r="BH352"/>
  <c r="BG352"/>
  <c r="BE352"/>
  <c r="T352"/>
  <c r="R352"/>
  <c r="P352"/>
  <c r="BK352"/>
  <c r="J352"/>
  <c r="BF352"/>
  <c r="BI351"/>
  <c r="BH351"/>
  <c r="BG351"/>
  <c r="BE351"/>
  <c r="T351"/>
  <c r="T350" s="1"/>
  <c r="R351"/>
  <c r="P351"/>
  <c r="P350" s="1"/>
  <c r="BK351"/>
  <c r="BK350" s="1"/>
  <c r="J351"/>
  <c r="BF351" s="1"/>
  <c r="BI348"/>
  <c r="BH348"/>
  <c r="BG348"/>
  <c r="BE348"/>
  <c r="T348"/>
  <c r="T347" s="1"/>
  <c r="R348"/>
  <c r="R347" s="1"/>
  <c r="P348"/>
  <c r="P347"/>
  <c r="BK348"/>
  <c r="BK347"/>
  <c r="J347"/>
  <c r="J100" s="1"/>
  <c r="J348"/>
  <c r="BF348"/>
  <c r="BI342"/>
  <c r="BH342"/>
  <c r="BG342"/>
  <c r="BE342"/>
  <c r="T342"/>
  <c r="T341" s="1"/>
  <c r="R342"/>
  <c r="R341" s="1"/>
  <c r="P342"/>
  <c r="P341"/>
  <c r="BK342"/>
  <c r="BK341"/>
  <c r="J341"/>
  <c r="J99" s="1"/>
  <c r="J342"/>
  <c r="BF342"/>
  <c r="BI340"/>
  <c r="BH340"/>
  <c r="BG340"/>
  <c r="BE340"/>
  <c r="T340"/>
  <c r="R340"/>
  <c r="P340"/>
  <c r="BK340"/>
  <c r="J340"/>
  <c r="BF340" s="1"/>
  <c r="BI330"/>
  <c r="BH330"/>
  <c r="BG330"/>
  <c r="BE330"/>
  <c r="T330"/>
  <c r="R330"/>
  <c r="P330"/>
  <c r="BK330"/>
  <c r="J330"/>
  <c r="BF330"/>
  <c r="BI324"/>
  <c r="BH324"/>
  <c r="BG324"/>
  <c r="BE324"/>
  <c r="T324"/>
  <c r="R324"/>
  <c r="P324"/>
  <c r="BK324"/>
  <c r="J324"/>
  <c r="BF324" s="1"/>
  <c r="BI320"/>
  <c r="BH320"/>
  <c r="BG320"/>
  <c r="BE320"/>
  <c r="T320"/>
  <c r="R320"/>
  <c r="P320"/>
  <c r="BK320"/>
  <c r="J320"/>
  <c r="BF320" s="1"/>
  <c r="BI318"/>
  <c r="BH318"/>
  <c r="BG318"/>
  <c r="BE318"/>
  <c r="T318"/>
  <c r="R318"/>
  <c r="P318"/>
  <c r="BK318"/>
  <c r="J318"/>
  <c r="BF318"/>
  <c r="BI314"/>
  <c r="BH314"/>
  <c r="BG314"/>
  <c r="BE314"/>
  <c r="T314"/>
  <c r="R314"/>
  <c r="P314"/>
  <c r="BK314"/>
  <c r="J314"/>
  <c r="BF314"/>
  <c r="BI313"/>
  <c r="BH313"/>
  <c r="BG313"/>
  <c r="BE313"/>
  <c r="T313"/>
  <c r="R313"/>
  <c r="P313"/>
  <c r="BK313"/>
  <c r="J313"/>
  <c r="BF313" s="1"/>
  <c r="BI129"/>
  <c r="BH129"/>
  <c r="BG129"/>
  <c r="BE129"/>
  <c r="T129"/>
  <c r="T128" s="1"/>
  <c r="T127" s="1"/>
  <c r="R129"/>
  <c r="R128" s="1"/>
  <c r="R127" s="1"/>
  <c r="P129"/>
  <c r="P128" s="1"/>
  <c r="P127" s="1"/>
  <c r="BK129"/>
  <c r="J129"/>
  <c r="BF129"/>
  <c r="J123"/>
  <c r="J122"/>
  <c r="F122"/>
  <c r="F120"/>
  <c r="E118"/>
  <c r="J92"/>
  <c r="J91"/>
  <c r="F91"/>
  <c r="F89"/>
  <c r="E87"/>
  <c r="J18"/>
  <c r="E18"/>
  <c r="F123" s="1"/>
  <c r="J17"/>
  <c r="J12"/>
  <c r="J89" s="1"/>
  <c r="E7"/>
  <c r="E116" s="1"/>
  <c r="AS94" i="1"/>
  <c r="L90"/>
  <c r="AM90"/>
  <c r="AM89"/>
  <c r="L89"/>
  <c r="AM87"/>
  <c r="L87"/>
  <c r="L85"/>
  <c r="L84"/>
  <c r="J120" i="2" l="1"/>
  <c r="P388"/>
  <c r="BK388"/>
  <c r="J388" s="1"/>
  <c r="J104" s="1"/>
  <c r="T388"/>
  <c r="R350"/>
  <c r="F36"/>
  <c r="BC95" i="1" s="1"/>
  <c r="BC94" s="1"/>
  <c r="AY94" s="1"/>
  <c r="BK128" i="2"/>
  <c r="J128" s="1"/>
  <c r="J98" s="1"/>
  <c r="F37"/>
  <c r="BD95" i="1" s="1"/>
  <c r="BD94" s="1"/>
  <c r="W33" s="1"/>
  <c r="BK362" i="2"/>
  <c r="J362" s="1"/>
  <c r="J103" s="1"/>
  <c r="P362"/>
  <c r="P349" s="1"/>
  <c r="P126" s="1"/>
  <c r="AU95" i="1" s="1"/>
  <c r="AU94" s="1"/>
  <c r="T362" i="2"/>
  <c r="T349" s="1"/>
  <c r="T126" s="1"/>
  <c r="J33"/>
  <c r="AV95" i="1" s="1"/>
  <c r="R362" i="2"/>
  <c r="F35"/>
  <c r="BB95" i="1" s="1"/>
  <c r="BB94" s="1"/>
  <c r="W31" s="1"/>
  <c r="J34" i="3"/>
  <c r="AW96" i="1" s="1"/>
  <c r="AT96" s="1"/>
  <c r="F34" i="3"/>
  <c r="BA96" i="1" s="1"/>
  <c r="F34" i="2"/>
  <c r="BA95" i="1" s="1"/>
  <c r="J350" i="2"/>
  <c r="J102" s="1"/>
  <c r="R122" i="3"/>
  <c r="R121" s="1"/>
  <c r="J34" i="2"/>
  <c r="AW95" i="1" s="1"/>
  <c r="F92" i="3"/>
  <c r="E85"/>
  <c r="F33" i="2"/>
  <c r="AZ95" i="1" s="1"/>
  <c r="AZ94" s="1"/>
  <c r="F92" i="2"/>
  <c r="J89" i="3"/>
  <c r="E85" i="2"/>
  <c r="BK122" i="3"/>
  <c r="R349" i="2" l="1"/>
  <c r="R126" s="1"/>
  <c r="BK127"/>
  <c r="J127" s="1"/>
  <c r="J97" s="1"/>
  <c r="W32" i="1"/>
  <c r="AT95"/>
  <c r="BK349" i="2"/>
  <c r="J349" s="1"/>
  <c r="J101" s="1"/>
  <c r="AX94" i="1"/>
  <c r="J122" i="3"/>
  <c r="J97" s="1"/>
  <c r="BK121"/>
  <c r="J121" s="1"/>
  <c r="BA94" i="1"/>
  <c r="AV94"/>
  <c r="W29"/>
  <c r="BK126" i="2" l="1"/>
  <c r="J126" s="1"/>
  <c r="J30" s="1"/>
  <c r="AK29" i="1"/>
  <c r="W30"/>
  <c r="AW94"/>
  <c r="AK30" s="1"/>
  <c r="J96" i="3"/>
  <c r="J30"/>
  <c r="J96" i="2" l="1"/>
  <c r="AG96" i="1"/>
  <c r="AN96" s="1"/>
  <c r="J39" i="3"/>
  <c r="AT94" i="1"/>
  <c r="AG95"/>
  <c r="J39" i="2"/>
  <c r="AG94" i="1" l="1"/>
  <c r="AN95"/>
  <c r="AN94" l="1"/>
  <c r="AK26"/>
  <c r="AK35" s="1"/>
</calcChain>
</file>

<file path=xl/sharedStrings.xml><?xml version="1.0" encoding="utf-8"?>
<sst xmlns="http://schemas.openxmlformats.org/spreadsheetml/2006/main" count="5264" uniqueCount="884">
  <si>
    <t>Export Komplet</t>
  </si>
  <si>
    <t/>
  </si>
  <si>
    <t>2.0</t>
  </si>
  <si>
    <t>False</t>
  </si>
  <si>
    <t>{8dbb66b3-3e98-47e1-b035-706c151217c8}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</si>
  <si>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</si>
  <si>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</si>
  <si>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</si>
  <si>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</si>
  <si>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</si>
  <si>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</si>
  <si>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</si>
  <si>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</si>
  <si>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14-19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</si>
  <si>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</si>
  <si>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</si>
  <si>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Centrum diagnostiky - nový pavilón</t>
  </si>
  <si>
    <t>JKSO:</t>
  </si>
  <si>
    <t>KS:</t>
  </si>
  <si>
    <t>Miesto:</t>
  </si>
  <si>
    <t>KN-C 2437/1, k.ú. Považská Bystrica</t>
  </si>
  <si>
    <t>Dátum:</t>
  </si>
  <si>
    <t>30. 9. 2019</t>
  </si>
  <si>
    <t>Objednávateľ:</t>
  </si>
  <si>
    <t>IČO:</t>
  </si>
  <si>
    <t>Trenčiansky samosprávny kraj</t>
  </si>
  <si>
    <t>IČ DPH:</t>
  </si>
  <si>
    <t>Zhotoviteľ:</t>
  </si>
  <si>
    <t>Vyplň údaj</t>
  </si>
  <si>
    <t>Projektant:</t>
  </si>
  <si>
    <t>Ing. Radoslav Brziak</t>
  </si>
  <si>
    <t>True</t>
  </si>
  <si>
    <t>Spracovateľ:</t>
  </si>
  <si>
    <t>Peter Vandriak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</si>
  <si>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</si>
  <si>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</si>
  <si>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</si>
  <si>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</si>
  <si>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</si>
  <si>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</si>
  <si>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</si>
  <si>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</si>
  <si>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</si>
  <si>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</si>
  <si>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</si>
  <si>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</si>
  <si>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</si>
  <si>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</si>
  <si>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</si>
  <si>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</si>
  <si>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</si>
  <si>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</si>
  <si>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</si>
  <si>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</si>
  <si>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</si>
  <si>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</si>
  <si>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</si>
  <si>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</si>
  <si>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</si>
  <si>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</si>
  <si>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</si>
  <si>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</si>
  <si>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</si>
  <si>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</si>
  <si>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</si>
  <si>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</si>
  <si>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</si>
  <si>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</si>
  <si>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</si>
  <si>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</si>
  <si>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</si>
  <si>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</si>
  <si>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</si>
  <si>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</si>
  <si>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</si>
  <si>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</si>
  <si>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</si>
  <si>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</si>
  <si>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</si>
  <si>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</si>
  <si>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14-19-1</t>
  </si>
  <si>
    <t>TZB - Zdravotechnika</t>
  </si>
  <si>
    <t>STA</t>
  </si>
  <si>
    <t>1</t>
  </si>
  <si>
    <t>{64f69503-05a5-454d-a69f-51331bb123e0}</t>
  </si>
  <si>
    <t>14-19-2</t>
  </si>
  <si>
    <t>TZB - Prípojky</t>
  </si>
  <si>
    <t>{37ad7c1c-0b7d-4084-974c-daa9576adffe}</t>
  </si>
  <si>
    <t>KRYCÍ LIST ROZPOČTU</t>
  </si>
  <si>
    <t>Objekt:</t>
  </si>
  <si>
    <t>14-19-1 - TZB - Zdravotechnika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</si>
  <si>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</si>
  <si>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</si>
  <si>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</si>
  <si>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</si>
  <si>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</si>
  <si>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</si>
  <si>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</si>
  <si>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4 - Vodorovné konštrukcie</t>
  </si>
  <si>
    <t xml:space="preserve">    99 - Presun hmôt HSV</t>
  </si>
  <si>
    <t>PSV - Práce a dodávky PSV</t>
  </si>
  <si>
    <t xml:space="preserve">    713 - Izolácie tepelné</t>
  </si>
  <si>
    <t xml:space="preserve">    721 - Zdravotech. vnútorná kanalizácia</t>
  </si>
  <si>
    <t xml:space="preserve">    722 - Zdravotechnika - vnútorný vodovod</t>
  </si>
  <si>
    <t xml:space="preserve">    725 - Zdravotechnika - zariaď. predmety</t>
  </si>
  <si>
    <t xml:space="preserve">    734 - Ústredné kúrenie, armatúry.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</si>
  <si>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</si>
  <si>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</si>
  <si>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</si>
  <si>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</si>
  <si>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</si>
  <si>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</si>
  <si>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</si>
  <si>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</si>
  <si>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</si>
  <si>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</si>
  <si>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</si>
  <si>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</si>
  <si>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</si>
  <si>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</si>
  <si>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</si>
  <si>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</si>
  <si>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</si>
  <si>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132201101</t>
  </si>
  <si>
    <t>Výkop ryhy do šírky 600 mm v horn.3 do 100 m3</t>
  </si>
  <si>
    <t>m3</t>
  </si>
  <si>
    <t>4</t>
  </si>
  <si>
    <t>2</t>
  </si>
  <si>
    <t>1856095767</t>
  </si>
  <si>
    <t>VV</t>
  </si>
  <si>
    <t>"D1"</t>
  </si>
  <si>
    <t>0,3*(0,21+0,49)/2*0,6</t>
  </si>
  <si>
    <t>0,58*(0,49+0,51)/2*0,6</t>
  </si>
  <si>
    <t>0,44*(0,51+0,52)/2*0,6</t>
  </si>
  <si>
    <t>4,28*(0,52+0,65)/2*0,6</t>
  </si>
  <si>
    <t>Medzisúčet</t>
  </si>
  <si>
    <t>3</t>
  </si>
  <si>
    <t>"D2"</t>
  </si>
  <si>
    <t>2,87*(0,49+0,58)/2*0,6</t>
  </si>
  <si>
    <t>7,92*(0,58+0,82)/2*0,6</t>
  </si>
  <si>
    <t>0,18*(0,82+0,82)/2*0,6</t>
  </si>
  <si>
    <t>3,42*(0,82+0,92)/2*0,6</t>
  </si>
  <si>
    <t>"D3"</t>
  </si>
  <si>
    <t>0,3*(0,34+0,62)/2*0,6</t>
  </si>
  <si>
    <t>1,35*(0,62+0,82)/2*0,6</t>
  </si>
  <si>
    <t>"D4-D7"</t>
  </si>
  <si>
    <t>2,46*(0,49+0,57)/2*0,6</t>
  </si>
  <si>
    <t>0,44*(0,57+0,58)/2*0,6</t>
  </si>
  <si>
    <t>4,48*(0,58+0,71)/2*0,6</t>
  </si>
  <si>
    <t>"D5"</t>
  </si>
  <si>
    <t>2,87*(0,49+0,54)/2*0,6</t>
  </si>
  <si>
    <t>8,52*(0,54+0,76)/2*0,6</t>
  </si>
  <si>
    <t>0,18*(0,76+0,77)/2*0,6</t>
  </si>
  <si>
    <t>2,82*(0,77+0,89)/2*0,6</t>
  </si>
  <si>
    <t>"D6"</t>
  </si>
  <si>
    <t>0,09*(0,216+0,31)/2*0,6</t>
  </si>
  <si>
    <t>1,34*(0,31+0,77)/2*0,8</t>
  </si>
  <si>
    <t>"K1"</t>
  </si>
  <si>
    <t>0,3*(0,24+0,52)/2*0,6</t>
  </si>
  <si>
    <t>2,3*(0,52+0,58)/2*0,6</t>
  </si>
  <si>
    <t>2,55*(0,58+0,66)/2*0,6</t>
  </si>
  <si>
    <t>0,18*(0,66+0,66)/2*0,6</t>
  </si>
  <si>
    <t>0,28*(0,66+0,67)/2*0,6</t>
  </si>
  <si>
    <t>1,96*(0,67+0,73)/2*0,6</t>
  </si>
  <si>
    <t>1,46*(0,73+0,77)/2*0,6</t>
  </si>
  <si>
    <t>2,15*(0,77+0,84)/2*0,6</t>
  </si>
  <si>
    <t>1,62*(0,84+0,89)/2*0,6</t>
  </si>
  <si>
    <t>0,99*(0,89+0,92)/2*0,6</t>
  </si>
  <si>
    <t>"K2"</t>
  </si>
  <si>
    <t>2,67*(0,62+0,69)/2*0,6</t>
  </si>
  <si>
    <t>0,88*(0,69+0,72)/2*0,6</t>
  </si>
  <si>
    <t>0,18*(0,72+0,73)/2*0,6</t>
  </si>
  <si>
    <t>0,24*(0,73+0,73)/2*0,6</t>
  </si>
  <si>
    <t>4,86*(0,73+0,88)/2*0,6</t>
  </si>
  <si>
    <t>1,27*(0,88+0,92)/2*0,6</t>
  </si>
  <si>
    <t>4,34*(0,92+1,05)/2*0,6</t>
  </si>
  <si>
    <t>"K3"</t>
  </si>
  <si>
    <t>0,3*(0,37+0,65)/2*0,6</t>
  </si>
  <si>
    <t>0,57*(0,65+0,66)/2*0,6</t>
  </si>
  <si>
    <t>"K4"</t>
  </si>
  <si>
    <t>0,3*(0,38+0,66)/2*0,6</t>
  </si>
  <si>
    <t>0,57*(0,66+0,67)/2*0,6</t>
  </si>
  <si>
    <t>"K5"</t>
  </si>
  <si>
    <t>0,3*(0,2+0,58)/2*0,6</t>
  </si>
  <si>
    <t>2,1*(0,48+0,54)/2*0,6</t>
  </si>
  <si>
    <t>"K6"</t>
  </si>
  <si>
    <t>0,3*(0,36+0,64)/2*0,6</t>
  </si>
  <si>
    <t>4,17*(0,64+0,92)/2*0,6</t>
  </si>
  <si>
    <t>"k1"</t>
  </si>
  <si>
    <t>0,3*(0,27+0,57)/2*0,6</t>
  </si>
  <si>
    <t>1,52*(0,57+0,72)/2*0,6</t>
  </si>
  <si>
    <t>"k2"</t>
  </si>
  <si>
    <t>0,3*(0,24+0,55)/2*0,6</t>
  </si>
  <si>
    <t>1,52*(0,55+0,7)/2*0,6</t>
  </si>
  <si>
    <t>0,37*(0,7+0,73)/2*0,6</t>
  </si>
  <si>
    <t>"k3"</t>
  </si>
  <si>
    <t>0,3*(0,19+0,5)/2*0,6</t>
  </si>
  <si>
    <t>3,73*(0,5+0,89)/2*0,6</t>
  </si>
  <si>
    <t>"k4"</t>
  </si>
  <si>
    <t>0,3*(0,4+0,71)/2*0,6</t>
  </si>
  <si>
    <t>1,37*(0,71+0,84)/2*0,6</t>
  </si>
  <si>
    <t>"k5"</t>
  </si>
  <si>
    <t>0,3*(0,36+0,67)/2*0,6</t>
  </si>
  <si>
    <t>1,17*(0,67+0,77)/2*0,6</t>
  </si>
  <si>
    <t>"k6"</t>
  </si>
  <si>
    <t>0,3*(0,37+0,68)/2*0,6</t>
  </si>
  <si>
    <t>1,35*(0,68+0,86)/2*0,6</t>
  </si>
  <si>
    <t>"k7"</t>
  </si>
  <si>
    <t>0,3*(0,38+0,69)/2*0,6</t>
  </si>
  <si>
    <t>0,44*(0,69+0,75)/2*0,6</t>
  </si>
  <si>
    <t>"k8"</t>
  </si>
  <si>
    <t>2,01*(0,55+0,75)/2*0,6</t>
  </si>
  <si>
    <t>1,62*(0,75+0,91)/2*0,6</t>
  </si>
  <si>
    <t>"k9"</t>
  </si>
  <si>
    <t>0,09*(0,5+0,58)/2*0,6</t>
  </si>
  <si>
    <t>0,09*(0,58+0,58)/2*0,6</t>
  </si>
  <si>
    <t>0,15*(0,58+0,59)/2*0,6</t>
  </si>
  <si>
    <t>4,99*(0,59+0,73)/2*0,6</t>
  </si>
  <si>
    <t>"k10"</t>
  </si>
  <si>
    <t>0,3*(0,25+0,56)/2*0,6</t>
  </si>
  <si>
    <t>"k11"</t>
  </si>
  <si>
    <t>0,3*(0,31+0,58)/2*0,6</t>
  </si>
  <si>
    <t>2,1*(0,58+0,64)/2*0,6</t>
  </si>
  <si>
    <t>"k12"</t>
  </si>
  <si>
    <t>0,3*(0,47+0,77)/2*0,6</t>
  </si>
  <si>
    <t>0,33*(0,77+0,8)/2*0,6</t>
  </si>
  <si>
    <t>"k13"</t>
  </si>
  <si>
    <t>0,3*(0,23+0,5)/2*0,6</t>
  </si>
  <si>
    <t>2,8*(0,5+0,59)/2*0,6</t>
  </si>
  <si>
    <t>"k14"</t>
  </si>
  <si>
    <t>0,3*(0,22+0,5)/2*0,6</t>
  </si>
  <si>
    <t>2,4*(0,5+0,56)/2*0,6</t>
  </si>
  <si>
    <t>2,49*(0,56+0,64)/2*0,6</t>
  </si>
  <si>
    <t>0,18*(0,64+0,64)/2*0,6</t>
  </si>
  <si>
    <t>1,39*(0,64+0,69)/2*0,6</t>
  </si>
  <si>
    <t>0,9*(0,69+0,71)/2*0,6</t>
  </si>
  <si>
    <t>0,71*(0,71+0,73)/2*0,6</t>
  </si>
  <si>
    <t>2,11*(0,73+0,8)/2*0,6</t>
  </si>
  <si>
    <t>5,6*(0,8+0,96)/2*0,6</t>
  </si>
  <si>
    <t>0,35*(0,96+0,98)/2*0,6</t>
  </si>
  <si>
    <t>"k15"</t>
  </si>
  <si>
    <t>0,3*(0,42+0,7)/2*0,6</t>
  </si>
  <si>
    <t>0,55*(0,7+0,71)/2*0,6</t>
  </si>
  <si>
    <t>"k16"</t>
  </si>
  <si>
    <t>0,09*(0,35+0,43)/2*0,6</t>
  </si>
  <si>
    <t>3,51*(0,43+0,54)/2*0,6</t>
  </si>
  <si>
    <t>0,15*(0,54+0,54)/2*0,6</t>
  </si>
  <si>
    <t>4,22*(0,54+0,67)/2*0,6</t>
  </si>
  <si>
    <t>"k17"</t>
  </si>
  <si>
    <t>0,3*(0,33+0,64)/2*0,6</t>
  </si>
  <si>
    <t>2,2*(0,64+0,71)/2*0,6</t>
  </si>
  <si>
    <t>0,43*(0,71+0,72)/2*0,6</t>
  </si>
  <si>
    <t>3,15*(0,72+0,81)/2*0,6</t>
  </si>
  <si>
    <t>3,51*(0,81+0,92)/2*0,6</t>
  </si>
  <si>
    <t>0,18*(0,92+0,92)/2*0,6</t>
  </si>
  <si>
    <t>3,66*(0,92+1,03)/2*0,6</t>
  </si>
  <si>
    <t>0,81*(1,03+1,06)/2*0,6</t>
  </si>
  <si>
    <t>"k18"</t>
  </si>
  <si>
    <t>0,3*(0,49+0,8)/2*0,6</t>
  </si>
  <si>
    <t>4,17*(0,8+0,81)/2*0,6</t>
  </si>
  <si>
    <t>"k19"</t>
  </si>
  <si>
    <t>0,3*(0,49+0,79)/2*0,6</t>
  </si>
  <si>
    <t>5,81*(0,79+0,97)/2*0,6</t>
  </si>
  <si>
    <t>"k20"</t>
  </si>
  <si>
    <t>0,62*(0,68+0,72)/2*0,6</t>
  </si>
  <si>
    <t>"k21"</t>
  </si>
  <si>
    <t>0,74*(0,64+0,66)/2*0,6</t>
  </si>
  <si>
    <t>0,18*(0,66+0,67)/2*0,8</t>
  </si>
  <si>
    <t>1,67*(0,67+0,72)/2*0,6</t>
  </si>
  <si>
    <t>1,5*(0,72+0,76)/2*0,6</t>
  </si>
  <si>
    <t>"k22"</t>
  </si>
  <si>
    <t>0,3*(0,43+0,74)/2*0,6</t>
  </si>
  <si>
    <t>4,31*(0,74+1,03)/2*0,6</t>
  </si>
  <si>
    <t>Súčet</t>
  </si>
  <si>
    <t>132201109</t>
  </si>
  <si>
    <t>Príplatok k cene za lepivosť pri hĺbení rýh šírky do 600 mm zapažených i nezapažených s urovnaním dna v hornine 3</t>
  </si>
  <si>
    <t>-861807880</t>
  </si>
  <si>
    <t>162501102</t>
  </si>
  <si>
    <t xml:space="preserve">Vodorovné premiestnenie výkopku  po spevnenej ceste z  horniny tr.1-4, do 100 m3 na vzdialenosť do 3000 m </t>
  </si>
  <si>
    <t>-1687907282</t>
  </si>
  <si>
    <t>"vytlačená zemina"</t>
  </si>
  <si>
    <t>10,094+41,102</t>
  </si>
  <si>
    <t>162501105</t>
  </si>
  <si>
    <t>Vodorovné premiestnenie výkopku po spevnenej ceste z horniny tr.1-4, do 100 m3, príplatok k cene za každých ďalšich a začatých 1000 m</t>
  </si>
  <si>
    <t>1047054847</t>
  </si>
  <si>
    <t>51,196*7</t>
  </si>
  <si>
    <t>11</t>
  </si>
  <si>
    <t>171209002</t>
  </si>
  <si>
    <t>Poplatok za skladovanie - zemina a kamenivo (17 05) ostatné</t>
  </si>
  <si>
    <t>t</t>
  </si>
  <si>
    <t>1324673282</t>
  </si>
  <si>
    <t>51,196*1,6</t>
  </si>
  <si>
    <t>6</t>
  </si>
  <si>
    <t>174101102</t>
  </si>
  <si>
    <t>Zásyp sypaninou v uzavretých priestoroch s urovnaním povrchu zásypu</t>
  </si>
  <si>
    <t>-259771407</t>
  </si>
  <si>
    <t>"výkopy spolu"</t>
  </si>
  <si>
    <t>72,884</t>
  </si>
  <si>
    <t>-10,094-41,102</t>
  </si>
  <si>
    <t>7</t>
  </si>
  <si>
    <t>175101102</t>
  </si>
  <si>
    <t>Obsyp potrubia sypaninou z vhodných hornín 1 až 4 s prehodením sypaniny</t>
  </si>
  <si>
    <t>699454980</t>
  </si>
  <si>
    <t>"kanal"</t>
  </si>
  <si>
    <t>42,02*0,6*0,46</t>
  </si>
  <si>
    <t>80,15*0,6*0,425</t>
  </si>
  <si>
    <t>46,06*0,6*0,410</t>
  </si>
  <si>
    <t>-3,14*(0,08)^2*42,02</t>
  </si>
  <si>
    <t>-3,14*(0,0625)^2*80,15</t>
  </si>
  <si>
    <t>-3,14*(0,055)^2*46,06</t>
  </si>
  <si>
    <t>8</t>
  </si>
  <si>
    <t>M</t>
  </si>
  <si>
    <t>5833117000</t>
  </si>
  <si>
    <t>Kamenivo ťažené drobné 0-4 n</t>
  </si>
  <si>
    <t>2117902346</t>
  </si>
  <si>
    <t>Vodorovné konštrukcie</t>
  </si>
  <si>
    <t>9</t>
  </si>
  <si>
    <t>451572111</t>
  </si>
  <si>
    <t>Lôžko pod potrubie, stoky a drobné objekty, v otvorenom výkope z kameniva drobného ťaženého 0-4 mm</t>
  </si>
  <si>
    <t>-1484872411</t>
  </si>
  <si>
    <t>"DN110"46,06*0,6*0,1</t>
  </si>
  <si>
    <t>"DN125"80,15*0,6*0,1</t>
  </si>
  <si>
    <t>"DN160"42,02*0,6*0,1</t>
  </si>
  <si>
    <t>99</t>
  </si>
  <si>
    <t>Presun hmôt HSV</t>
  </si>
  <si>
    <t>10</t>
  </si>
  <si>
    <t>998276101</t>
  </si>
  <si>
    <t>Presun hmôt pre rúrové vedenie hĺbené z rúr z plast. hmôt alebo sklolamin. v otvorenom výkope</t>
  </si>
  <si>
    <t>-683314782</t>
  </si>
  <si>
    <t>PSV</t>
  </si>
  <si>
    <t>Práce a dodávky PSV</t>
  </si>
  <si>
    <t>713</t>
  </si>
  <si>
    <t>Izolácie tepelné</t>
  </si>
  <si>
    <t>12</t>
  </si>
  <si>
    <t>713482300</t>
  </si>
  <si>
    <t>Montaž trubíc TUBOLIT</t>
  </si>
  <si>
    <t>m</t>
  </si>
  <si>
    <t>-1327826339</t>
  </si>
  <si>
    <t>13</t>
  </si>
  <si>
    <t>283310004700</t>
  </si>
  <si>
    <t>Izolačná PE trubica TUBOLIT DG 22x20 mm (d potrubia x hr. izolácie), nadrezaná, AZ FLEX</t>
  </si>
  <si>
    <t>-1440741147</t>
  </si>
  <si>
    <t>1493,5*0,2 'Přepočítané koeficientom množstva</t>
  </si>
  <si>
    <t>14</t>
  </si>
  <si>
    <t>283310004800</t>
  </si>
  <si>
    <t>Izolačná PE trubica TUBOLIT DG 28x20 mm (d potrubia x hr. izolácie), nadrezaná, AZ FLEX</t>
  </si>
  <si>
    <t>2111470214</t>
  </si>
  <si>
    <t>492*0,2 'Přepočítané koeficientom množstva</t>
  </si>
  <si>
    <t>15</t>
  </si>
  <si>
    <t>283310004900</t>
  </si>
  <si>
    <t>Izolačná PE trubica TUBOLIT DG 35x20 mm (d potrubia x hr. izolácie), nadrezaná, AZ FLEX</t>
  </si>
  <si>
    <t>-18262273</t>
  </si>
  <si>
    <t>240,5*0,2 'Přepočítané koeficientom množstva</t>
  </si>
  <si>
    <t>16</t>
  </si>
  <si>
    <t>283310005000</t>
  </si>
  <si>
    <t>Izolačná PE trubica TUBOLIT DG 42x20 mm (d potrubia x hr. izolácie), nadrezaná, AZ FLEX</t>
  </si>
  <si>
    <t>1501893563</t>
  </si>
  <si>
    <t>264,5*0,2 'Přepočítané koeficientom množstva</t>
  </si>
  <si>
    <t>41</t>
  </si>
  <si>
    <t>283310005200</t>
  </si>
  <si>
    <t>Izolačná PE trubica TUBOLIT DG 54x20 mm (d potrubia x hr. izolácie), nadrezaná, AZ FLEX</t>
  </si>
  <si>
    <t>1248686599</t>
  </si>
  <si>
    <t>17</t>
  </si>
  <si>
    <t>998713201</t>
  </si>
  <si>
    <t>Presun hmôt pre izolácie tepelné v objektoch výšky do 6 m</t>
  </si>
  <si>
    <t>%</t>
  </si>
  <si>
    <t>1981835038</t>
  </si>
  <si>
    <t>721</t>
  </si>
  <si>
    <t>Zdravotech. vnútorná kanalizácia</t>
  </si>
  <si>
    <t>44</t>
  </si>
  <si>
    <t>721171107</t>
  </si>
  <si>
    <t>Potrubie z PVC - U odpadové hrdlové D 75x1, 8</t>
  </si>
  <si>
    <t>-182872735</t>
  </si>
  <si>
    <t>115</t>
  </si>
  <si>
    <t>7211711071</t>
  </si>
  <si>
    <t>Dodávka + montáž kotviacich prvkov potrubia DN 110</t>
  </si>
  <si>
    <t>ks</t>
  </si>
  <si>
    <t>-97998885</t>
  </si>
  <si>
    <t>18</t>
  </si>
  <si>
    <t>721171109</t>
  </si>
  <si>
    <t>Potrubie z PVC - U rúr odpadové hrdlové D 110x2,2</t>
  </si>
  <si>
    <t>1588120226</t>
  </si>
  <si>
    <t>19</t>
  </si>
  <si>
    <t>721171111</t>
  </si>
  <si>
    <t>Potrubie z PVC - U odpadové hrdlové D 125x2, 8</t>
  </si>
  <si>
    <t>-2091562283</t>
  </si>
  <si>
    <t>42</t>
  </si>
  <si>
    <t>721171112</t>
  </si>
  <si>
    <t>Potrubie z PVC - U odpadové hrdlové D 160x3, 9</t>
  </si>
  <si>
    <t>1487274875</t>
  </si>
  <si>
    <t>43</t>
  </si>
  <si>
    <t>721173203</t>
  </si>
  <si>
    <t>Potrubie z PVC - U odpadné pripájacie D 32x1, 8</t>
  </si>
  <si>
    <t>8593817</t>
  </si>
  <si>
    <t>721173205</t>
  </si>
  <si>
    <t>Potrubie z novodurových rúr pripájacie D 50x1,8</t>
  </si>
  <si>
    <t>910376718</t>
  </si>
  <si>
    <t>21</t>
  </si>
  <si>
    <t>721194105</t>
  </si>
  <si>
    <t>Zriadenie prípojky na potrubí vyvedenie a upevnenie odpadových výpustiek D 50x1,8</t>
  </si>
  <si>
    <t>2078845670</t>
  </si>
  <si>
    <t>45</t>
  </si>
  <si>
    <t>721194107</t>
  </si>
  <si>
    <t>Zriadenie prípojky na potrubí vyvedenie a upevnenie odpadových výpustiek D 75x1, 9</t>
  </si>
  <si>
    <t>-314047077</t>
  </si>
  <si>
    <t>22</t>
  </si>
  <si>
    <t>721194109</t>
  </si>
  <si>
    <t>Zriadenie prípojky na potrubí vyvedenie a upevnenie odpadových výpustiek D 110x2, 3</t>
  </si>
  <si>
    <t>-258146547</t>
  </si>
  <si>
    <t>100</t>
  </si>
  <si>
    <t>721213000</t>
  </si>
  <si>
    <t>Montáž podlahového vpustu s vodorovným odtokom DN 50</t>
  </si>
  <si>
    <t>1126924464</t>
  </si>
  <si>
    <t>102</t>
  </si>
  <si>
    <t>286630029300</t>
  </si>
  <si>
    <t>Podlahový vpust HL5100Pr, (0,8 l/s), horizontálny odtok DN 50/75, zápachová uzávierka Primus, Klick-Klack, rám 145x145 mm, mriežka 138x138 mm, PP/PE/nerez, PP/PE/nerez</t>
  </si>
  <si>
    <t>32</t>
  </si>
  <si>
    <t>1103002141</t>
  </si>
  <si>
    <t>63</t>
  </si>
  <si>
    <t>721229021</t>
  </si>
  <si>
    <t>Montáž podlahového odtokového žlabu dĺžky 800 mm pre montáž k stene</t>
  </si>
  <si>
    <t>1367848228</t>
  </si>
  <si>
    <t>64</t>
  </si>
  <si>
    <t>552240010900</t>
  </si>
  <si>
    <t>Žľab sprchový k stene dĺ. 900 mm</t>
  </si>
  <si>
    <t>602979074</t>
  </si>
  <si>
    <t>107</t>
  </si>
  <si>
    <t>721230130</t>
  </si>
  <si>
    <t>Montáž strešného vtoku pre asfaltové izolácie s ohrevom DN 110</t>
  </si>
  <si>
    <t>-1786680636</t>
  </si>
  <si>
    <t>108</t>
  </si>
  <si>
    <t>286630007000</t>
  </si>
  <si>
    <t>Strešný vtok HL62.1H/1, DN 110, (10,7 l/s), bitúmenová izolácia, vertikálny odtok, ohrev, záchytný kôš D 180 mm, PP</t>
  </si>
  <si>
    <t>-847527896</t>
  </si>
  <si>
    <t>114</t>
  </si>
  <si>
    <t>286630010300</t>
  </si>
  <si>
    <t>Strešný vtok HL64.1P/1, DN 110, (7,8 l/s), PVC límec, horizontálny odtok, ohrev, záchytný kôš D 180 mm, PVC</t>
  </si>
  <si>
    <t>1373564356</t>
  </si>
  <si>
    <t>111</t>
  </si>
  <si>
    <t>286630051900</t>
  </si>
  <si>
    <t>Nadstavec HL65H, D 125 mm, výška 300 mm, s bitumenovou izoláciou, pre strešné vtoky, PP</t>
  </si>
  <si>
    <t>2052210773</t>
  </si>
  <si>
    <t>112</t>
  </si>
  <si>
    <t>286630052100</t>
  </si>
  <si>
    <t>Odvodňovací krúžok HL160, D 150 mm, k HL 62(.1)(B)(H) a HL64(:1)(B)(H), HL65(H) a nadstavcom HL 350 a HL 350.1(H), pre strešné vtoky, PP</t>
  </si>
  <si>
    <t>1340721103</t>
  </si>
  <si>
    <t>23</t>
  </si>
  <si>
    <t>721259103</t>
  </si>
  <si>
    <t>Montáž HL</t>
  </si>
  <si>
    <t>-372323634</t>
  </si>
  <si>
    <t>24</t>
  </si>
  <si>
    <t>5516284200</t>
  </si>
  <si>
    <t>HL 810</t>
  </si>
  <si>
    <t>2097121082</t>
  </si>
  <si>
    <t>25</t>
  </si>
  <si>
    <t>5516284201</t>
  </si>
  <si>
    <t>HL 900</t>
  </si>
  <si>
    <t>-632289580</t>
  </si>
  <si>
    <t>26</t>
  </si>
  <si>
    <t>721290111</t>
  </si>
  <si>
    <t>Ostatné - skúška tesnosti kanalizácie v objektoch vodou do DN 125</t>
  </si>
  <si>
    <t>849412878</t>
  </si>
  <si>
    <t>27</t>
  </si>
  <si>
    <t>721290112</t>
  </si>
  <si>
    <t>Ostatné - skúška tesnosti kanalizácie v objektoch vodou DN 150 alebo DN 200</t>
  </si>
  <si>
    <t>-771198004</t>
  </si>
  <si>
    <t>28</t>
  </si>
  <si>
    <t>998721201</t>
  </si>
  <si>
    <t>Presun hmôt pre vnútornú kanalizáciu v objektoch výšky do 6 m</t>
  </si>
  <si>
    <t>-1486836046</t>
  </si>
  <si>
    <t>722</t>
  </si>
  <si>
    <t>Zdravotechnika - vnútorný vodovod</t>
  </si>
  <si>
    <t>48</t>
  </si>
  <si>
    <t>722130214</t>
  </si>
  <si>
    <t>Potrubie z oceľ.rúr pozink.bezšvík.bežných-11 353.0, 10 004.0 zvarov. bežných-11 343.00 DN 32</t>
  </si>
  <si>
    <t>-288585363</t>
  </si>
  <si>
    <t>49</t>
  </si>
  <si>
    <t>722130215</t>
  </si>
  <si>
    <t>Potrubie z oceľ.rúr pozink.bezšvík.bežných-11 353.0, 10 004.0 zvarov. bežných-11 343.00 DN 40</t>
  </si>
  <si>
    <t>-299281727</t>
  </si>
  <si>
    <t>50</t>
  </si>
  <si>
    <t>722130216</t>
  </si>
  <si>
    <t>Potrubie z oceľ.rúr pozink.bezšvík.bežných-11 353.0, 10 004.0 zvarov. bežných-11 343.00 DN 50</t>
  </si>
  <si>
    <t>1304468576</t>
  </si>
  <si>
    <t>29</t>
  </si>
  <si>
    <t>722171113</t>
  </si>
  <si>
    <t>Potrubie plasthliníkové ALPEX - DUO 20x2 mm v kotúčoch</t>
  </si>
  <si>
    <t>1895005138</t>
  </si>
  <si>
    <t>30</t>
  </si>
  <si>
    <t>722171114</t>
  </si>
  <si>
    <t>Potrubie plasthliníkové ALPEX - DUO 26x3 mm v kotúčoch</t>
  </si>
  <si>
    <t>-256000983</t>
  </si>
  <si>
    <t>117</t>
  </si>
  <si>
    <t>7221711141</t>
  </si>
  <si>
    <t>Dodávka + montáž kotviacich prvkov potrubia DN 25</t>
  </si>
  <si>
    <t>-1484522025</t>
  </si>
  <si>
    <t>31</t>
  </si>
  <si>
    <t>722171134</t>
  </si>
  <si>
    <t>Potrubie z plastických rúr PeX D32/3,0 lisovaním</t>
  </si>
  <si>
    <t>966559462</t>
  </si>
  <si>
    <t>46</t>
  </si>
  <si>
    <t>722171135</t>
  </si>
  <si>
    <t>Potrubie z plastických rúr PeX D40/3,5 lisovaním</t>
  </si>
  <si>
    <t>-1306941650</t>
  </si>
  <si>
    <t>47</t>
  </si>
  <si>
    <t>722171136</t>
  </si>
  <si>
    <t>Potrubie z plastických rúr PeX D50/4,0 lisovaním</t>
  </si>
  <si>
    <t>-113527132</t>
  </si>
  <si>
    <t>116</t>
  </si>
  <si>
    <t>7221711361</t>
  </si>
  <si>
    <t>Dodávka + montáž kotviacich prvkov potrubia DN 50</t>
  </si>
  <si>
    <t>-1651380758</t>
  </si>
  <si>
    <t>722190401</t>
  </si>
  <si>
    <t>Vyvedenie a upevnenie výpustky</t>
  </si>
  <si>
    <t>-1895113254</t>
  </si>
  <si>
    <t>57</t>
  </si>
  <si>
    <t>722250010</t>
  </si>
  <si>
    <t>Montáž hydrantového systému s tvarovo stálou hadicou D 33</t>
  </si>
  <si>
    <t>súb.</t>
  </si>
  <si>
    <t>1107228082</t>
  </si>
  <si>
    <t>58</t>
  </si>
  <si>
    <t>449150004500</t>
  </si>
  <si>
    <t>Hydrantový systém s tvarovo stálou hadicou D 33, hadica 30 m, skriňa 800x800x340 mm, plné dvierka, prúdnica TAJFUN TURBO ekv.13, PHHP</t>
  </si>
  <si>
    <t>-1786400079</t>
  </si>
  <si>
    <t>59</t>
  </si>
  <si>
    <t>722263414</t>
  </si>
  <si>
    <t xml:space="preserve">Montáž vodomeru </t>
  </si>
  <si>
    <t>-638679913</t>
  </si>
  <si>
    <t>60</t>
  </si>
  <si>
    <t>388240002000</t>
  </si>
  <si>
    <t>Vodomer SENSUS 420-F, DN 25 + HRI Data Unit B1/D1 - AMRAB01B</t>
  </si>
  <si>
    <t>-1287096427</t>
  </si>
  <si>
    <t>61</t>
  </si>
  <si>
    <t>388240002001</t>
  </si>
  <si>
    <t>Vodomer SENSUS M-T, DN 25</t>
  </si>
  <si>
    <t>5435316</t>
  </si>
  <si>
    <t>62</t>
  </si>
  <si>
    <t>388240002002</t>
  </si>
  <si>
    <t>Vodomer SENSUS M-T, DN 20</t>
  </si>
  <si>
    <t>886706492</t>
  </si>
  <si>
    <t>35</t>
  </si>
  <si>
    <t>722290226</t>
  </si>
  <si>
    <t>Tlaková skúška vodovodného potrubia</t>
  </si>
  <si>
    <t>673273070</t>
  </si>
  <si>
    <t>36</t>
  </si>
  <si>
    <t>722290234</t>
  </si>
  <si>
    <t>Prepláchnutie a dezinfekcia vodovodného potrubia do DN 80</t>
  </si>
  <si>
    <t>-182402490</t>
  </si>
  <si>
    <t>37</t>
  </si>
  <si>
    <t>998722201</t>
  </si>
  <si>
    <t>Presun hmôt pre vnútorný vodovod v objektoch výšky do 6 m</t>
  </si>
  <si>
    <t>571124547</t>
  </si>
  <si>
    <t>725</t>
  </si>
  <si>
    <t>Zdravotechnika - zariaď. predmety</t>
  </si>
  <si>
    <t>65</t>
  </si>
  <si>
    <t>725119410</t>
  </si>
  <si>
    <t>Montáž záchodovej misy zavesenej s rovným odpadom</t>
  </si>
  <si>
    <t>326014341</t>
  </si>
  <si>
    <t>66</t>
  </si>
  <si>
    <t>642360001100</t>
  </si>
  <si>
    <t>Misa záchodová keramická závesná JIKA LYRA s tlačidlom DUAL Flush a doskou</t>
  </si>
  <si>
    <t>431556828</t>
  </si>
  <si>
    <t>93</t>
  </si>
  <si>
    <t>725119415</t>
  </si>
  <si>
    <t>Montáž záchodovej misy keramickej bezbariérovej</t>
  </si>
  <si>
    <t>2105097133</t>
  </si>
  <si>
    <t>94</t>
  </si>
  <si>
    <t>642360004900</t>
  </si>
  <si>
    <t>Misa záchodová keramická závesná bezbariérová JIKA OLYMP s tlačidlom WC HANDICAP - PACK a doskou</t>
  </si>
  <si>
    <t>420772967</t>
  </si>
  <si>
    <t>97</t>
  </si>
  <si>
    <t>725129210</t>
  </si>
  <si>
    <t>Montáž pisoáru keramického s automatickým splachovaním</t>
  </si>
  <si>
    <t>-1365419355</t>
  </si>
  <si>
    <t>98</t>
  </si>
  <si>
    <t>642510000400</t>
  </si>
  <si>
    <t>Pisoár so senzorom GOLEM, rozmer 305x340x535 mm, vrátane sifónu, keramika, JIKA</t>
  </si>
  <si>
    <t>698129351</t>
  </si>
  <si>
    <t>67</t>
  </si>
  <si>
    <t>725219701</t>
  </si>
  <si>
    <t xml:space="preserve">Montáž umývadla </t>
  </si>
  <si>
    <t>súb</t>
  </si>
  <si>
    <t>1585350135</t>
  </si>
  <si>
    <t>68</t>
  </si>
  <si>
    <t>6420136780</t>
  </si>
  <si>
    <t>Umývadlo LYRA 600x490 mm</t>
  </si>
  <si>
    <t>-1945681755</t>
  </si>
  <si>
    <t>95</t>
  </si>
  <si>
    <t>642110002700</t>
  </si>
  <si>
    <t>Umývadlo keramické MIO-64 zdravotné, rozmer 640x550x165 mm, biela, JIKA</t>
  </si>
  <si>
    <t>797033153</t>
  </si>
  <si>
    <t>96</t>
  </si>
  <si>
    <t>6421100027001</t>
  </si>
  <si>
    <t>Umývadlo diturvitové</t>
  </si>
  <si>
    <t>-265241218</t>
  </si>
  <si>
    <t>69</t>
  </si>
  <si>
    <t>725245104</t>
  </si>
  <si>
    <t xml:space="preserve">Montáž - zástena sprchová </t>
  </si>
  <si>
    <t>-403690391</t>
  </si>
  <si>
    <t>70</t>
  </si>
  <si>
    <t>552260001600</t>
  </si>
  <si>
    <t>Sprchová zástena s dverami 1600/2000 mm</t>
  </si>
  <si>
    <t>797855589</t>
  </si>
  <si>
    <t>71</t>
  </si>
  <si>
    <t>725291113</t>
  </si>
  <si>
    <t>Montaž doplnkov zariadení kúpeľní a záchodov, drobné predmety (držiak na WC-papier, mydelnička)</t>
  </si>
  <si>
    <t>1475821643</t>
  </si>
  <si>
    <t>72</t>
  </si>
  <si>
    <t>5523402990</t>
  </si>
  <si>
    <t>Nerezová sanita- držiak na toaletný papier</t>
  </si>
  <si>
    <t>-285973142</t>
  </si>
  <si>
    <t>73</t>
  </si>
  <si>
    <t>5523403030</t>
  </si>
  <si>
    <t>Mydelnička</t>
  </si>
  <si>
    <t>2049591313</t>
  </si>
  <si>
    <t>74</t>
  </si>
  <si>
    <t>725319112</t>
  </si>
  <si>
    <t>Montáž kuchynského drezu</t>
  </si>
  <si>
    <t>1164153003</t>
  </si>
  <si>
    <t>75</t>
  </si>
  <si>
    <t>5523155200</t>
  </si>
  <si>
    <t>Kuchynský drez do dosky dvojdielny</t>
  </si>
  <si>
    <t>-1232570639</t>
  </si>
  <si>
    <t>76</t>
  </si>
  <si>
    <t>725333360</t>
  </si>
  <si>
    <t>Montáž výlevky keramickej voľne stojacej bez výtokovej armatúry</t>
  </si>
  <si>
    <t>-911564353</t>
  </si>
  <si>
    <t>77</t>
  </si>
  <si>
    <t>642710000200</t>
  </si>
  <si>
    <t>Výlevka stojatá keramická MIRA, rozmer 425x500x450 mm, plastová mreža, JIKA</t>
  </si>
  <si>
    <t>1360995117</t>
  </si>
  <si>
    <t>78</t>
  </si>
  <si>
    <t>725819201</t>
  </si>
  <si>
    <t>Montáž ventilu nástenného G 1/2</t>
  </si>
  <si>
    <t>511833469</t>
  </si>
  <si>
    <t>79</t>
  </si>
  <si>
    <t>5517401570</t>
  </si>
  <si>
    <t>Ventil nástenný1/2"</t>
  </si>
  <si>
    <t>1028384519</t>
  </si>
  <si>
    <t>80</t>
  </si>
  <si>
    <t>725819402</t>
  </si>
  <si>
    <t>Montáž ventilu bez pripojovacej rúrky G 1/2</t>
  </si>
  <si>
    <t>-895000698</t>
  </si>
  <si>
    <t>81</t>
  </si>
  <si>
    <t>5514109000</t>
  </si>
  <si>
    <t>Rohový ventil 1/2"</t>
  </si>
  <si>
    <t>-1695318034</t>
  </si>
  <si>
    <t>82</t>
  </si>
  <si>
    <t>725829301</t>
  </si>
  <si>
    <t>Montáž batérie umývadlovej a drezovej stojankovej s mechanickým ovládaním G 1/2</t>
  </si>
  <si>
    <t>986553227</t>
  </si>
  <si>
    <t>83</t>
  </si>
  <si>
    <t>5513006060</t>
  </si>
  <si>
    <t>Umývadlová stojanková batéria LYRA PLUS</t>
  </si>
  <si>
    <t>617588472</t>
  </si>
  <si>
    <t>84</t>
  </si>
  <si>
    <t>5513006650</t>
  </si>
  <si>
    <t>Drezová batéria stojacia LYRA PLUS</t>
  </si>
  <si>
    <t>1685099350</t>
  </si>
  <si>
    <t>85</t>
  </si>
  <si>
    <t>5513006651</t>
  </si>
  <si>
    <t>Výlevková batéria LYRA PLUS</t>
  </si>
  <si>
    <t>355289614</t>
  </si>
  <si>
    <t>5513006652</t>
  </si>
  <si>
    <t>Drezová zmiešavacia batéria</t>
  </si>
  <si>
    <t>-1302709404</t>
  </si>
  <si>
    <t>86</t>
  </si>
  <si>
    <t>725849201</t>
  </si>
  <si>
    <t>Montáž sprchového stĺpa s nástennou batériou</t>
  </si>
  <si>
    <t>-464404886</t>
  </si>
  <si>
    <t>87</t>
  </si>
  <si>
    <t>551450002800</t>
  </si>
  <si>
    <t>Sprchový stĺp s nástennou batériou</t>
  </si>
  <si>
    <t>-708705243</t>
  </si>
  <si>
    <t>105</t>
  </si>
  <si>
    <t>725869301</t>
  </si>
  <si>
    <t xml:space="preserve">Montáž zápachovej uzávierky </t>
  </si>
  <si>
    <t>-796727312</t>
  </si>
  <si>
    <t>106</t>
  </si>
  <si>
    <t>551620013300</t>
  </si>
  <si>
    <t>Zápachová uzávierka podomietková HL406.E, DN 40/50, umývačkový UP sifón, elektrická zástrčka, výtokový ventil 1/2", prítok/odtok vody R 1/2" vnútorný závit, spätná klapka a privzdušňovač, krytka nerez 180x100 mm, PE</t>
  </si>
  <si>
    <t>-823121454</t>
  </si>
  <si>
    <t>88</t>
  </si>
  <si>
    <t>725869302</t>
  </si>
  <si>
    <t>Montáž zápachovej uzávierky pre zariaďovacie predmety, umývadlová do D 50 (podomietková)</t>
  </si>
  <si>
    <t>-1232261661</t>
  </si>
  <si>
    <t>89</t>
  </si>
  <si>
    <t>2863120264</t>
  </si>
  <si>
    <t>Podomietkový sifón pre umývadlo</t>
  </si>
  <si>
    <t>-727340980</t>
  </si>
  <si>
    <t>90</t>
  </si>
  <si>
    <t>725869311</t>
  </si>
  <si>
    <t>Montáž zápachovej uzávierky pre zariaďovacie predmety, drezová do D 50 (pre jeden drez)</t>
  </si>
  <si>
    <t>-1794905405</t>
  </si>
  <si>
    <t>91</t>
  </si>
  <si>
    <t>2863120185</t>
  </si>
  <si>
    <t xml:space="preserve">Drezový odtok jednodielny D 50 úsporný  </t>
  </si>
  <si>
    <t>-127667013</t>
  </si>
  <si>
    <t>103</t>
  </si>
  <si>
    <t>725869380</t>
  </si>
  <si>
    <t>Montáž zápachovej uzávierky pre zariaďovacie predmety, ostatných typov do D 32</t>
  </si>
  <si>
    <t>-877235587</t>
  </si>
  <si>
    <t>104</t>
  </si>
  <si>
    <t>551620015600</t>
  </si>
  <si>
    <t>Zápachová uzávierka podomietková UP HL138, DN32, krytka 100x100 mm, prídavná zápachová uzávierka, vetranie a klimatizácia, PP/ABS</t>
  </si>
  <si>
    <t>554886680</t>
  </si>
  <si>
    <t>92</t>
  </si>
  <si>
    <t>998725201</t>
  </si>
  <si>
    <t>Presun hmôt pre zariaďovacie predmety v objektoch výšky do 6 m</t>
  </si>
  <si>
    <t>1537863786</t>
  </si>
  <si>
    <t>734</t>
  </si>
  <si>
    <t>Ústredné kúrenie, armatúry.</t>
  </si>
  <si>
    <t>56</t>
  </si>
  <si>
    <t>734209114</t>
  </si>
  <si>
    <t>Montáž závitovej armatúry s 2 závitmi G 3/4</t>
  </si>
  <si>
    <t>-1902215716</t>
  </si>
  <si>
    <t>54</t>
  </si>
  <si>
    <t>551140001100</t>
  </si>
  <si>
    <t>Guľový kohút KE 261 DN 20</t>
  </si>
  <si>
    <t>1207177987</t>
  </si>
  <si>
    <t>118</t>
  </si>
  <si>
    <t>7342091141</t>
  </si>
  <si>
    <t>Montáž závitovej armatúry G 3/4</t>
  </si>
  <si>
    <t>1157696231</t>
  </si>
  <si>
    <t>119</t>
  </si>
  <si>
    <t>551110028800</t>
  </si>
  <si>
    <t>T ventil s dvomi prívodmi na hadicu 1/2" a 3/4"</t>
  </si>
  <si>
    <t>-2078235140</t>
  </si>
  <si>
    <t>120</t>
  </si>
  <si>
    <t>551110028000</t>
  </si>
  <si>
    <t>Hlavný uzatvárací ventil 3/4"</t>
  </si>
  <si>
    <t>-825657677</t>
  </si>
  <si>
    <t>55</t>
  </si>
  <si>
    <t>734209117</t>
  </si>
  <si>
    <t>Montáž závitovej armatúry s 2 závitmi G 6/4</t>
  </si>
  <si>
    <t>-1737047015</t>
  </si>
  <si>
    <t>53</t>
  </si>
  <si>
    <t>551140001400</t>
  </si>
  <si>
    <t>Guľový kohút KE 261 DN 40</t>
  </si>
  <si>
    <t>1217979436</t>
  </si>
  <si>
    <t>51</t>
  </si>
  <si>
    <t>734209118</t>
  </si>
  <si>
    <t>Montáž závitovej armatúry s 2 závitmi G 2</t>
  </si>
  <si>
    <t>1269689409</t>
  </si>
  <si>
    <t>52</t>
  </si>
  <si>
    <t>551140001500</t>
  </si>
  <si>
    <t>Guľový kohút KE 261 DN 50</t>
  </si>
  <si>
    <t>2095099704</t>
  </si>
  <si>
    <t>40</t>
  </si>
  <si>
    <t>998734201</t>
  </si>
  <si>
    <t>Presun hmôt pre armatúry v objektoch výšky do 6 m</t>
  </si>
  <si>
    <t>-1191970614</t>
  </si>
  <si>
    <t>14-19-2 - TZB - Prípojky</t>
  </si>
  <si>
    <t xml:space="preserve">    8 - Rúrové vedenie</t>
  </si>
  <si>
    <t>132201201</t>
  </si>
  <si>
    <t>Výkop ryhy šírky 600-2000mm horn.3 do 100m3</t>
  </si>
  <si>
    <t>738089188</t>
  </si>
  <si>
    <t>"prípojka1"</t>
  </si>
  <si>
    <t>2*(2,15+1,75)/2*0,9</t>
  </si>
  <si>
    <t>(4,52-2)*(1,75+1,15)/2*0,9</t>
  </si>
  <si>
    <t>"prípojka2"</t>
  </si>
  <si>
    <t>(4,5-2)*(1,75+1,29)/2*0,9</t>
  </si>
  <si>
    <t>"prípojka3"</t>
  </si>
  <si>
    <t>(4,32-2)*(1,75+1,21)/2*0,9</t>
  </si>
  <si>
    <t>"prípojka4"</t>
  </si>
  <si>
    <t>(4,23-2)*(1,75+1,12)/2*0,9</t>
  </si>
  <si>
    <t>"prípojka5"</t>
  </si>
  <si>
    <t>3,67*(1,39+1,27)/2*0,9</t>
  </si>
  <si>
    <t>"prípojka6"</t>
  </si>
  <si>
    <t>2*(2,65+2,25)/2*0,9</t>
  </si>
  <si>
    <t>(3,8-2)*(2,25+0,99)/2*0,9</t>
  </si>
  <si>
    <t>"prípojka7"</t>
  </si>
  <si>
    <t>(3,89-2)*(2,25+0,88)/2*0,9</t>
  </si>
  <si>
    <t>"prípojka8"</t>
  </si>
  <si>
    <t>(4,8-2)*(2,25+0,94)/2*0,9</t>
  </si>
  <si>
    <t>"prípojka9"</t>
  </si>
  <si>
    <t>3,67*(1,26+1,15)/2*0,9</t>
  </si>
  <si>
    <t>132201209</t>
  </si>
  <si>
    <t>Príplatok k cenám za lepivosť pri hĺbení rýh š. nad 600 do 2 000 mm zapaž. i nezapažených, s urovnaním dna v hornine 3</t>
  </si>
  <si>
    <t>-1803540609</t>
  </si>
  <si>
    <t>151101101</t>
  </si>
  <si>
    <t>Paženie a rozopretie stien rýh pre podzemné vedenie, príložné do 2 m</t>
  </si>
  <si>
    <t>m2</t>
  </si>
  <si>
    <t>1307956771</t>
  </si>
  <si>
    <t>2*(2,15+1,75)/2*2</t>
  </si>
  <si>
    <t>(4,52-2)*(1,75+1,15)/2*2</t>
  </si>
  <si>
    <t>(4,5-2)*(1,75+1,29)/2*2</t>
  </si>
  <si>
    <t>(4,32-2)*(1,75+1,21)/2*2</t>
  </si>
  <si>
    <t>(4,23-2)*(1,75+1,12)/2*2</t>
  </si>
  <si>
    <t>3,67*(1,39+1,27)/2*2</t>
  </si>
  <si>
    <t>2*(2,65+2,25)/2*2</t>
  </si>
  <si>
    <t>(3,8-2)*(2,25+0,99)/2*2</t>
  </si>
  <si>
    <t>(3,89-2)*(2,25+0,88)/2*2</t>
  </si>
  <si>
    <t>(4,8-2)*(2,25+0,94)/2*2</t>
  </si>
  <si>
    <t>3,67*(1,26+1,15)/2*2</t>
  </si>
  <si>
    <t>151101111</t>
  </si>
  <si>
    <t>Odstránenie paženia rýh pre podzemné vedenie, príložné hĺbky do 2 m</t>
  </si>
  <si>
    <t>2089755951</t>
  </si>
  <si>
    <t>5</t>
  </si>
  <si>
    <t>786680931</t>
  </si>
  <si>
    <t>5,049+14,732</t>
  </si>
  <si>
    <t>-2122064604</t>
  </si>
  <si>
    <t>19,781*7</t>
  </si>
  <si>
    <t>1232146013</t>
  </si>
  <si>
    <t>19,781*1,6</t>
  </si>
  <si>
    <t>174101001</t>
  </si>
  <si>
    <t>Zásyp sypaninou so zhutnením jám, šachiet, rýh, zárezov alebo okolo objektov do 100 m3</t>
  </si>
  <si>
    <t>-753925771</t>
  </si>
  <si>
    <t>57,627</t>
  </si>
  <si>
    <t>-5,049-14,732</t>
  </si>
  <si>
    <t>-668835485</t>
  </si>
  <si>
    <t>37,4*0,9*0,46</t>
  </si>
  <si>
    <t>-3,14*(0,08)^2*37,4</t>
  </si>
  <si>
    <t>583310000100</t>
  </si>
  <si>
    <t>Kamenivo ťažené drobné frakcia 0-1 mm, STN EN 12620 + A1</t>
  </si>
  <si>
    <t>1797839167</t>
  </si>
  <si>
    <t>14,732*1,6</t>
  </si>
  <si>
    <t>559778566</t>
  </si>
  <si>
    <t>"pod potrubie"</t>
  </si>
  <si>
    <t>(4,52+4,5+4,32+4,23+3,67+3,8+3,89+4,8+3,67)*0,9*0,15</t>
  </si>
  <si>
    <t>Rúrové vedenie</t>
  </si>
  <si>
    <t>850245121</t>
  </si>
  <si>
    <t>Dopojenie potrubia do jestvujúcej kanalizácie DN 160</t>
  </si>
  <si>
    <t>513758306</t>
  </si>
  <si>
    <t>871326026</t>
  </si>
  <si>
    <t>Montáž kanalizačného PVC-U potrubia hladkého plnostenného DN 160</t>
  </si>
  <si>
    <t>131811319</t>
  </si>
  <si>
    <t>286110002700</t>
  </si>
  <si>
    <t>Rúra kanalizačná PVC-U gravitačná, hladká SN8 - KG, SW - plnostenná, DN 160, dĺ. 6 m</t>
  </si>
  <si>
    <t>664205711</t>
  </si>
  <si>
    <t>286110002400</t>
  </si>
  <si>
    <t>Rúra kanalizačná PVC-U gravitačná, hladká SN8 - KG, SW - plnostenná, DN 160, dĺ. 1 m, WAVIN</t>
  </si>
  <si>
    <t>-471078722</t>
  </si>
  <si>
    <t>286110006500</t>
  </si>
  <si>
    <t>Rúra kanalizačná PVC-U gravitačná, hladká SN4 - KG, ML - viacvrstvová, DN 160, dĺ. 0,5 m, WAVIN</t>
  </si>
  <si>
    <t>1523967665</t>
  </si>
  <si>
    <t>33</t>
  </si>
  <si>
    <t>877326004</t>
  </si>
  <si>
    <t>Montáž kanalizačného PVC-U kolena DN 160</t>
  </si>
  <si>
    <t>-1437088926</t>
  </si>
  <si>
    <t>34</t>
  </si>
  <si>
    <t>286510004400</t>
  </si>
  <si>
    <t>Koleno PVC-U, DN 160x45° hladká pre gravitačnú kanalizáciu KG potrubia, WAVIN</t>
  </si>
  <si>
    <t>602176275</t>
  </si>
  <si>
    <t>286510004600</t>
  </si>
  <si>
    <t>Koleno PVC-U, DN 160x87° hladká pre gravitačnú kanalizáciu KG potrubia, WAVIN</t>
  </si>
  <si>
    <t>1651568502</t>
  </si>
  <si>
    <t>877326028</t>
  </si>
  <si>
    <t>Montáž kanalizačnej PVC-U odbočky DN 160</t>
  </si>
  <si>
    <t>1671027445</t>
  </si>
  <si>
    <t>286510013600</t>
  </si>
  <si>
    <t>Odbočka 45° PVC-U, DN 160/160 hladká pre gravitačnú kanalizáciu KG potrubia, WAVIN</t>
  </si>
  <si>
    <t>717761563</t>
  </si>
  <si>
    <t>892311000</t>
  </si>
  <si>
    <t>Skúška tesnosti kanalizácie D 150</t>
  </si>
  <si>
    <t>-2032751396</t>
  </si>
  <si>
    <t>894810009</t>
  </si>
  <si>
    <t>Montáž PP revíznej kanalizačnej šachty 600 do výšky šachty 2 m s roznášacím prstencom a poklopom</t>
  </si>
  <si>
    <t>-610595028</t>
  </si>
  <si>
    <t>286610035200</t>
  </si>
  <si>
    <t>Šachtové dno prietočné DN 160x0°, ku kanalizačnej revíznej šachte TEGRA 600, PP, WAVIN</t>
  </si>
  <si>
    <t>-1676088013</t>
  </si>
  <si>
    <t>286610045000</t>
  </si>
  <si>
    <t>Vlnovcová šachtová rúra kanalizačná TEGRA 600, dĺžka 6 m, PP, WAVIN</t>
  </si>
  <si>
    <t>-1306390845</t>
  </si>
  <si>
    <t>286610046000</t>
  </si>
  <si>
    <t>Teleskopický adaptér A15 - C250 kN, ku kanalizačnej revíznej šachte TEGRA 600, PVC-U, WAVIN</t>
  </si>
  <si>
    <t>563450479</t>
  </si>
  <si>
    <t>286710035900</t>
  </si>
  <si>
    <t>Gumové tesnenie šachtovej rúry 600 ku kanalizačnej revíznej šachte TEGRA 600, WAVIN</t>
  </si>
  <si>
    <t>-1819913419</t>
  </si>
  <si>
    <t>552410002300</t>
  </si>
  <si>
    <t>Poklop liatinový T 600 D 400, WAVIN</t>
  </si>
  <si>
    <t>459278192</t>
  </si>
  <si>
    <t>592240009400</t>
  </si>
  <si>
    <t>Betónový roznášací prstenec 1100/680/150 ku kanalizačnej šachte TEGRA 600/1000 NG, WAVIN</t>
  </si>
  <si>
    <t>645562516</t>
  </si>
  <si>
    <t>899721132</t>
  </si>
  <si>
    <t>Označenie kanalizačného potrubia hnedou výstražnou fóliou</t>
  </si>
  <si>
    <t>-1952791980</t>
  </si>
  <si>
    <t>844637045</t>
  </si>
  <si>
    <t>KEMPER VENTIL NEZÁMRZNÝ FROSTI PLUS DN15 57400015</t>
  </si>
  <si>
    <t>Montáž ventilu nezámrzného</t>
  </si>
  <si>
    <t>722224211R00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</si>
</sst>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7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3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 applyProtection="1">
      <alignment horizontal="center" vertical="center" wrapText="1"/>
      <protection locked="0"/>
    </xf>
    <xf numFmtId="0" fontId="23" fillId="5" borderId="18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167" fontId="23" fillId="3" borderId="22" xfId="0" applyNumberFormat="1" applyFont="1" applyFill="1" applyBorder="1" applyAlignment="1" applyProtection="1">
      <alignment vertical="center"/>
      <protection locked="0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0" fillId="0" borderId="0" xfId="0" applyFont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8" xfId="0" applyFont="1" applyFill="1" applyBorder="1" applyAlignment="1">
      <alignment horizontal="left" vertical="center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167" fontId="23" fillId="6" borderId="22" xfId="0" applyNumberFormat="1" applyFont="1" applyFill="1" applyBorder="1" applyAlignment="1" applyProtection="1">
      <alignment vertical="center"/>
      <protection locked="0"/>
    </xf>
    <xf numFmtId="167" fontId="36" fillId="6" borderId="22" xfId="0" applyNumberFormat="1" applyFont="1" applyFill="1" applyBorder="1" applyAlignment="1" applyProtection="1">
      <alignment vertical="center"/>
      <protection locked="0"/>
    </xf>
  </cellXfs>
  <cellStyles count="2">
    <cellStyle name="Hypertextové prepojenie" xfId="1" builtinId="8"/>
    <cellStyle name="normálne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98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6.950000000000003" customHeight="1">
      <c r="AR2" s="237" t="s">
        <v>5</v>
      </c>
      <c r="AS2" s="238"/>
      <c r="AT2" s="238"/>
      <c r="AU2" s="238"/>
      <c r="AV2" s="238"/>
      <c r="AW2" s="238"/>
      <c r="AX2" s="238"/>
      <c r="AY2" s="238"/>
      <c r="AZ2" s="238"/>
      <c r="BA2" s="238"/>
      <c r="BB2" s="238"/>
      <c r="BC2" s="238"/>
      <c r="BD2" s="238"/>
      <c r="BE2" s="238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7</v>
      </c>
    </row>
    <row r="4" spans="1:74" s="1" customFormat="1" ht="24.95" customHeight="1">
      <c r="B4" s="21"/>
      <c r="D4" s="22" t="s">
        <v>8</v>
      </c>
      <c r="AR4" s="21"/>
      <c r="AS4" s="23" t="s">
        <v>9</v>
      </c>
      <c r="BE4" s="24" t="s">
        <v>10</v>
      </c>
      <c r="BS4" s="18" t="s">
        <v>11</v>
      </c>
    </row>
    <row r="5" spans="1:74" s="1" customFormat="1" ht="12" customHeight="1">
      <c r="B5" s="21"/>
      <c r="D5" s="25" t="s">
        <v>12</v>
      </c>
      <c r="K5" s="248" t="s">
        <v>13</v>
      </c>
      <c r="L5" s="238"/>
      <c r="M5" s="238"/>
      <c r="N5" s="238"/>
      <c r="O5" s="238"/>
      <c r="P5" s="238"/>
      <c r="Q5" s="238"/>
      <c r="R5" s="238"/>
      <c r="S5" s="238"/>
      <c r="T5" s="238"/>
      <c r="U5" s="238"/>
      <c r="V5" s="238"/>
      <c r="W5" s="238"/>
      <c r="X5" s="238"/>
      <c r="Y5" s="238"/>
      <c r="Z5" s="238"/>
      <c r="AA5" s="238"/>
      <c r="AB5" s="238"/>
      <c r="AC5" s="238"/>
      <c r="AD5" s="238"/>
      <c r="AE5" s="238"/>
      <c r="AF5" s="238"/>
      <c r="AG5" s="238"/>
      <c r="AH5" s="238"/>
      <c r="AI5" s="238"/>
      <c r="AJ5" s="238"/>
      <c r="AK5" s="238"/>
      <c r="AL5" s="238"/>
      <c r="AM5" s="238"/>
      <c r="AN5" s="238"/>
      <c r="AO5" s="238"/>
      <c r="AR5" s="21"/>
      <c r="BE5" s="227" t="s">
        <v>14</v>
      </c>
      <c r="BS5" s="18" t="s">
        <v>6</v>
      </c>
    </row>
    <row r="6" spans="1:74" s="1" customFormat="1" ht="36.950000000000003" customHeight="1">
      <c r="B6" s="21"/>
      <c r="D6" s="27" t="s">
        <v>15</v>
      </c>
      <c r="K6" s="249" t="s">
        <v>16</v>
      </c>
      <c r="L6" s="238"/>
      <c r="M6" s="238"/>
      <c r="N6" s="238"/>
      <c r="O6" s="238"/>
      <c r="P6" s="238"/>
      <c r="Q6" s="238"/>
      <c r="R6" s="238"/>
      <c r="S6" s="238"/>
      <c r="T6" s="238"/>
      <c r="U6" s="238"/>
      <c r="V6" s="238"/>
      <c r="W6" s="238"/>
      <c r="X6" s="238"/>
      <c r="Y6" s="238"/>
      <c r="Z6" s="238"/>
      <c r="AA6" s="238"/>
      <c r="AB6" s="238"/>
      <c r="AC6" s="238"/>
      <c r="AD6" s="238"/>
      <c r="AE6" s="238"/>
      <c r="AF6" s="238"/>
      <c r="AG6" s="238"/>
      <c r="AH6" s="238"/>
      <c r="AI6" s="238"/>
      <c r="AJ6" s="238"/>
      <c r="AK6" s="238"/>
      <c r="AL6" s="238"/>
      <c r="AM6" s="238"/>
      <c r="AN6" s="238"/>
      <c r="AO6" s="238"/>
      <c r="AR6" s="21"/>
      <c r="BE6" s="228"/>
      <c r="BS6" s="18" t="s">
        <v>6</v>
      </c>
    </row>
    <row r="7" spans="1:74" s="1" customFormat="1" ht="12" customHeight="1">
      <c r="B7" s="21"/>
      <c r="D7" s="28" t="s">
        <v>17</v>
      </c>
      <c r="K7" s="26" t="s">
        <v>1</v>
      </c>
      <c r="AK7" s="28" t="s">
        <v>18</v>
      </c>
      <c r="AN7" s="26" t="s">
        <v>1</v>
      </c>
      <c r="AR7" s="21"/>
      <c r="BE7" s="228"/>
      <c r="BS7" s="18" t="s">
        <v>6</v>
      </c>
    </row>
    <row r="8" spans="1:74" s="1" customFormat="1" ht="12" customHeight="1">
      <c r="B8" s="21"/>
      <c r="D8" s="28" t="s">
        <v>19</v>
      </c>
      <c r="K8" s="26" t="s">
        <v>20</v>
      </c>
      <c r="AK8" s="28" t="s">
        <v>21</v>
      </c>
      <c r="AN8" s="29" t="s">
        <v>22</v>
      </c>
      <c r="AR8" s="21"/>
      <c r="BE8" s="228"/>
      <c r="BS8" s="18" t="s">
        <v>6</v>
      </c>
    </row>
    <row r="9" spans="1:74" s="1" customFormat="1" ht="14.45" customHeight="1">
      <c r="B9" s="21"/>
      <c r="AR9" s="21"/>
      <c r="BE9" s="228"/>
      <c r="BS9" s="18" t="s">
        <v>6</v>
      </c>
    </row>
    <row r="10" spans="1:74" s="1" customFormat="1" ht="12" customHeight="1">
      <c r="B10" s="21"/>
      <c r="D10" s="28" t="s">
        <v>23</v>
      </c>
      <c r="AK10" s="28" t="s">
        <v>24</v>
      </c>
      <c r="AN10" s="26" t="s">
        <v>1</v>
      </c>
      <c r="AR10" s="21"/>
      <c r="BE10" s="228"/>
      <c r="BS10" s="18" t="s">
        <v>6</v>
      </c>
    </row>
    <row r="11" spans="1:74" s="1" customFormat="1" ht="18.399999999999999" customHeight="1">
      <c r="B11" s="21"/>
      <c r="E11" s="26" t="s">
        <v>25</v>
      </c>
      <c r="AK11" s="28" t="s">
        <v>26</v>
      </c>
      <c r="AN11" s="26" t="s">
        <v>1</v>
      </c>
      <c r="AR11" s="21"/>
      <c r="BE11" s="228"/>
      <c r="BS11" s="18" t="s">
        <v>6</v>
      </c>
    </row>
    <row r="12" spans="1:74" s="1" customFormat="1" ht="6.95" customHeight="1">
      <c r="B12" s="21"/>
      <c r="AR12" s="21"/>
      <c r="BE12" s="228"/>
      <c r="BS12" s="18" t="s">
        <v>6</v>
      </c>
    </row>
    <row r="13" spans="1:74" s="1" customFormat="1" ht="12" customHeight="1">
      <c r="B13" s="21"/>
      <c r="D13" s="28" t="s">
        <v>27</v>
      </c>
      <c r="AK13" s="28" t="s">
        <v>24</v>
      </c>
      <c r="AN13" s="30" t="s">
        <v>28</v>
      </c>
      <c r="AR13" s="21"/>
      <c r="BE13" s="228"/>
      <c r="BS13" s="18" t="s">
        <v>6</v>
      </c>
    </row>
    <row r="14" spans="1:74" ht="12.75">
      <c r="B14" s="21"/>
      <c r="E14" s="250" t="s">
        <v>28</v>
      </c>
      <c r="F14" s="251"/>
      <c r="G14" s="251"/>
      <c r="H14" s="251"/>
      <c r="I14" s="251"/>
      <c r="J14" s="251"/>
      <c r="K14" s="251"/>
      <c r="L14" s="251"/>
      <c r="M14" s="251"/>
      <c r="N14" s="251"/>
      <c r="O14" s="251"/>
      <c r="P14" s="251"/>
      <c r="Q14" s="251"/>
      <c r="R14" s="251"/>
      <c r="S14" s="251"/>
      <c r="T14" s="251"/>
      <c r="U14" s="251"/>
      <c r="V14" s="251"/>
      <c r="W14" s="251"/>
      <c r="X14" s="251"/>
      <c r="Y14" s="251"/>
      <c r="Z14" s="251"/>
      <c r="AA14" s="251"/>
      <c r="AB14" s="251"/>
      <c r="AC14" s="251"/>
      <c r="AD14" s="251"/>
      <c r="AE14" s="251"/>
      <c r="AF14" s="251"/>
      <c r="AG14" s="251"/>
      <c r="AH14" s="251"/>
      <c r="AI14" s="251"/>
      <c r="AJ14" s="251"/>
      <c r="AK14" s="28" t="s">
        <v>26</v>
      </c>
      <c r="AN14" s="30" t="s">
        <v>28</v>
      </c>
      <c r="AR14" s="21"/>
      <c r="BE14" s="228"/>
      <c r="BS14" s="18" t="s">
        <v>6</v>
      </c>
    </row>
    <row r="15" spans="1:74" s="1" customFormat="1" ht="6.95" customHeight="1">
      <c r="B15" s="21"/>
      <c r="AR15" s="21"/>
      <c r="BE15" s="228"/>
      <c r="BS15" s="18" t="s">
        <v>3</v>
      </c>
    </row>
    <row r="16" spans="1:74" s="1" customFormat="1" ht="12" customHeight="1">
      <c r="B16" s="21"/>
      <c r="D16" s="28" t="s">
        <v>29</v>
      </c>
      <c r="AK16" s="28" t="s">
        <v>24</v>
      </c>
      <c r="AN16" s="26" t="s">
        <v>1</v>
      </c>
      <c r="AR16" s="21"/>
      <c r="BE16" s="228"/>
      <c r="BS16" s="18" t="s">
        <v>3</v>
      </c>
    </row>
    <row r="17" spans="1:71" s="1" customFormat="1" ht="18.399999999999999" customHeight="1">
      <c r="B17" s="21"/>
      <c r="E17" s="26" t="s">
        <v>30</v>
      </c>
      <c r="AK17" s="28" t="s">
        <v>26</v>
      </c>
      <c r="AN17" s="26" t="s">
        <v>1</v>
      </c>
      <c r="AR17" s="21"/>
      <c r="BE17" s="228"/>
      <c r="BS17" s="18" t="s">
        <v>31</v>
      </c>
    </row>
    <row r="18" spans="1:71" s="1" customFormat="1" ht="6.95" customHeight="1">
      <c r="B18" s="21"/>
      <c r="AR18" s="21"/>
      <c r="BE18" s="228"/>
      <c r="BS18" s="18" t="s">
        <v>6</v>
      </c>
    </row>
    <row r="19" spans="1:71" s="1" customFormat="1" ht="12" customHeight="1">
      <c r="B19" s="21"/>
      <c r="D19" s="28" t="s">
        <v>32</v>
      </c>
      <c r="AK19" s="28" t="s">
        <v>24</v>
      </c>
      <c r="AN19" s="26" t="s">
        <v>1</v>
      </c>
      <c r="AR19" s="21"/>
      <c r="BE19" s="228"/>
      <c r="BS19" s="18" t="s">
        <v>6</v>
      </c>
    </row>
    <row r="20" spans="1:71" s="1" customFormat="1" ht="18.399999999999999" customHeight="1">
      <c r="B20" s="21"/>
      <c r="E20" s="26" t="s">
        <v>33</v>
      </c>
      <c r="AK20" s="28" t="s">
        <v>26</v>
      </c>
      <c r="AN20" s="26" t="s">
        <v>1</v>
      </c>
      <c r="AR20" s="21"/>
      <c r="BE20" s="228"/>
      <c r="BS20" s="18" t="s">
        <v>31</v>
      </c>
    </row>
    <row r="21" spans="1:71" s="1" customFormat="1" ht="6.95" customHeight="1">
      <c r="B21" s="21"/>
      <c r="AR21" s="21"/>
      <c r="BE21" s="228"/>
    </row>
    <row r="22" spans="1:71" s="1" customFormat="1" ht="12" customHeight="1">
      <c r="B22" s="21"/>
      <c r="D22" s="28" t="s">
        <v>34</v>
      </c>
      <c r="AR22" s="21"/>
      <c r="BE22" s="228"/>
    </row>
    <row r="23" spans="1:71" s="1" customFormat="1" ht="16.5" customHeight="1">
      <c r="B23" s="21"/>
      <c r="E23" s="252" t="s">
        <v>1</v>
      </c>
      <c r="F23" s="252"/>
      <c r="G23" s="252"/>
      <c r="H23" s="252"/>
      <c r="I23" s="252"/>
      <c r="J23" s="252"/>
      <c r="K23" s="252"/>
      <c r="L23" s="252"/>
      <c r="M23" s="252"/>
      <c r="N23" s="252"/>
      <c r="O23" s="252"/>
      <c r="P23" s="252"/>
      <c r="Q23" s="252"/>
      <c r="R23" s="252"/>
      <c r="S23" s="252"/>
      <c r="T23" s="252"/>
      <c r="U23" s="252"/>
      <c r="V23" s="252"/>
      <c r="W23" s="252"/>
      <c r="X23" s="252"/>
      <c r="Y23" s="252"/>
      <c r="Z23" s="252"/>
      <c r="AA23" s="252"/>
      <c r="AB23" s="252"/>
      <c r="AC23" s="252"/>
      <c r="AD23" s="252"/>
      <c r="AE23" s="252"/>
      <c r="AF23" s="252"/>
      <c r="AG23" s="252"/>
      <c r="AH23" s="252"/>
      <c r="AI23" s="252"/>
      <c r="AJ23" s="252"/>
      <c r="AK23" s="252"/>
      <c r="AL23" s="252"/>
      <c r="AM23" s="252"/>
      <c r="AN23" s="252"/>
      <c r="AR23" s="21"/>
      <c r="BE23" s="228"/>
    </row>
    <row r="24" spans="1:71" s="1" customFormat="1" ht="6.95" customHeight="1">
      <c r="B24" s="21"/>
      <c r="AR24" s="21"/>
      <c r="BE24" s="228"/>
    </row>
    <row r="25" spans="1:71" s="1" customFormat="1" ht="6.95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28"/>
    </row>
    <row r="26" spans="1:71" s="2" customFormat="1" ht="25.9" customHeight="1">
      <c r="A26" s="33"/>
      <c r="B26" s="34"/>
      <c r="C26" s="33"/>
      <c r="D26" s="35" t="s">
        <v>35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30">
        <f>ROUND(AG94,2)</f>
        <v>0</v>
      </c>
      <c r="AL26" s="231"/>
      <c r="AM26" s="231"/>
      <c r="AN26" s="231"/>
      <c r="AO26" s="231"/>
      <c r="AP26" s="33"/>
      <c r="AQ26" s="33"/>
      <c r="AR26" s="34"/>
      <c r="BE26" s="228"/>
    </row>
    <row r="27" spans="1:7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BE27" s="228"/>
    </row>
    <row r="28" spans="1:71" s="2" customFormat="1" ht="12.75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253" t="s">
        <v>36</v>
      </c>
      <c r="M28" s="253"/>
      <c r="N28" s="253"/>
      <c r="O28" s="253"/>
      <c r="P28" s="253"/>
      <c r="Q28" s="33"/>
      <c r="R28" s="33"/>
      <c r="S28" s="33"/>
      <c r="T28" s="33"/>
      <c r="U28" s="33"/>
      <c r="V28" s="33"/>
      <c r="W28" s="253" t="s">
        <v>37</v>
      </c>
      <c r="X28" s="253"/>
      <c r="Y28" s="253"/>
      <c r="Z28" s="253"/>
      <c r="AA28" s="253"/>
      <c r="AB28" s="253"/>
      <c r="AC28" s="253"/>
      <c r="AD28" s="253"/>
      <c r="AE28" s="253"/>
      <c r="AF28" s="33"/>
      <c r="AG28" s="33"/>
      <c r="AH28" s="33"/>
      <c r="AI28" s="33"/>
      <c r="AJ28" s="33"/>
      <c r="AK28" s="253" t="s">
        <v>38</v>
      </c>
      <c r="AL28" s="253"/>
      <c r="AM28" s="253"/>
      <c r="AN28" s="253"/>
      <c r="AO28" s="253"/>
      <c r="AP28" s="33"/>
      <c r="AQ28" s="33"/>
      <c r="AR28" s="34"/>
      <c r="BE28" s="228"/>
    </row>
    <row r="29" spans="1:71" s="3" customFormat="1" ht="14.45" customHeight="1">
      <c r="B29" s="38"/>
      <c r="D29" s="28" t="s">
        <v>39</v>
      </c>
      <c r="F29" s="28" t="s">
        <v>40</v>
      </c>
      <c r="L29" s="254">
        <v>0.2</v>
      </c>
      <c r="M29" s="233"/>
      <c r="N29" s="233"/>
      <c r="O29" s="233"/>
      <c r="P29" s="233"/>
      <c r="W29" s="232">
        <f>ROUND(AZ94, 2)</f>
        <v>0</v>
      </c>
      <c r="X29" s="233"/>
      <c r="Y29" s="233"/>
      <c r="Z29" s="233"/>
      <c r="AA29" s="233"/>
      <c r="AB29" s="233"/>
      <c r="AC29" s="233"/>
      <c r="AD29" s="233"/>
      <c r="AE29" s="233"/>
      <c r="AK29" s="232">
        <f>ROUND(AV94, 2)</f>
        <v>0</v>
      </c>
      <c r="AL29" s="233"/>
      <c r="AM29" s="233"/>
      <c r="AN29" s="233"/>
      <c r="AO29" s="233"/>
      <c r="AR29" s="38"/>
      <c r="BE29" s="229"/>
    </row>
    <row r="30" spans="1:71" s="3" customFormat="1" ht="14.45" customHeight="1">
      <c r="B30" s="38"/>
      <c r="F30" s="28" t="s">
        <v>41</v>
      </c>
      <c r="L30" s="254">
        <v>0.2</v>
      </c>
      <c r="M30" s="233"/>
      <c r="N30" s="233"/>
      <c r="O30" s="233"/>
      <c r="P30" s="233"/>
      <c r="W30" s="232">
        <f>ROUND(BA94, 2)</f>
        <v>0</v>
      </c>
      <c r="X30" s="233"/>
      <c r="Y30" s="233"/>
      <c r="Z30" s="233"/>
      <c r="AA30" s="233"/>
      <c r="AB30" s="233"/>
      <c r="AC30" s="233"/>
      <c r="AD30" s="233"/>
      <c r="AE30" s="233"/>
      <c r="AK30" s="232">
        <f>ROUND(AW94, 2)</f>
        <v>0</v>
      </c>
      <c r="AL30" s="233"/>
      <c r="AM30" s="233"/>
      <c r="AN30" s="233"/>
      <c r="AO30" s="233"/>
      <c r="AR30" s="38"/>
      <c r="BE30" s="229"/>
    </row>
    <row r="31" spans="1:71" s="3" customFormat="1" ht="14.45" hidden="1" customHeight="1">
      <c r="B31" s="38"/>
      <c r="F31" s="28" t="s">
        <v>42</v>
      </c>
      <c r="L31" s="254">
        <v>0.2</v>
      </c>
      <c r="M31" s="233"/>
      <c r="N31" s="233"/>
      <c r="O31" s="233"/>
      <c r="P31" s="233"/>
      <c r="W31" s="232">
        <f>ROUND(BB94, 2)</f>
        <v>0</v>
      </c>
      <c r="X31" s="233"/>
      <c r="Y31" s="233"/>
      <c r="Z31" s="233"/>
      <c r="AA31" s="233"/>
      <c r="AB31" s="233"/>
      <c r="AC31" s="233"/>
      <c r="AD31" s="233"/>
      <c r="AE31" s="233"/>
      <c r="AK31" s="232">
        <v>0</v>
      </c>
      <c r="AL31" s="233"/>
      <c r="AM31" s="233"/>
      <c r="AN31" s="233"/>
      <c r="AO31" s="233"/>
      <c r="AR31" s="38"/>
      <c r="BE31" s="229"/>
    </row>
    <row r="32" spans="1:71" s="3" customFormat="1" ht="14.45" hidden="1" customHeight="1">
      <c r="B32" s="38"/>
      <c r="F32" s="28" t="s">
        <v>43</v>
      </c>
      <c r="L32" s="254">
        <v>0.2</v>
      </c>
      <c r="M32" s="233"/>
      <c r="N32" s="233"/>
      <c r="O32" s="233"/>
      <c r="P32" s="233"/>
      <c r="W32" s="232">
        <f>ROUND(BC94, 2)</f>
        <v>0</v>
      </c>
      <c r="X32" s="233"/>
      <c r="Y32" s="233"/>
      <c r="Z32" s="233"/>
      <c r="AA32" s="233"/>
      <c r="AB32" s="233"/>
      <c r="AC32" s="233"/>
      <c r="AD32" s="233"/>
      <c r="AE32" s="233"/>
      <c r="AK32" s="232">
        <v>0</v>
      </c>
      <c r="AL32" s="233"/>
      <c r="AM32" s="233"/>
      <c r="AN32" s="233"/>
      <c r="AO32" s="233"/>
      <c r="AR32" s="38"/>
      <c r="BE32" s="229"/>
    </row>
    <row r="33" spans="1:57" s="3" customFormat="1" ht="14.45" hidden="1" customHeight="1">
      <c r="B33" s="38"/>
      <c r="F33" s="28" t="s">
        <v>44</v>
      </c>
      <c r="L33" s="254">
        <v>0</v>
      </c>
      <c r="M33" s="233"/>
      <c r="N33" s="233"/>
      <c r="O33" s="233"/>
      <c r="P33" s="233"/>
      <c r="W33" s="232">
        <f>ROUND(BD94, 2)</f>
        <v>0</v>
      </c>
      <c r="X33" s="233"/>
      <c r="Y33" s="233"/>
      <c r="Z33" s="233"/>
      <c r="AA33" s="233"/>
      <c r="AB33" s="233"/>
      <c r="AC33" s="233"/>
      <c r="AD33" s="233"/>
      <c r="AE33" s="233"/>
      <c r="AK33" s="232">
        <v>0</v>
      </c>
      <c r="AL33" s="233"/>
      <c r="AM33" s="233"/>
      <c r="AN33" s="233"/>
      <c r="AO33" s="233"/>
      <c r="AR33" s="38"/>
      <c r="BE33" s="229"/>
    </row>
    <row r="34" spans="1:57" s="2" customFormat="1" ht="6.95" customHeight="1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BE34" s="228"/>
    </row>
    <row r="35" spans="1:57" s="2" customFormat="1" ht="25.9" customHeight="1">
      <c r="A35" s="33"/>
      <c r="B35" s="34"/>
      <c r="C35" s="39"/>
      <c r="D35" s="40" t="s">
        <v>45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46</v>
      </c>
      <c r="U35" s="41"/>
      <c r="V35" s="41"/>
      <c r="W35" s="41"/>
      <c r="X35" s="258" t="s">
        <v>47</v>
      </c>
      <c r="Y35" s="235"/>
      <c r="Z35" s="235"/>
      <c r="AA35" s="235"/>
      <c r="AB35" s="235"/>
      <c r="AC35" s="41"/>
      <c r="AD35" s="41"/>
      <c r="AE35" s="41"/>
      <c r="AF35" s="41"/>
      <c r="AG35" s="41"/>
      <c r="AH35" s="41"/>
      <c r="AI35" s="41"/>
      <c r="AJ35" s="41"/>
      <c r="AK35" s="234">
        <f>SUM(AK26:AK33)</f>
        <v>0</v>
      </c>
      <c r="AL35" s="235"/>
      <c r="AM35" s="235"/>
      <c r="AN35" s="235"/>
      <c r="AO35" s="236"/>
      <c r="AP35" s="39"/>
      <c r="AQ35" s="39"/>
      <c r="AR35" s="34"/>
      <c r="BE35" s="33"/>
    </row>
    <row r="36" spans="1:57" s="2" customFormat="1" ht="6.95" customHeight="1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BE36" s="33"/>
    </row>
    <row r="37" spans="1:57" s="2" customFormat="1" ht="14.45" customHeight="1">
      <c r="A37" s="33"/>
      <c r="B37" s="34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4"/>
      <c r="BE37" s="33"/>
    </row>
    <row r="38" spans="1:57" s="1" customFormat="1" ht="14.45" customHeight="1">
      <c r="B38" s="21"/>
      <c r="AR38" s="21"/>
    </row>
    <row r="39" spans="1:57" s="1" customFormat="1" ht="14.45" customHeight="1">
      <c r="B39" s="21"/>
      <c r="AR39" s="21"/>
    </row>
    <row r="40" spans="1:57" s="1" customFormat="1" ht="14.45" customHeight="1">
      <c r="B40" s="21"/>
      <c r="AR40" s="21"/>
    </row>
    <row r="41" spans="1:57" s="1" customFormat="1" ht="14.45" customHeight="1">
      <c r="B41" s="21"/>
      <c r="AR41" s="21"/>
    </row>
    <row r="42" spans="1:57" s="1" customFormat="1" ht="14.45" customHeight="1">
      <c r="B42" s="21"/>
      <c r="AR42" s="21"/>
    </row>
    <row r="43" spans="1:57" s="1" customFormat="1" ht="14.45" customHeight="1">
      <c r="B43" s="21"/>
      <c r="AR43" s="21"/>
    </row>
    <row r="44" spans="1:57" s="1" customFormat="1" ht="14.45" customHeight="1">
      <c r="B44" s="21"/>
      <c r="AR44" s="21"/>
    </row>
    <row r="45" spans="1:57" s="1" customFormat="1" ht="14.45" customHeight="1">
      <c r="B45" s="21"/>
      <c r="AR45" s="21"/>
    </row>
    <row r="46" spans="1:57" s="1" customFormat="1" ht="14.45" customHeight="1">
      <c r="B46" s="21"/>
      <c r="AR46" s="21"/>
    </row>
    <row r="47" spans="1:57" s="1" customFormat="1" ht="14.45" customHeight="1">
      <c r="B47" s="21"/>
      <c r="AR47" s="21"/>
    </row>
    <row r="48" spans="1:57" s="1" customFormat="1" ht="14.45" customHeight="1">
      <c r="B48" s="21"/>
      <c r="AR48" s="21"/>
    </row>
    <row r="49" spans="1:57" s="2" customFormat="1" ht="14.45" customHeight="1">
      <c r="B49" s="43"/>
      <c r="D49" s="44" t="s">
        <v>48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49</v>
      </c>
      <c r="AI49" s="45"/>
      <c r="AJ49" s="45"/>
      <c r="AK49" s="45"/>
      <c r="AL49" s="45"/>
      <c r="AM49" s="45"/>
      <c r="AN49" s="45"/>
      <c r="AO49" s="45"/>
      <c r="AR49" s="43"/>
    </row>
    <row r="50" spans="1:57">
      <c r="B50" s="21"/>
      <c r="AR50" s="21"/>
    </row>
    <row r="51" spans="1:57">
      <c r="B51" s="21"/>
      <c r="AR51" s="21"/>
    </row>
    <row r="52" spans="1:57">
      <c r="B52" s="21"/>
      <c r="AR52" s="21"/>
    </row>
    <row r="53" spans="1:57">
      <c r="B53" s="21"/>
      <c r="AR53" s="21"/>
    </row>
    <row r="54" spans="1:57">
      <c r="B54" s="21"/>
      <c r="AR54" s="21"/>
    </row>
    <row r="55" spans="1:57">
      <c r="B55" s="21"/>
      <c r="AR55" s="21"/>
    </row>
    <row r="56" spans="1:57">
      <c r="B56" s="21"/>
      <c r="AR56" s="21"/>
    </row>
    <row r="57" spans="1:57">
      <c r="B57" s="21"/>
      <c r="AR57" s="21"/>
    </row>
    <row r="58" spans="1:57">
      <c r="B58" s="21"/>
      <c r="AR58" s="21"/>
    </row>
    <row r="59" spans="1:57">
      <c r="B59" s="21"/>
      <c r="AR59" s="21"/>
    </row>
    <row r="60" spans="1:57" s="2" customFormat="1" ht="12.75">
      <c r="A60" s="33"/>
      <c r="B60" s="34"/>
      <c r="C60" s="33"/>
      <c r="D60" s="46" t="s">
        <v>50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46" t="s">
        <v>51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46" t="s">
        <v>50</v>
      </c>
      <c r="AI60" s="36"/>
      <c r="AJ60" s="36"/>
      <c r="AK60" s="36"/>
      <c r="AL60" s="36"/>
      <c r="AM60" s="46" t="s">
        <v>51</v>
      </c>
      <c r="AN60" s="36"/>
      <c r="AO60" s="36"/>
      <c r="AP60" s="33"/>
      <c r="AQ60" s="33"/>
      <c r="AR60" s="34"/>
      <c r="BE60" s="33"/>
    </row>
    <row r="61" spans="1:57">
      <c r="B61" s="21"/>
      <c r="AR61" s="21"/>
    </row>
    <row r="62" spans="1:57">
      <c r="B62" s="21"/>
      <c r="AR62" s="21"/>
    </row>
    <row r="63" spans="1:57">
      <c r="B63" s="21"/>
      <c r="AR63" s="21"/>
    </row>
    <row r="64" spans="1:57" s="2" customFormat="1" ht="12.75">
      <c r="A64" s="33"/>
      <c r="B64" s="34"/>
      <c r="C64" s="33"/>
      <c r="D64" s="44" t="s">
        <v>52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4" t="s">
        <v>53</v>
      </c>
      <c r="AI64" s="47"/>
      <c r="AJ64" s="47"/>
      <c r="AK64" s="47"/>
      <c r="AL64" s="47"/>
      <c r="AM64" s="47"/>
      <c r="AN64" s="47"/>
      <c r="AO64" s="47"/>
      <c r="AP64" s="33"/>
      <c r="AQ64" s="33"/>
      <c r="AR64" s="34"/>
      <c r="BE64" s="33"/>
    </row>
    <row r="65" spans="1:57">
      <c r="B65" s="21"/>
      <c r="AR65" s="21"/>
    </row>
    <row r="66" spans="1:57">
      <c r="B66" s="21"/>
      <c r="AR66" s="21"/>
    </row>
    <row r="67" spans="1:57">
      <c r="B67" s="21"/>
      <c r="AR67" s="21"/>
    </row>
    <row r="68" spans="1:57">
      <c r="B68" s="21"/>
      <c r="AR68" s="21"/>
    </row>
    <row r="69" spans="1:57">
      <c r="B69" s="21"/>
      <c r="AR69" s="21"/>
    </row>
    <row r="70" spans="1:57">
      <c r="B70" s="21"/>
      <c r="AR70" s="21"/>
    </row>
    <row r="71" spans="1:57">
      <c r="B71" s="21"/>
      <c r="AR71" s="21"/>
    </row>
    <row r="72" spans="1:57">
      <c r="B72" s="21"/>
      <c r="AR72" s="21"/>
    </row>
    <row r="73" spans="1:57">
      <c r="B73" s="21"/>
      <c r="AR73" s="21"/>
    </row>
    <row r="74" spans="1:57">
      <c r="B74" s="21"/>
      <c r="AR74" s="21"/>
    </row>
    <row r="75" spans="1:57" s="2" customFormat="1" ht="12.75">
      <c r="A75" s="33"/>
      <c r="B75" s="34"/>
      <c r="C75" s="33"/>
      <c r="D75" s="46" t="s">
        <v>50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46" t="s">
        <v>51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46" t="s">
        <v>50</v>
      </c>
      <c r="AI75" s="36"/>
      <c r="AJ75" s="36"/>
      <c r="AK75" s="36"/>
      <c r="AL75" s="36"/>
      <c r="AM75" s="46" t="s">
        <v>51</v>
      </c>
      <c r="AN75" s="36"/>
      <c r="AO75" s="36"/>
      <c r="AP75" s="33"/>
      <c r="AQ75" s="33"/>
      <c r="AR75" s="34"/>
      <c r="BE75" s="33"/>
    </row>
    <row r="76" spans="1:57" s="2" customFormat="1">
      <c r="A76" s="33"/>
      <c r="B76" s="34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4"/>
      <c r="BE76" s="33"/>
    </row>
    <row r="77" spans="1:57" s="2" customFormat="1" ht="6.9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4"/>
      <c r="BE77" s="33"/>
    </row>
    <row r="81" spans="1:9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4"/>
      <c r="BE81" s="33"/>
    </row>
    <row r="82" spans="1:91" s="2" customFormat="1" ht="24.95" customHeight="1">
      <c r="A82" s="33"/>
      <c r="B82" s="34"/>
      <c r="C82" s="22" t="s">
        <v>54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4"/>
      <c r="BE82" s="33"/>
    </row>
    <row r="83" spans="1:9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4"/>
      <c r="BE83" s="33"/>
    </row>
    <row r="84" spans="1:91" s="4" customFormat="1" ht="12" customHeight="1">
      <c r="B84" s="52"/>
      <c r="C84" s="28" t="s">
        <v>12</v>
      </c>
      <c r="L84" s="4" t="str">
        <f>K5</f>
        <v>14-19</v>
      </c>
      <c r="AR84" s="52"/>
    </row>
    <row r="85" spans="1:91" s="5" customFormat="1" ht="36.950000000000003" customHeight="1">
      <c r="B85" s="53"/>
      <c r="C85" s="54" t="s">
        <v>15</v>
      </c>
      <c r="L85" s="245" t="str">
        <f>K6</f>
        <v>Centrum diagnostiky - nový pavilón</v>
      </c>
      <c r="M85" s="246"/>
      <c r="N85" s="246"/>
      <c r="O85" s="246"/>
      <c r="P85" s="246"/>
      <c r="Q85" s="246"/>
      <c r="R85" s="246"/>
      <c r="S85" s="246"/>
      <c r="T85" s="246"/>
      <c r="U85" s="246"/>
      <c r="V85" s="246"/>
      <c r="W85" s="246"/>
      <c r="X85" s="246"/>
      <c r="Y85" s="246"/>
      <c r="Z85" s="246"/>
      <c r="AA85" s="246"/>
      <c r="AB85" s="246"/>
      <c r="AC85" s="246"/>
      <c r="AD85" s="246"/>
      <c r="AE85" s="246"/>
      <c r="AF85" s="246"/>
      <c r="AG85" s="246"/>
      <c r="AH85" s="246"/>
      <c r="AI85" s="246"/>
      <c r="AJ85" s="246"/>
      <c r="AK85" s="246"/>
      <c r="AL85" s="246"/>
      <c r="AM85" s="246"/>
      <c r="AN85" s="246"/>
      <c r="AO85" s="246"/>
      <c r="AR85" s="53"/>
    </row>
    <row r="86" spans="1:91" s="2" customFormat="1" ht="6.95" customHeight="1">
      <c r="A86" s="33"/>
      <c r="B86" s="34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4"/>
      <c r="BE86" s="33"/>
    </row>
    <row r="87" spans="1:91" s="2" customFormat="1" ht="12" customHeight="1">
      <c r="A87" s="33"/>
      <c r="B87" s="34"/>
      <c r="C87" s="28" t="s">
        <v>19</v>
      </c>
      <c r="D87" s="33"/>
      <c r="E87" s="33"/>
      <c r="F87" s="33"/>
      <c r="G87" s="33"/>
      <c r="H87" s="33"/>
      <c r="I87" s="33"/>
      <c r="J87" s="33"/>
      <c r="K87" s="33"/>
      <c r="L87" s="55" t="str">
        <f>IF(K8="","",K8)</f>
        <v>KN-C 2437/1, k.ú. Považská Bystrica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8" t="s">
        <v>21</v>
      </c>
      <c r="AJ87" s="33"/>
      <c r="AK87" s="33"/>
      <c r="AL87" s="33"/>
      <c r="AM87" s="247" t="str">
        <f>IF(AN8= "","",AN8)</f>
        <v>30. 9. 2019</v>
      </c>
      <c r="AN87" s="247"/>
      <c r="AO87" s="33"/>
      <c r="AP87" s="33"/>
      <c r="AQ87" s="33"/>
      <c r="AR87" s="34"/>
      <c r="BE87" s="33"/>
    </row>
    <row r="88" spans="1:91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4"/>
      <c r="BE88" s="33"/>
    </row>
    <row r="89" spans="1:91" s="2" customFormat="1" ht="15.2" customHeight="1">
      <c r="A89" s="33"/>
      <c r="B89" s="34"/>
      <c r="C89" s="28" t="s">
        <v>23</v>
      </c>
      <c r="D89" s="33"/>
      <c r="E89" s="33"/>
      <c r="F89" s="33"/>
      <c r="G89" s="33"/>
      <c r="H89" s="33"/>
      <c r="I89" s="33"/>
      <c r="J89" s="33"/>
      <c r="K89" s="33"/>
      <c r="L89" s="4" t="str">
        <f>IF(E11= "","",E11)</f>
        <v>Trenčiansky samosprávny kraj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8" t="s">
        <v>29</v>
      </c>
      <c r="AJ89" s="33"/>
      <c r="AK89" s="33"/>
      <c r="AL89" s="33"/>
      <c r="AM89" s="243" t="str">
        <f>IF(E17="","",E17)</f>
        <v>Ing. Radoslav Brziak</v>
      </c>
      <c r="AN89" s="244"/>
      <c r="AO89" s="244"/>
      <c r="AP89" s="244"/>
      <c r="AQ89" s="33"/>
      <c r="AR89" s="34"/>
      <c r="AS89" s="239" t="s">
        <v>55</v>
      </c>
      <c r="AT89" s="240"/>
      <c r="AU89" s="57"/>
      <c r="AV89" s="57"/>
      <c r="AW89" s="57"/>
      <c r="AX89" s="57"/>
      <c r="AY89" s="57"/>
      <c r="AZ89" s="57"/>
      <c r="BA89" s="57"/>
      <c r="BB89" s="57"/>
      <c r="BC89" s="57"/>
      <c r="BD89" s="58"/>
      <c r="BE89" s="33"/>
    </row>
    <row r="90" spans="1:91" s="2" customFormat="1" ht="15.2" customHeight="1">
      <c r="A90" s="33"/>
      <c r="B90" s="34"/>
      <c r="C90" s="28" t="s">
        <v>27</v>
      </c>
      <c r="D90" s="33"/>
      <c r="E90" s="33"/>
      <c r="F90" s="33"/>
      <c r="G90" s="33"/>
      <c r="H90" s="33"/>
      <c r="I90" s="33"/>
      <c r="J90" s="33"/>
      <c r="K90" s="33"/>
      <c r="L90" s="4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8" t="s">
        <v>32</v>
      </c>
      <c r="AJ90" s="33"/>
      <c r="AK90" s="33"/>
      <c r="AL90" s="33"/>
      <c r="AM90" s="243" t="str">
        <f>IF(E20="","",E20)</f>
        <v>Peter Vandriak</v>
      </c>
      <c r="AN90" s="244"/>
      <c r="AO90" s="244"/>
      <c r="AP90" s="244"/>
      <c r="AQ90" s="33"/>
      <c r="AR90" s="34"/>
      <c r="AS90" s="241"/>
      <c r="AT90" s="242"/>
      <c r="AU90" s="59"/>
      <c r="AV90" s="59"/>
      <c r="AW90" s="59"/>
      <c r="AX90" s="59"/>
      <c r="AY90" s="59"/>
      <c r="AZ90" s="59"/>
      <c r="BA90" s="59"/>
      <c r="BB90" s="59"/>
      <c r="BC90" s="59"/>
      <c r="BD90" s="60"/>
      <c r="BE90" s="33"/>
    </row>
    <row r="91" spans="1:91" s="2" customFormat="1" ht="10.9" customHeight="1">
      <c r="A91" s="33"/>
      <c r="B91" s="34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4"/>
      <c r="AS91" s="241"/>
      <c r="AT91" s="242"/>
      <c r="AU91" s="59"/>
      <c r="AV91" s="59"/>
      <c r="AW91" s="59"/>
      <c r="AX91" s="59"/>
      <c r="AY91" s="59"/>
      <c r="AZ91" s="59"/>
      <c r="BA91" s="59"/>
      <c r="BB91" s="59"/>
      <c r="BC91" s="59"/>
      <c r="BD91" s="60"/>
      <c r="BE91" s="33"/>
    </row>
    <row r="92" spans="1:91" s="2" customFormat="1" ht="29.25" customHeight="1">
      <c r="A92" s="33"/>
      <c r="B92" s="34"/>
      <c r="C92" s="255" t="s">
        <v>56</v>
      </c>
      <c r="D92" s="256"/>
      <c r="E92" s="256"/>
      <c r="F92" s="256"/>
      <c r="G92" s="256"/>
      <c r="H92" s="61"/>
      <c r="I92" s="257" t="s">
        <v>57</v>
      </c>
      <c r="J92" s="256"/>
      <c r="K92" s="256"/>
      <c r="L92" s="256"/>
      <c r="M92" s="256"/>
      <c r="N92" s="256"/>
      <c r="O92" s="256"/>
      <c r="P92" s="256"/>
      <c r="Q92" s="256"/>
      <c r="R92" s="256"/>
      <c r="S92" s="256"/>
      <c r="T92" s="256"/>
      <c r="U92" s="256"/>
      <c r="V92" s="256"/>
      <c r="W92" s="256"/>
      <c r="X92" s="256"/>
      <c r="Y92" s="256"/>
      <c r="Z92" s="256"/>
      <c r="AA92" s="256"/>
      <c r="AB92" s="256"/>
      <c r="AC92" s="256"/>
      <c r="AD92" s="256"/>
      <c r="AE92" s="256"/>
      <c r="AF92" s="256"/>
      <c r="AG92" s="259" t="s">
        <v>58</v>
      </c>
      <c r="AH92" s="256"/>
      <c r="AI92" s="256"/>
      <c r="AJ92" s="256"/>
      <c r="AK92" s="256"/>
      <c r="AL92" s="256"/>
      <c r="AM92" s="256"/>
      <c r="AN92" s="257" t="s">
        <v>59</v>
      </c>
      <c r="AO92" s="256"/>
      <c r="AP92" s="260"/>
      <c r="AQ92" s="62" t="s">
        <v>60</v>
      </c>
      <c r="AR92" s="34"/>
      <c r="AS92" s="63" t="s">
        <v>61</v>
      </c>
      <c r="AT92" s="64" t="s">
        <v>62</v>
      </c>
      <c r="AU92" s="64" t="s">
        <v>63</v>
      </c>
      <c r="AV92" s="64" t="s">
        <v>64</v>
      </c>
      <c r="AW92" s="64" t="s">
        <v>65</v>
      </c>
      <c r="AX92" s="64" t="s">
        <v>66</v>
      </c>
      <c r="AY92" s="64" t="s">
        <v>67</v>
      </c>
      <c r="AZ92" s="64" t="s">
        <v>68</v>
      </c>
      <c r="BA92" s="64" t="s">
        <v>69</v>
      </c>
      <c r="BB92" s="64" t="s">
        <v>70</v>
      </c>
      <c r="BC92" s="64" t="s">
        <v>71</v>
      </c>
      <c r="BD92" s="65" t="s">
        <v>72</v>
      </c>
      <c r="BE92" s="33"/>
    </row>
    <row r="93" spans="1:91" s="2" customFormat="1" ht="10.9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4"/>
      <c r="AS93" s="66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8"/>
      <c r="BE93" s="33"/>
    </row>
    <row r="94" spans="1:91" s="6" customFormat="1" ht="32.450000000000003" customHeight="1">
      <c r="B94" s="69"/>
      <c r="C94" s="70" t="s">
        <v>73</v>
      </c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264">
        <f>ROUND(SUM(AG95:AG96),2)</f>
        <v>0</v>
      </c>
      <c r="AH94" s="264"/>
      <c r="AI94" s="264"/>
      <c r="AJ94" s="264"/>
      <c r="AK94" s="264"/>
      <c r="AL94" s="264"/>
      <c r="AM94" s="264"/>
      <c r="AN94" s="265">
        <f>SUM(AG94,AT94)</f>
        <v>0</v>
      </c>
      <c r="AO94" s="265"/>
      <c r="AP94" s="265"/>
      <c r="AQ94" s="73" t="s">
        <v>1</v>
      </c>
      <c r="AR94" s="69"/>
      <c r="AS94" s="74">
        <f>ROUND(SUM(AS95:AS96),2)</f>
        <v>0</v>
      </c>
      <c r="AT94" s="75">
        <f>ROUND(SUM(AV94:AW94),2)</f>
        <v>0</v>
      </c>
      <c r="AU94" s="76">
        <f>ROUND(SUM(AU95:AU96),5)</f>
        <v>0</v>
      </c>
      <c r="AV94" s="75">
        <f>ROUND(AZ94*L29,2)</f>
        <v>0</v>
      </c>
      <c r="AW94" s="75">
        <f>ROUND(BA94*L30,2)</f>
        <v>0</v>
      </c>
      <c r="AX94" s="75">
        <f>ROUND(BB94*L29,2)</f>
        <v>0</v>
      </c>
      <c r="AY94" s="75">
        <f>ROUND(BC94*L30,2)</f>
        <v>0</v>
      </c>
      <c r="AZ94" s="75">
        <f>ROUND(SUM(AZ95:AZ96),2)</f>
        <v>0</v>
      </c>
      <c r="BA94" s="75">
        <f>ROUND(SUM(BA95:BA96),2)</f>
        <v>0</v>
      </c>
      <c r="BB94" s="75">
        <f>ROUND(SUM(BB95:BB96),2)</f>
        <v>0</v>
      </c>
      <c r="BC94" s="75">
        <f>ROUND(SUM(BC95:BC96),2)</f>
        <v>0</v>
      </c>
      <c r="BD94" s="77">
        <f>ROUND(SUM(BD95:BD96),2)</f>
        <v>0</v>
      </c>
      <c r="BS94" s="78" t="s">
        <v>74</v>
      </c>
      <c r="BT94" s="78" t="s">
        <v>75</v>
      </c>
      <c r="BU94" s="79" t="s">
        <v>76</v>
      </c>
      <c r="BV94" s="78" t="s">
        <v>77</v>
      </c>
      <c r="BW94" s="78" t="s">
        <v>4</v>
      </c>
      <c r="BX94" s="78" t="s">
        <v>78</v>
      </c>
      <c r="CL94" s="78" t="s">
        <v>1</v>
      </c>
    </row>
    <row r="95" spans="1:91" s="7" customFormat="1" ht="16.5" customHeight="1">
      <c r="A95" s="80" t="s">
        <v>79</v>
      </c>
      <c r="B95" s="81"/>
      <c r="C95" s="82"/>
      <c r="D95" s="263" t="s">
        <v>80</v>
      </c>
      <c r="E95" s="263"/>
      <c r="F95" s="263"/>
      <c r="G95" s="263"/>
      <c r="H95" s="263"/>
      <c r="I95" s="83"/>
      <c r="J95" s="263" t="s">
        <v>81</v>
      </c>
      <c r="K95" s="263"/>
      <c r="L95" s="263"/>
      <c r="M95" s="263"/>
      <c r="N95" s="263"/>
      <c r="O95" s="263"/>
      <c r="P95" s="263"/>
      <c r="Q95" s="263"/>
      <c r="R95" s="263"/>
      <c r="S95" s="263"/>
      <c r="T95" s="263"/>
      <c r="U95" s="263"/>
      <c r="V95" s="263"/>
      <c r="W95" s="263"/>
      <c r="X95" s="263"/>
      <c r="Y95" s="263"/>
      <c r="Z95" s="263"/>
      <c r="AA95" s="263"/>
      <c r="AB95" s="263"/>
      <c r="AC95" s="263"/>
      <c r="AD95" s="263"/>
      <c r="AE95" s="263"/>
      <c r="AF95" s="263"/>
      <c r="AG95" s="261">
        <f>'14-19-1 - TZB - Zdravotec...'!J30</f>
        <v>0</v>
      </c>
      <c r="AH95" s="262"/>
      <c r="AI95" s="262"/>
      <c r="AJ95" s="262"/>
      <c r="AK95" s="262"/>
      <c r="AL95" s="262"/>
      <c r="AM95" s="262"/>
      <c r="AN95" s="261">
        <f>SUM(AG95,AT95)</f>
        <v>0</v>
      </c>
      <c r="AO95" s="262"/>
      <c r="AP95" s="262"/>
      <c r="AQ95" s="84" t="s">
        <v>82</v>
      </c>
      <c r="AR95" s="81"/>
      <c r="AS95" s="85">
        <v>0</v>
      </c>
      <c r="AT95" s="86">
        <f>ROUND(SUM(AV95:AW95),2)</f>
        <v>0</v>
      </c>
      <c r="AU95" s="87">
        <f>'14-19-1 - TZB - Zdravotec...'!P126</f>
        <v>0</v>
      </c>
      <c r="AV95" s="86">
        <f>'14-19-1 - TZB - Zdravotec...'!J33</f>
        <v>0</v>
      </c>
      <c r="AW95" s="86">
        <f>'14-19-1 - TZB - Zdravotec...'!J34</f>
        <v>0</v>
      </c>
      <c r="AX95" s="86">
        <f>'14-19-1 - TZB - Zdravotec...'!J35</f>
        <v>0</v>
      </c>
      <c r="AY95" s="86">
        <f>'14-19-1 - TZB - Zdravotec...'!J36</f>
        <v>0</v>
      </c>
      <c r="AZ95" s="86">
        <f>'14-19-1 - TZB - Zdravotec...'!F33</f>
        <v>0</v>
      </c>
      <c r="BA95" s="86">
        <f>'14-19-1 - TZB - Zdravotec...'!F34</f>
        <v>0</v>
      </c>
      <c r="BB95" s="86">
        <f>'14-19-1 - TZB - Zdravotec...'!F35</f>
        <v>0</v>
      </c>
      <c r="BC95" s="86">
        <f>'14-19-1 - TZB - Zdravotec...'!F36</f>
        <v>0</v>
      </c>
      <c r="BD95" s="88">
        <f>'14-19-1 - TZB - Zdravotec...'!F37</f>
        <v>0</v>
      </c>
      <c r="BT95" s="89" t="s">
        <v>83</v>
      </c>
      <c r="BV95" s="89" t="s">
        <v>77</v>
      </c>
      <c r="BW95" s="89" t="s">
        <v>84</v>
      </c>
      <c r="BX95" s="89" t="s">
        <v>4</v>
      </c>
      <c r="CL95" s="89" t="s">
        <v>1</v>
      </c>
      <c r="CM95" s="89" t="s">
        <v>75</v>
      </c>
    </row>
    <row r="96" spans="1:91" s="7" customFormat="1" ht="16.5" customHeight="1">
      <c r="A96" s="80" t="s">
        <v>79</v>
      </c>
      <c r="B96" s="81"/>
      <c r="C96" s="82"/>
      <c r="D96" s="263" t="s">
        <v>85</v>
      </c>
      <c r="E96" s="263"/>
      <c r="F96" s="263"/>
      <c r="G96" s="263"/>
      <c r="H96" s="263"/>
      <c r="I96" s="83"/>
      <c r="J96" s="263" t="s">
        <v>86</v>
      </c>
      <c r="K96" s="263"/>
      <c r="L96" s="263"/>
      <c r="M96" s="263"/>
      <c r="N96" s="263"/>
      <c r="O96" s="263"/>
      <c r="P96" s="263"/>
      <c r="Q96" s="263"/>
      <c r="R96" s="263"/>
      <c r="S96" s="263"/>
      <c r="T96" s="263"/>
      <c r="U96" s="263"/>
      <c r="V96" s="263"/>
      <c r="W96" s="263"/>
      <c r="X96" s="263"/>
      <c r="Y96" s="263"/>
      <c r="Z96" s="263"/>
      <c r="AA96" s="263"/>
      <c r="AB96" s="263"/>
      <c r="AC96" s="263"/>
      <c r="AD96" s="263"/>
      <c r="AE96" s="263"/>
      <c r="AF96" s="263"/>
      <c r="AG96" s="261">
        <f>'14-19-2 - TZB - Prípojky'!J30</f>
        <v>0</v>
      </c>
      <c r="AH96" s="262"/>
      <c r="AI96" s="262"/>
      <c r="AJ96" s="262"/>
      <c r="AK96" s="262"/>
      <c r="AL96" s="262"/>
      <c r="AM96" s="262"/>
      <c r="AN96" s="261">
        <f>SUM(AG96,AT96)</f>
        <v>0</v>
      </c>
      <c r="AO96" s="262"/>
      <c r="AP96" s="262"/>
      <c r="AQ96" s="84" t="s">
        <v>82</v>
      </c>
      <c r="AR96" s="81"/>
      <c r="AS96" s="90">
        <v>0</v>
      </c>
      <c r="AT96" s="91">
        <f>ROUND(SUM(AV96:AW96),2)</f>
        <v>0</v>
      </c>
      <c r="AU96" s="92">
        <f>'14-19-2 - TZB - Prípojky'!P121</f>
        <v>0</v>
      </c>
      <c r="AV96" s="91">
        <f>'14-19-2 - TZB - Prípojky'!J33</f>
        <v>0</v>
      </c>
      <c r="AW96" s="91">
        <f>'14-19-2 - TZB - Prípojky'!J34</f>
        <v>0</v>
      </c>
      <c r="AX96" s="91">
        <f>'14-19-2 - TZB - Prípojky'!J35</f>
        <v>0</v>
      </c>
      <c r="AY96" s="91">
        <f>'14-19-2 - TZB - Prípojky'!J36</f>
        <v>0</v>
      </c>
      <c r="AZ96" s="91">
        <f>'14-19-2 - TZB - Prípojky'!F33</f>
        <v>0</v>
      </c>
      <c r="BA96" s="91">
        <f>'14-19-2 - TZB - Prípojky'!F34</f>
        <v>0</v>
      </c>
      <c r="BB96" s="91">
        <f>'14-19-2 - TZB - Prípojky'!F35</f>
        <v>0</v>
      </c>
      <c r="BC96" s="91">
        <f>'14-19-2 - TZB - Prípojky'!F36</f>
        <v>0</v>
      </c>
      <c r="BD96" s="93">
        <f>'14-19-2 - TZB - Prípojky'!F37</f>
        <v>0</v>
      </c>
      <c r="BT96" s="89" t="s">
        <v>83</v>
      </c>
      <c r="BV96" s="89" t="s">
        <v>77</v>
      </c>
      <c r="BW96" s="89" t="s">
        <v>87</v>
      </c>
      <c r="BX96" s="89" t="s">
        <v>4</v>
      </c>
      <c r="CL96" s="89" t="s">
        <v>1</v>
      </c>
      <c r="CM96" s="89" t="s">
        <v>75</v>
      </c>
    </row>
    <row r="97" spans="1:57" s="2" customFormat="1" ht="30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33"/>
      <c r="AJ97" s="33"/>
      <c r="AK97" s="33"/>
      <c r="AL97" s="33"/>
      <c r="AM97" s="33"/>
      <c r="AN97" s="33"/>
      <c r="AO97" s="33"/>
      <c r="AP97" s="33"/>
      <c r="AQ97" s="33"/>
      <c r="AR97" s="34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</row>
    <row r="98" spans="1:57" s="2" customFormat="1" ht="6.95" customHeight="1">
      <c r="A98" s="33"/>
      <c r="B98" s="48"/>
      <c r="C98" s="49"/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49"/>
      <c r="Y98" s="49"/>
      <c r="Z98" s="49"/>
      <c r="AA98" s="49"/>
      <c r="AB98" s="49"/>
      <c r="AC98" s="49"/>
      <c r="AD98" s="49"/>
      <c r="AE98" s="49"/>
      <c r="AF98" s="49"/>
      <c r="AG98" s="49"/>
      <c r="AH98" s="49"/>
      <c r="AI98" s="49"/>
      <c r="AJ98" s="49"/>
      <c r="AK98" s="49"/>
      <c r="AL98" s="49"/>
      <c r="AM98" s="49"/>
      <c r="AN98" s="49"/>
      <c r="AO98" s="49"/>
      <c r="AP98" s="49"/>
      <c r="AQ98" s="49"/>
      <c r="AR98" s="34"/>
      <c r="AS98" s="33"/>
      <c r="AT98" s="33"/>
      <c r="AU98" s="33"/>
      <c r="AV98" s="33"/>
      <c r="AW98" s="33"/>
      <c r="AX98" s="33"/>
      <c r="AY98" s="33"/>
      <c r="AZ98" s="33"/>
      <c r="BA98" s="33"/>
      <c r="BB98" s="33"/>
      <c r="BC98" s="33"/>
      <c r="BD98" s="33"/>
      <c r="BE98" s="33"/>
    </row>
  </sheetData>
  <mergeCells count="46">
    <mergeCell ref="AN96:AP96"/>
    <mergeCell ref="AG96:AM96"/>
    <mergeCell ref="D96:H96"/>
    <mergeCell ref="J96:AF96"/>
    <mergeCell ref="AG94:AM94"/>
    <mergeCell ref="AN94:AP94"/>
    <mergeCell ref="AG92:AM92"/>
    <mergeCell ref="AN92:AP92"/>
    <mergeCell ref="AN95:AP95"/>
    <mergeCell ref="AG95:AM95"/>
    <mergeCell ref="D95:H95"/>
    <mergeCell ref="J95:AF95"/>
    <mergeCell ref="L30:P30"/>
    <mergeCell ref="L31:P31"/>
    <mergeCell ref="L32:P32"/>
    <mergeCell ref="L33:P33"/>
    <mergeCell ref="C92:G92"/>
    <mergeCell ref="I92:AF92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95" location="'14-19-1 - TZB - Zdravotec...'!C2" display="/"/>
    <hyperlink ref="A96" location="'14-19-2 - TZB - Prípojky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462"/>
  <sheetViews>
    <sheetView showGridLines="0" tabSelected="1" topLeftCell="A443" workbookViewId="0">
      <selection activeCell="I449" sqref="I449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6640625" style="1" customWidth="1"/>
    <col min="9" max="9" width="20.1640625" style="94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4"/>
      <c r="L2" s="237" t="s">
        <v>5</v>
      </c>
      <c r="M2" s="238"/>
      <c r="N2" s="238"/>
      <c r="O2" s="238"/>
      <c r="P2" s="238"/>
      <c r="Q2" s="238"/>
      <c r="R2" s="238"/>
      <c r="S2" s="238"/>
      <c r="T2" s="238"/>
      <c r="U2" s="238"/>
      <c r="V2" s="238"/>
      <c r="AT2" s="18" t="s">
        <v>84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95"/>
      <c r="J3" s="20"/>
      <c r="K3" s="20"/>
      <c r="L3" s="21"/>
      <c r="AT3" s="18" t="s">
        <v>75</v>
      </c>
    </row>
    <row r="4" spans="1:46" s="1" customFormat="1" ht="24.95" customHeight="1">
      <c r="B4" s="21"/>
      <c r="D4" s="22" t="s">
        <v>88</v>
      </c>
      <c r="I4" s="94"/>
      <c r="L4" s="21"/>
      <c r="M4" s="96" t="s">
        <v>9</v>
      </c>
      <c r="AT4" s="18" t="s">
        <v>3</v>
      </c>
    </row>
    <row r="5" spans="1:46" s="1" customFormat="1" ht="6.95" customHeight="1">
      <c r="B5" s="21"/>
      <c r="I5" s="94"/>
      <c r="L5" s="21"/>
    </row>
    <row r="6" spans="1:46" s="1" customFormat="1" ht="12" customHeight="1">
      <c r="B6" s="21"/>
      <c r="D6" s="28" t="s">
        <v>15</v>
      </c>
      <c r="I6" s="94"/>
      <c r="L6" s="21"/>
    </row>
    <row r="7" spans="1:46" s="1" customFormat="1" ht="16.5" customHeight="1">
      <c r="B7" s="21"/>
      <c r="E7" s="267" t="str">
        <f>'Rekapitulácia stavby'!K6</f>
        <v>Centrum diagnostiky - nový pavilón</v>
      </c>
      <c r="F7" s="268"/>
      <c r="G7" s="268"/>
      <c r="H7" s="268"/>
      <c r="I7" s="94"/>
      <c r="L7" s="21"/>
    </row>
    <row r="8" spans="1:46" s="2" customFormat="1" ht="12" customHeight="1">
      <c r="A8" s="33"/>
      <c r="B8" s="34"/>
      <c r="C8" s="33"/>
      <c r="D8" s="28" t="s">
        <v>89</v>
      </c>
      <c r="E8" s="33"/>
      <c r="F8" s="33"/>
      <c r="G8" s="33"/>
      <c r="H8" s="33"/>
      <c r="I8" s="97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45" t="s">
        <v>90</v>
      </c>
      <c r="F9" s="266"/>
      <c r="G9" s="266"/>
      <c r="H9" s="266"/>
      <c r="I9" s="97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97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17</v>
      </c>
      <c r="E11" s="33"/>
      <c r="F11" s="26" t="s">
        <v>1</v>
      </c>
      <c r="G11" s="33"/>
      <c r="H11" s="33"/>
      <c r="I11" s="98" t="s">
        <v>18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19</v>
      </c>
      <c r="E12" s="33"/>
      <c r="F12" s="26" t="s">
        <v>20</v>
      </c>
      <c r="G12" s="33"/>
      <c r="H12" s="33"/>
      <c r="I12" s="98" t="s">
        <v>21</v>
      </c>
      <c r="J12" s="56" t="str">
        <f>'Rekapitulácia stavby'!AN8</f>
        <v>30. 9. 2019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97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23</v>
      </c>
      <c r="E14" s="33"/>
      <c r="F14" s="33"/>
      <c r="G14" s="33"/>
      <c r="H14" s="33"/>
      <c r="I14" s="98" t="s">
        <v>24</v>
      </c>
      <c r="J14" s="26" t="s">
        <v>1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">
        <v>25</v>
      </c>
      <c r="F15" s="33"/>
      <c r="G15" s="33"/>
      <c r="H15" s="33"/>
      <c r="I15" s="98" t="s">
        <v>26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97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27</v>
      </c>
      <c r="E17" s="33"/>
      <c r="F17" s="33"/>
      <c r="G17" s="33"/>
      <c r="H17" s="33"/>
      <c r="I17" s="98" t="s">
        <v>24</v>
      </c>
      <c r="J17" s="29" t="str">
        <f>'Rekapitulácia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69" t="str">
        <f>'Rekapitulácia stavby'!E14</f>
        <v>Vyplň údaj</v>
      </c>
      <c r="F18" s="248"/>
      <c r="G18" s="248"/>
      <c r="H18" s="248"/>
      <c r="I18" s="98" t="s">
        <v>26</v>
      </c>
      <c r="J18" s="29" t="str">
        <f>'Rekapitulácia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97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29</v>
      </c>
      <c r="E20" s="33"/>
      <c r="F20" s="33"/>
      <c r="G20" s="33"/>
      <c r="H20" s="33"/>
      <c r="I20" s="98" t="s">
        <v>24</v>
      </c>
      <c r="J20" s="26" t="s">
        <v>1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30</v>
      </c>
      <c r="F21" s="33"/>
      <c r="G21" s="33"/>
      <c r="H21" s="33"/>
      <c r="I21" s="98" t="s">
        <v>26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97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32</v>
      </c>
      <c r="E23" s="33"/>
      <c r="F23" s="33"/>
      <c r="G23" s="33"/>
      <c r="H23" s="33"/>
      <c r="I23" s="98" t="s">
        <v>24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">
        <v>33</v>
      </c>
      <c r="F24" s="33"/>
      <c r="G24" s="33"/>
      <c r="H24" s="33"/>
      <c r="I24" s="98" t="s">
        <v>26</v>
      </c>
      <c r="J24" s="26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97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34</v>
      </c>
      <c r="E26" s="33"/>
      <c r="F26" s="33"/>
      <c r="G26" s="33"/>
      <c r="H26" s="33"/>
      <c r="I26" s="97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9"/>
      <c r="B27" s="100"/>
      <c r="C27" s="99"/>
      <c r="D27" s="99"/>
      <c r="E27" s="252" t="s">
        <v>1</v>
      </c>
      <c r="F27" s="252"/>
      <c r="G27" s="252"/>
      <c r="H27" s="252"/>
      <c r="I27" s="101"/>
      <c r="J27" s="99"/>
      <c r="K27" s="99"/>
      <c r="L27" s="102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97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103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104" t="s">
        <v>35</v>
      </c>
      <c r="E30" s="33"/>
      <c r="F30" s="33"/>
      <c r="G30" s="33"/>
      <c r="H30" s="33"/>
      <c r="I30" s="97"/>
      <c r="J30" s="72">
        <f>ROUND(J126,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103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37</v>
      </c>
      <c r="G32" s="33"/>
      <c r="H32" s="33"/>
      <c r="I32" s="105" t="s">
        <v>36</v>
      </c>
      <c r="J32" s="37" t="s">
        <v>38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106" t="s">
        <v>39</v>
      </c>
      <c r="E33" s="28" t="s">
        <v>40</v>
      </c>
      <c r="F33" s="107">
        <f>ROUND((SUM(BE126:BE461)),  2)</f>
        <v>0</v>
      </c>
      <c r="G33" s="33"/>
      <c r="H33" s="33"/>
      <c r="I33" s="108">
        <v>0.2</v>
      </c>
      <c r="J33" s="107">
        <f>ROUND(((SUM(BE126:BE461))*I33),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8" t="s">
        <v>41</v>
      </c>
      <c r="F34" s="107">
        <f>ROUND((SUM(BF126:BF461)),  2)</f>
        <v>0</v>
      </c>
      <c r="G34" s="33"/>
      <c r="H34" s="33"/>
      <c r="I34" s="108">
        <v>0.2</v>
      </c>
      <c r="J34" s="107">
        <f>ROUND(((SUM(BF126:BF461))*I34),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42</v>
      </c>
      <c r="F35" s="107">
        <f>ROUND((SUM(BG126:BG461)),  2)</f>
        <v>0</v>
      </c>
      <c r="G35" s="33"/>
      <c r="H35" s="33"/>
      <c r="I35" s="108">
        <v>0.2</v>
      </c>
      <c r="J35" s="107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43</v>
      </c>
      <c r="F36" s="107">
        <f>ROUND((SUM(BH126:BH461)),  2)</f>
        <v>0</v>
      </c>
      <c r="G36" s="33"/>
      <c r="H36" s="33"/>
      <c r="I36" s="108">
        <v>0.2</v>
      </c>
      <c r="J36" s="107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44</v>
      </c>
      <c r="F37" s="107">
        <f>ROUND((SUM(BI126:BI461)),  2)</f>
        <v>0</v>
      </c>
      <c r="G37" s="33"/>
      <c r="H37" s="33"/>
      <c r="I37" s="108">
        <v>0</v>
      </c>
      <c r="J37" s="107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97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9"/>
      <c r="D39" s="110" t="s">
        <v>45</v>
      </c>
      <c r="E39" s="61"/>
      <c r="F39" s="61"/>
      <c r="G39" s="111" t="s">
        <v>46</v>
      </c>
      <c r="H39" s="112" t="s">
        <v>47</v>
      </c>
      <c r="I39" s="113"/>
      <c r="J39" s="114">
        <f>SUM(J30:J37)</f>
        <v>0</v>
      </c>
      <c r="K39" s="115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97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21"/>
      <c r="I41" s="94"/>
      <c r="L41" s="21"/>
    </row>
    <row r="42" spans="1:31" s="1" customFormat="1" ht="14.45" customHeight="1">
      <c r="B42" s="21"/>
      <c r="I42" s="94"/>
      <c r="L42" s="21"/>
    </row>
    <row r="43" spans="1:31" s="1" customFormat="1" ht="14.45" customHeight="1">
      <c r="B43" s="21"/>
      <c r="I43" s="94"/>
      <c r="L43" s="21"/>
    </row>
    <row r="44" spans="1:31" s="1" customFormat="1" ht="14.45" customHeight="1">
      <c r="B44" s="21"/>
      <c r="I44" s="94"/>
      <c r="L44" s="21"/>
    </row>
    <row r="45" spans="1:31" s="1" customFormat="1" ht="14.45" customHeight="1">
      <c r="B45" s="21"/>
      <c r="I45" s="94"/>
      <c r="L45" s="21"/>
    </row>
    <row r="46" spans="1:31" s="1" customFormat="1" ht="14.45" customHeight="1">
      <c r="B46" s="21"/>
      <c r="I46" s="94"/>
      <c r="L46" s="21"/>
    </row>
    <row r="47" spans="1:31" s="1" customFormat="1" ht="14.45" customHeight="1">
      <c r="B47" s="21"/>
      <c r="I47" s="94"/>
      <c r="L47" s="21"/>
    </row>
    <row r="48" spans="1:31" s="1" customFormat="1" ht="14.45" customHeight="1">
      <c r="B48" s="21"/>
      <c r="I48" s="94"/>
      <c r="L48" s="21"/>
    </row>
    <row r="49" spans="1:31" s="1" customFormat="1" ht="14.45" customHeight="1">
      <c r="B49" s="21"/>
      <c r="I49" s="94"/>
      <c r="L49" s="21"/>
    </row>
    <row r="50" spans="1:31" s="2" customFormat="1" ht="14.45" customHeight="1">
      <c r="B50" s="43"/>
      <c r="D50" s="44" t="s">
        <v>48</v>
      </c>
      <c r="E50" s="45"/>
      <c r="F50" s="45"/>
      <c r="G50" s="44" t="s">
        <v>49</v>
      </c>
      <c r="H50" s="45"/>
      <c r="I50" s="116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3"/>
      <c r="B61" s="34"/>
      <c r="C61" s="33"/>
      <c r="D61" s="46" t="s">
        <v>50</v>
      </c>
      <c r="E61" s="36"/>
      <c r="F61" s="117" t="s">
        <v>51</v>
      </c>
      <c r="G61" s="46" t="s">
        <v>50</v>
      </c>
      <c r="H61" s="36"/>
      <c r="I61" s="118"/>
      <c r="J61" s="119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120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3"/>
      <c r="B76" s="34"/>
      <c r="C76" s="33"/>
      <c r="D76" s="46" t="s">
        <v>50</v>
      </c>
      <c r="E76" s="36"/>
      <c r="F76" s="117" t="s">
        <v>51</v>
      </c>
      <c r="G76" s="46" t="s">
        <v>50</v>
      </c>
      <c r="H76" s="36"/>
      <c r="I76" s="118"/>
      <c r="J76" s="119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121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122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91</v>
      </c>
      <c r="D82" s="33"/>
      <c r="E82" s="33"/>
      <c r="F82" s="33"/>
      <c r="G82" s="33"/>
      <c r="H82" s="33"/>
      <c r="I82" s="97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97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15</v>
      </c>
      <c r="D84" s="33"/>
      <c r="E84" s="33"/>
      <c r="F84" s="33"/>
      <c r="G84" s="33"/>
      <c r="H84" s="33"/>
      <c r="I84" s="97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67" t="str">
        <f>E7</f>
        <v>Centrum diagnostiky - nový pavilón</v>
      </c>
      <c r="F85" s="268"/>
      <c r="G85" s="268"/>
      <c r="H85" s="268"/>
      <c r="I85" s="97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89</v>
      </c>
      <c r="D86" s="33"/>
      <c r="E86" s="33"/>
      <c r="F86" s="33"/>
      <c r="G86" s="33"/>
      <c r="H86" s="33"/>
      <c r="I86" s="97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45" t="str">
        <f>E9</f>
        <v>14-19-1 - TZB - Zdravotechnika</v>
      </c>
      <c r="F87" s="266"/>
      <c r="G87" s="266"/>
      <c r="H87" s="266"/>
      <c r="I87" s="97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97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19</v>
      </c>
      <c r="D89" s="33"/>
      <c r="E89" s="33"/>
      <c r="F89" s="26" t="str">
        <f>F12</f>
        <v>KN-C 2437/1, k.ú. Považská Bystrica</v>
      </c>
      <c r="G89" s="33"/>
      <c r="H89" s="33"/>
      <c r="I89" s="98" t="s">
        <v>21</v>
      </c>
      <c r="J89" s="56" t="str">
        <f>IF(J12="","",J12)</f>
        <v>30. 9. 2019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97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7.95" customHeight="1">
      <c r="A91" s="33"/>
      <c r="B91" s="34"/>
      <c r="C91" s="28" t="s">
        <v>23</v>
      </c>
      <c r="D91" s="33"/>
      <c r="E91" s="33"/>
      <c r="F91" s="26" t="str">
        <f>E15</f>
        <v>Trenčiansky samosprávny kraj</v>
      </c>
      <c r="G91" s="33"/>
      <c r="H91" s="33"/>
      <c r="I91" s="98" t="s">
        <v>29</v>
      </c>
      <c r="J91" s="31" t="str">
        <f>E21</f>
        <v>Ing. Radoslav Brziak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27</v>
      </c>
      <c r="D92" s="33"/>
      <c r="E92" s="33"/>
      <c r="F92" s="26" t="str">
        <f>IF(E18="","",E18)</f>
        <v>Vyplň údaj</v>
      </c>
      <c r="G92" s="33"/>
      <c r="H92" s="33"/>
      <c r="I92" s="98" t="s">
        <v>32</v>
      </c>
      <c r="J92" s="31" t="str">
        <f>E24</f>
        <v>Peter Vandriak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97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23" t="s">
        <v>92</v>
      </c>
      <c r="D94" s="109"/>
      <c r="E94" s="109"/>
      <c r="F94" s="109"/>
      <c r="G94" s="109"/>
      <c r="H94" s="109"/>
      <c r="I94" s="124"/>
      <c r="J94" s="125" t="s">
        <v>93</v>
      </c>
      <c r="K94" s="109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97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26" t="s">
        <v>94</v>
      </c>
      <c r="D96" s="33"/>
      <c r="E96" s="33"/>
      <c r="F96" s="33"/>
      <c r="G96" s="33"/>
      <c r="H96" s="33"/>
      <c r="I96" s="97"/>
      <c r="J96" s="72">
        <f>J126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95</v>
      </c>
    </row>
    <row r="97" spans="1:31" s="9" customFormat="1" ht="24.95" customHeight="1">
      <c r="B97" s="127"/>
      <c r="D97" s="128" t="s">
        <v>96</v>
      </c>
      <c r="E97" s="129"/>
      <c r="F97" s="129"/>
      <c r="G97" s="129"/>
      <c r="H97" s="129"/>
      <c r="I97" s="130"/>
      <c r="J97" s="131">
        <f>J127</f>
        <v>0</v>
      </c>
      <c r="L97" s="127"/>
    </row>
    <row r="98" spans="1:31" s="10" customFormat="1" ht="19.899999999999999" customHeight="1">
      <c r="B98" s="132"/>
      <c r="D98" s="133" t="s">
        <v>97</v>
      </c>
      <c r="E98" s="134"/>
      <c r="F98" s="134"/>
      <c r="G98" s="134"/>
      <c r="H98" s="134"/>
      <c r="I98" s="135"/>
      <c r="J98" s="136">
        <f>J128</f>
        <v>0</v>
      </c>
      <c r="L98" s="132"/>
    </row>
    <row r="99" spans="1:31" s="10" customFormat="1" ht="19.899999999999999" customHeight="1">
      <c r="B99" s="132"/>
      <c r="D99" s="133" t="s">
        <v>98</v>
      </c>
      <c r="E99" s="134"/>
      <c r="F99" s="134"/>
      <c r="G99" s="134"/>
      <c r="H99" s="134"/>
      <c r="I99" s="135"/>
      <c r="J99" s="136">
        <f>J341</f>
        <v>0</v>
      </c>
      <c r="L99" s="132"/>
    </row>
    <row r="100" spans="1:31" s="10" customFormat="1" ht="19.899999999999999" customHeight="1">
      <c r="B100" s="132"/>
      <c r="D100" s="133" t="s">
        <v>99</v>
      </c>
      <c r="E100" s="134"/>
      <c r="F100" s="134"/>
      <c r="G100" s="134"/>
      <c r="H100" s="134"/>
      <c r="I100" s="135"/>
      <c r="J100" s="136">
        <f>J347</f>
        <v>0</v>
      </c>
      <c r="L100" s="132"/>
    </row>
    <row r="101" spans="1:31" s="9" customFormat="1" ht="24.95" customHeight="1">
      <c r="B101" s="127"/>
      <c r="D101" s="128" t="s">
        <v>100</v>
      </c>
      <c r="E101" s="129"/>
      <c r="F101" s="129"/>
      <c r="G101" s="129"/>
      <c r="H101" s="129"/>
      <c r="I101" s="130"/>
      <c r="J101" s="131">
        <f>J349</f>
        <v>0</v>
      </c>
      <c r="L101" s="127"/>
    </row>
    <row r="102" spans="1:31" s="10" customFormat="1" ht="19.899999999999999" customHeight="1">
      <c r="B102" s="132"/>
      <c r="D102" s="133" t="s">
        <v>101</v>
      </c>
      <c r="E102" s="134"/>
      <c r="F102" s="134"/>
      <c r="G102" s="134"/>
      <c r="H102" s="134"/>
      <c r="I102" s="135"/>
      <c r="J102" s="136">
        <f>J350</f>
        <v>0</v>
      </c>
      <c r="L102" s="132"/>
    </row>
    <row r="103" spans="1:31" s="10" customFormat="1" ht="19.899999999999999" customHeight="1">
      <c r="B103" s="132"/>
      <c r="D103" s="133" t="s">
        <v>102</v>
      </c>
      <c r="E103" s="134"/>
      <c r="F103" s="134"/>
      <c r="G103" s="134"/>
      <c r="H103" s="134"/>
      <c r="I103" s="135"/>
      <c r="J103" s="136">
        <f>J362</f>
        <v>0</v>
      </c>
      <c r="L103" s="132"/>
    </row>
    <row r="104" spans="1:31" s="10" customFormat="1" ht="19.899999999999999" customHeight="1">
      <c r="B104" s="132"/>
      <c r="D104" s="133" t="s">
        <v>103</v>
      </c>
      <c r="E104" s="134"/>
      <c r="F104" s="134"/>
      <c r="G104" s="134"/>
      <c r="H104" s="134"/>
      <c r="I104" s="135"/>
      <c r="J104" s="136">
        <f>J388</f>
        <v>0</v>
      </c>
      <c r="L104" s="132"/>
    </row>
    <row r="105" spans="1:31" s="10" customFormat="1" ht="19.899999999999999" customHeight="1">
      <c r="B105" s="132"/>
      <c r="D105" s="133" t="s">
        <v>104</v>
      </c>
      <c r="E105" s="134"/>
      <c r="F105" s="134"/>
      <c r="G105" s="134"/>
      <c r="H105" s="134"/>
      <c r="I105" s="135"/>
      <c r="J105" s="136">
        <f>J409</f>
        <v>0</v>
      </c>
      <c r="L105" s="132"/>
    </row>
    <row r="106" spans="1:31" s="10" customFormat="1" ht="19.899999999999999" customHeight="1">
      <c r="B106" s="132"/>
      <c r="D106" s="133" t="s">
        <v>105</v>
      </c>
      <c r="E106" s="134"/>
      <c r="F106" s="134"/>
      <c r="G106" s="134"/>
      <c r="H106" s="134"/>
      <c r="I106" s="135"/>
      <c r="J106" s="136">
        <f>J451</f>
        <v>0</v>
      </c>
      <c r="L106" s="132"/>
    </row>
    <row r="107" spans="1:31" s="2" customFormat="1" ht="21.75" customHeight="1">
      <c r="A107" s="33"/>
      <c r="B107" s="34"/>
      <c r="C107" s="33"/>
      <c r="D107" s="33"/>
      <c r="E107" s="33"/>
      <c r="F107" s="33"/>
      <c r="G107" s="33"/>
      <c r="H107" s="33"/>
      <c r="I107" s="97"/>
      <c r="J107" s="33"/>
      <c r="K107" s="33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6.95" customHeight="1">
      <c r="A108" s="33"/>
      <c r="B108" s="48"/>
      <c r="C108" s="49"/>
      <c r="D108" s="49"/>
      <c r="E108" s="49"/>
      <c r="F108" s="49"/>
      <c r="G108" s="49"/>
      <c r="H108" s="49"/>
      <c r="I108" s="121"/>
      <c r="J108" s="49"/>
      <c r="K108" s="49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12" spans="1:31" s="2" customFormat="1" ht="6.95" customHeight="1">
      <c r="A112" s="33"/>
      <c r="B112" s="50"/>
      <c r="C112" s="51"/>
      <c r="D112" s="51"/>
      <c r="E112" s="51"/>
      <c r="F112" s="51"/>
      <c r="G112" s="51"/>
      <c r="H112" s="51"/>
      <c r="I112" s="122"/>
      <c r="J112" s="51"/>
      <c r="K112" s="51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3" s="2" customFormat="1" ht="24.95" customHeight="1">
      <c r="A113" s="33"/>
      <c r="B113" s="34"/>
      <c r="C113" s="22" t="s">
        <v>106</v>
      </c>
      <c r="D113" s="33"/>
      <c r="E113" s="33"/>
      <c r="F113" s="33"/>
      <c r="G113" s="33"/>
      <c r="H113" s="33"/>
      <c r="I113" s="97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6.95" customHeight="1">
      <c r="A114" s="33"/>
      <c r="B114" s="34"/>
      <c r="C114" s="33"/>
      <c r="D114" s="33"/>
      <c r="E114" s="33"/>
      <c r="F114" s="33"/>
      <c r="G114" s="33"/>
      <c r="H114" s="33"/>
      <c r="I114" s="97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2" customFormat="1" ht="12" customHeight="1">
      <c r="A115" s="33"/>
      <c r="B115" s="34"/>
      <c r="C115" s="28" t="s">
        <v>15</v>
      </c>
      <c r="D115" s="33"/>
      <c r="E115" s="33"/>
      <c r="F115" s="33"/>
      <c r="G115" s="33"/>
      <c r="H115" s="33"/>
      <c r="I115" s="97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3" s="2" customFormat="1" ht="16.5" customHeight="1">
      <c r="A116" s="33"/>
      <c r="B116" s="34"/>
      <c r="C116" s="33"/>
      <c r="D116" s="33"/>
      <c r="E116" s="267" t="str">
        <f>E7</f>
        <v>Centrum diagnostiky - nový pavilón</v>
      </c>
      <c r="F116" s="268"/>
      <c r="G116" s="268"/>
      <c r="H116" s="268"/>
      <c r="I116" s="97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3" s="2" customFormat="1" ht="12" customHeight="1">
      <c r="A117" s="33"/>
      <c r="B117" s="34"/>
      <c r="C117" s="28" t="s">
        <v>89</v>
      </c>
      <c r="D117" s="33"/>
      <c r="E117" s="33"/>
      <c r="F117" s="33"/>
      <c r="G117" s="33"/>
      <c r="H117" s="33"/>
      <c r="I117" s="97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16.5" customHeight="1">
      <c r="A118" s="33"/>
      <c r="B118" s="34"/>
      <c r="C118" s="33"/>
      <c r="D118" s="33"/>
      <c r="E118" s="245" t="str">
        <f>E9</f>
        <v>14-19-1 - TZB - Zdravotechnika</v>
      </c>
      <c r="F118" s="266"/>
      <c r="G118" s="266"/>
      <c r="H118" s="266"/>
      <c r="I118" s="97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6.95" customHeight="1">
      <c r="A119" s="33"/>
      <c r="B119" s="34"/>
      <c r="C119" s="33"/>
      <c r="D119" s="33"/>
      <c r="E119" s="33"/>
      <c r="F119" s="33"/>
      <c r="G119" s="33"/>
      <c r="H119" s="33"/>
      <c r="I119" s="97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12" customHeight="1">
      <c r="A120" s="33"/>
      <c r="B120" s="34"/>
      <c r="C120" s="28" t="s">
        <v>19</v>
      </c>
      <c r="D120" s="33"/>
      <c r="E120" s="33"/>
      <c r="F120" s="26" t="str">
        <f>F12</f>
        <v>KN-C 2437/1, k.ú. Považská Bystrica</v>
      </c>
      <c r="G120" s="33"/>
      <c r="H120" s="33"/>
      <c r="I120" s="98" t="s">
        <v>21</v>
      </c>
      <c r="J120" s="56" t="str">
        <f>IF(J12="","",J12)</f>
        <v>30. 9. 2019</v>
      </c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6.95" customHeight="1">
      <c r="A121" s="33"/>
      <c r="B121" s="34"/>
      <c r="C121" s="33"/>
      <c r="D121" s="33"/>
      <c r="E121" s="33"/>
      <c r="F121" s="33"/>
      <c r="G121" s="33"/>
      <c r="H121" s="33"/>
      <c r="I121" s="97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27.95" customHeight="1">
      <c r="A122" s="33"/>
      <c r="B122" s="34"/>
      <c r="C122" s="28" t="s">
        <v>23</v>
      </c>
      <c r="D122" s="33"/>
      <c r="E122" s="33"/>
      <c r="F122" s="26" t="str">
        <f>E15</f>
        <v>Trenčiansky samosprávny kraj</v>
      </c>
      <c r="G122" s="33"/>
      <c r="H122" s="33"/>
      <c r="I122" s="98" t="s">
        <v>29</v>
      </c>
      <c r="J122" s="31" t="str">
        <f>E21</f>
        <v>Ing. Radoslav Brziak</v>
      </c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15.2" customHeight="1">
      <c r="A123" s="33"/>
      <c r="B123" s="34"/>
      <c r="C123" s="28" t="s">
        <v>27</v>
      </c>
      <c r="D123" s="33"/>
      <c r="E123" s="33"/>
      <c r="F123" s="26" t="str">
        <f>IF(E18="","",E18)</f>
        <v>Vyplň údaj</v>
      </c>
      <c r="G123" s="33"/>
      <c r="H123" s="33"/>
      <c r="I123" s="98" t="s">
        <v>32</v>
      </c>
      <c r="J123" s="31" t="str">
        <f>E24</f>
        <v>Peter Vandriak</v>
      </c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10.35" customHeight="1">
      <c r="A124" s="33"/>
      <c r="B124" s="34"/>
      <c r="C124" s="33"/>
      <c r="D124" s="33"/>
      <c r="E124" s="33"/>
      <c r="F124" s="33"/>
      <c r="G124" s="33"/>
      <c r="H124" s="33"/>
      <c r="I124" s="97"/>
      <c r="J124" s="33"/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11" customFormat="1" ht="29.25" customHeight="1">
      <c r="A125" s="137"/>
      <c r="B125" s="138"/>
      <c r="C125" s="139" t="s">
        <v>107</v>
      </c>
      <c r="D125" s="140" t="s">
        <v>60</v>
      </c>
      <c r="E125" s="140" t="s">
        <v>56</v>
      </c>
      <c r="F125" s="140" t="s">
        <v>57</v>
      </c>
      <c r="G125" s="140" t="s">
        <v>108</v>
      </c>
      <c r="H125" s="140" t="s">
        <v>109</v>
      </c>
      <c r="I125" s="141" t="s">
        <v>110</v>
      </c>
      <c r="J125" s="142" t="s">
        <v>93</v>
      </c>
      <c r="K125" s="143" t="s">
        <v>111</v>
      </c>
      <c r="L125" s="144"/>
      <c r="M125" s="63" t="s">
        <v>1</v>
      </c>
      <c r="N125" s="64" t="s">
        <v>39</v>
      </c>
      <c r="O125" s="64" t="s">
        <v>112</v>
      </c>
      <c r="P125" s="64" t="s">
        <v>113</v>
      </c>
      <c r="Q125" s="64" t="s">
        <v>114</v>
      </c>
      <c r="R125" s="64" t="s">
        <v>115</v>
      </c>
      <c r="S125" s="64" t="s">
        <v>116</v>
      </c>
      <c r="T125" s="65" t="s">
        <v>117</v>
      </c>
      <c r="U125" s="137"/>
      <c r="V125" s="137"/>
      <c r="W125" s="137"/>
      <c r="X125" s="137"/>
      <c r="Y125" s="137"/>
      <c r="Z125" s="137"/>
      <c r="AA125" s="137"/>
      <c r="AB125" s="137"/>
      <c r="AC125" s="137"/>
      <c r="AD125" s="137"/>
      <c r="AE125" s="137"/>
    </row>
    <row r="126" spans="1:63" s="2" customFormat="1" ht="22.9" customHeight="1">
      <c r="A126" s="33"/>
      <c r="B126" s="34"/>
      <c r="C126" s="70" t="s">
        <v>94</v>
      </c>
      <c r="D126" s="33"/>
      <c r="E126" s="33"/>
      <c r="F126" s="33"/>
      <c r="G126" s="33"/>
      <c r="H126" s="33"/>
      <c r="I126" s="97"/>
      <c r="J126" s="145">
        <f>BK126</f>
        <v>0</v>
      </c>
      <c r="K126" s="33"/>
      <c r="L126" s="34"/>
      <c r="M126" s="66"/>
      <c r="N126" s="57"/>
      <c r="O126" s="67"/>
      <c r="P126" s="146">
        <f>P127+P349</f>
        <v>0</v>
      </c>
      <c r="Q126" s="67"/>
      <c r="R126" s="146">
        <f>R127+R349</f>
        <v>249.62226057999999</v>
      </c>
      <c r="S126" s="67"/>
      <c r="T126" s="147">
        <f>T127+T349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8" t="s">
        <v>74</v>
      </c>
      <c r="AU126" s="18" t="s">
        <v>95</v>
      </c>
      <c r="BK126" s="148">
        <f>BK127+BK349</f>
        <v>0</v>
      </c>
    </row>
    <row r="127" spans="1:63" s="12" customFormat="1" ht="25.9" customHeight="1">
      <c r="B127" s="149"/>
      <c r="D127" s="150" t="s">
        <v>74</v>
      </c>
      <c r="E127" s="151" t="s">
        <v>118</v>
      </c>
      <c r="F127" s="151" t="s">
        <v>119</v>
      </c>
      <c r="I127" s="152"/>
      <c r="J127" s="153">
        <f>BK127</f>
        <v>0</v>
      </c>
      <c r="L127" s="149"/>
      <c r="M127" s="154"/>
      <c r="N127" s="155"/>
      <c r="O127" s="155"/>
      <c r="P127" s="156">
        <f>P128+P341+P347</f>
        <v>0</v>
      </c>
      <c r="Q127" s="155"/>
      <c r="R127" s="156">
        <f>R128+R341+R347</f>
        <v>87.848432380000006</v>
      </c>
      <c r="S127" s="155"/>
      <c r="T127" s="157">
        <f>T128+T341+T347</f>
        <v>0</v>
      </c>
      <c r="AR127" s="150" t="s">
        <v>83</v>
      </c>
      <c r="AT127" s="158" t="s">
        <v>74</v>
      </c>
      <c r="AU127" s="158" t="s">
        <v>75</v>
      </c>
      <c r="AY127" s="150" t="s">
        <v>120</v>
      </c>
      <c r="BK127" s="159">
        <f>BK128+BK341+BK347</f>
        <v>0</v>
      </c>
    </row>
    <row r="128" spans="1:63" s="12" customFormat="1" ht="22.9" customHeight="1">
      <c r="B128" s="149"/>
      <c r="D128" s="150" t="s">
        <v>74</v>
      </c>
      <c r="E128" s="160" t="s">
        <v>83</v>
      </c>
      <c r="F128" s="160" t="s">
        <v>121</v>
      </c>
      <c r="I128" s="152"/>
      <c r="J128" s="161">
        <f>BK128</f>
        <v>0</v>
      </c>
      <c r="L128" s="149"/>
      <c r="M128" s="154"/>
      <c r="N128" s="155"/>
      <c r="O128" s="155"/>
      <c r="P128" s="156">
        <f>SUM(P129:P340)</f>
        <v>0</v>
      </c>
      <c r="Q128" s="155"/>
      <c r="R128" s="156">
        <f>SUM(R129:R340)</f>
        <v>68.763000000000005</v>
      </c>
      <c r="S128" s="155"/>
      <c r="T128" s="157">
        <f>SUM(T129:T340)</f>
        <v>0</v>
      </c>
      <c r="AR128" s="150" t="s">
        <v>83</v>
      </c>
      <c r="AT128" s="158" t="s">
        <v>74</v>
      </c>
      <c r="AU128" s="158" t="s">
        <v>83</v>
      </c>
      <c r="AY128" s="150" t="s">
        <v>120</v>
      </c>
      <c r="BK128" s="159">
        <f>SUM(BK129:BK340)</f>
        <v>0</v>
      </c>
    </row>
    <row r="129" spans="1:65" s="2" customFormat="1" ht="16.5" customHeight="1">
      <c r="A129" s="33"/>
      <c r="B129" s="162"/>
      <c r="C129" s="163" t="s">
        <v>83</v>
      </c>
      <c r="D129" s="163" t="s">
        <v>122</v>
      </c>
      <c r="E129" s="164" t="s">
        <v>123</v>
      </c>
      <c r="F129" s="165" t="s">
        <v>124</v>
      </c>
      <c r="G129" s="166" t="s">
        <v>125</v>
      </c>
      <c r="H129" s="270">
        <v>75.884</v>
      </c>
      <c r="I129" s="168"/>
      <c r="J129" s="169">
        <f>ROUND(I129*H129,2)</f>
        <v>0</v>
      </c>
      <c r="K129" s="170"/>
      <c r="L129" s="34"/>
      <c r="M129" s="171" t="s">
        <v>1</v>
      </c>
      <c r="N129" s="172" t="s">
        <v>41</v>
      </c>
      <c r="O129" s="59"/>
      <c r="P129" s="173">
        <f>O129*H129</f>
        <v>0</v>
      </c>
      <c r="Q129" s="173">
        <v>0</v>
      </c>
      <c r="R129" s="173">
        <f>Q129*H129</f>
        <v>0</v>
      </c>
      <c r="S129" s="173">
        <v>0</v>
      </c>
      <c r="T129" s="174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75" t="s">
        <v>126</v>
      </c>
      <c r="AT129" s="175" t="s">
        <v>122</v>
      </c>
      <c r="AU129" s="175" t="s">
        <v>127</v>
      </c>
      <c r="AY129" s="18" t="s">
        <v>120</v>
      </c>
      <c r="BE129" s="176">
        <f>IF(N129="základná",J129,0)</f>
        <v>0</v>
      </c>
      <c r="BF129" s="176">
        <f>IF(N129="znížená",J129,0)</f>
        <v>0</v>
      </c>
      <c r="BG129" s="176">
        <f>IF(N129="zákl. prenesená",J129,0)</f>
        <v>0</v>
      </c>
      <c r="BH129" s="176">
        <f>IF(N129="zníž. prenesená",J129,0)</f>
        <v>0</v>
      </c>
      <c r="BI129" s="176">
        <f>IF(N129="nulová",J129,0)</f>
        <v>0</v>
      </c>
      <c r="BJ129" s="18" t="s">
        <v>127</v>
      </c>
      <c r="BK129" s="176">
        <f>ROUND(I129*H129,2)</f>
        <v>0</v>
      </c>
      <c r="BL129" s="18" t="s">
        <v>126</v>
      </c>
      <c r="BM129" s="175" t="s">
        <v>128</v>
      </c>
    </row>
    <row r="130" spans="1:65" s="13" customFormat="1">
      <c r="B130" s="177"/>
      <c r="D130" s="178" t="s">
        <v>129</v>
      </c>
      <c r="E130" s="179" t="s">
        <v>1</v>
      </c>
      <c r="F130" s="180" t="s">
        <v>130</v>
      </c>
      <c r="H130" s="179" t="s">
        <v>1</v>
      </c>
      <c r="I130" s="181"/>
      <c r="L130" s="177"/>
      <c r="M130" s="182"/>
      <c r="N130" s="183"/>
      <c r="O130" s="183"/>
      <c r="P130" s="183"/>
      <c r="Q130" s="183"/>
      <c r="R130" s="183"/>
      <c r="S130" s="183"/>
      <c r="T130" s="184"/>
      <c r="AT130" s="179" t="s">
        <v>129</v>
      </c>
      <c r="AU130" s="179" t="s">
        <v>127</v>
      </c>
      <c r="AV130" s="13" t="s">
        <v>83</v>
      </c>
      <c r="AW130" s="13" t="s">
        <v>31</v>
      </c>
      <c r="AX130" s="13" t="s">
        <v>75</v>
      </c>
      <c r="AY130" s="179" t="s">
        <v>120</v>
      </c>
    </row>
    <row r="131" spans="1:65" s="14" customFormat="1">
      <c r="B131" s="185"/>
      <c r="D131" s="178" t="s">
        <v>129</v>
      </c>
      <c r="E131" s="186" t="s">
        <v>1</v>
      </c>
      <c r="F131" s="187" t="s">
        <v>131</v>
      </c>
      <c r="H131" s="188">
        <v>6.3E-2</v>
      </c>
      <c r="I131" s="189"/>
      <c r="L131" s="185"/>
      <c r="M131" s="190"/>
      <c r="N131" s="191"/>
      <c r="O131" s="191"/>
      <c r="P131" s="191"/>
      <c r="Q131" s="191"/>
      <c r="R131" s="191"/>
      <c r="S131" s="191"/>
      <c r="T131" s="192"/>
      <c r="AT131" s="186" t="s">
        <v>129</v>
      </c>
      <c r="AU131" s="186" t="s">
        <v>127</v>
      </c>
      <c r="AV131" s="14" t="s">
        <v>127</v>
      </c>
      <c r="AW131" s="14" t="s">
        <v>31</v>
      </c>
      <c r="AX131" s="14" t="s">
        <v>75</v>
      </c>
      <c r="AY131" s="186" t="s">
        <v>120</v>
      </c>
    </row>
    <row r="132" spans="1:65" s="14" customFormat="1">
      <c r="B132" s="185"/>
      <c r="D132" s="178" t="s">
        <v>129</v>
      </c>
      <c r="E132" s="186" t="s">
        <v>1</v>
      </c>
      <c r="F132" s="187" t="s">
        <v>132</v>
      </c>
      <c r="H132" s="188">
        <v>0.17399999999999999</v>
      </c>
      <c r="I132" s="189"/>
      <c r="L132" s="185"/>
      <c r="M132" s="190"/>
      <c r="N132" s="191"/>
      <c r="O132" s="191"/>
      <c r="P132" s="191"/>
      <c r="Q132" s="191"/>
      <c r="R132" s="191"/>
      <c r="S132" s="191"/>
      <c r="T132" s="192"/>
      <c r="AT132" s="186" t="s">
        <v>129</v>
      </c>
      <c r="AU132" s="186" t="s">
        <v>127</v>
      </c>
      <c r="AV132" s="14" t="s">
        <v>127</v>
      </c>
      <c r="AW132" s="14" t="s">
        <v>31</v>
      </c>
      <c r="AX132" s="14" t="s">
        <v>75</v>
      </c>
      <c r="AY132" s="186" t="s">
        <v>120</v>
      </c>
    </row>
    <row r="133" spans="1:65" s="14" customFormat="1">
      <c r="B133" s="185"/>
      <c r="D133" s="178" t="s">
        <v>129</v>
      </c>
      <c r="E133" s="186" t="s">
        <v>1</v>
      </c>
      <c r="F133" s="187" t="s">
        <v>133</v>
      </c>
      <c r="H133" s="188">
        <v>0.13600000000000001</v>
      </c>
      <c r="I133" s="189"/>
      <c r="L133" s="185"/>
      <c r="M133" s="190"/>
      <c r="N133" s="191"/>
      <c r="O133" s="191"/>
      <c r="P133" s="191"/>
      <c r="Q133" s="191"/>
      <c r="R133" s="191"/>
      <c r="S133" s="191"/>
      <c r="T133" s="192"/>
      <c r="AT133" s="186" t="s">
        <v>129</v>
      </c>
      <c r="AU133" s="186" t="s">
        <v>127</v>
      </c>
      <c r="AV133" s="14" t="s">
        <v>127</v>
      </c>
      <c r="AW133" s="14" t="s">
        <v>31</v>
      </c>
      <c r="AX133" s="14" t="s">
        <v>75</v>
      </c>
      <c r="AY133" s="186" t="s">
        <v>120</v>
      </c>
    </row>
    <row r="134" spans="1:65" s="14" customFormat="1">
      <c r="B134" s="185"/>
      <c r="D134" s="178" t="s">
        <v>129</v>
      </c>
      <c r="E134" s="186" t="s">
        <v>1</v>
      </c>
      <c r="F134" s="187" t="s">
        <v>134</v>
      </c>
      <c r="H134" s="188">
        <v>1.502</v>
      </c>
      <c r="I134" s="189"/>
      <c r="L134" s="185"/>
      <c r="M134" s="190"/>
      <c r="N134" s="191"/>
      <c r="O134" s="191"/>
      <c r="P134" s="191"/>
      <c r="Q134" s="191"/>
      <c r="R134" s="191"/>
      <c r="S134" s="191"/>
      <c r="T134" s="192"/>
      <c r="AT134" s="186" t="s">
        <v>129</v>
      </c>
      <c r="AU134" s="186" t="s">
        <v>127</v>
      </c>
      <c r="AV134" s="14" t="s">
        <v>127</v>
      </c>
      <c r="AW134" s="14" t="s">
        <v>31</v>
      </c>
      <c r="AX134" s="14" t="s">
        <v>75</v>
      </c>
      <c r="AY134" s="186" t="s">
        <v>120</v>
      </c>
    </row>
    <row r="135" spans="1:65" s="15" customFormat="1">
      <c r="B135" s="193"/>
      <c r="D135" s="178" t="s">
        <v>129</v>
      </c>
      <c r="E135" s="194" t="s">
        <v>1</v>
      </c>
      <c r="F135" s="195" t="s">
        <v>135</v>
      </c>
      <c r="H135" s="196">
        <v>1.875</v>
      </c>
      <c r="I135" s="197"/>
      <c r="L135" s="193"/>
      <c r="M135" s="198"/>
      <c r="N135" s="199"/>
      <c r="O135" s="199"/>
      <c r="P135" s="199"/>
      <c r="Q135" s="199"/>
      <c r="R135" s="199"/>
      <c r="S135" s="199"/>
      <c r="T135" s="200"/>
      <c r="AT135" s="194" t="s">
        <v>129</v>
      </c>
      <c r="AU135" s="194" t="s">
        <v>127</v>
      </c>
      <c r="AV135" s="15" t="s">
        <v>136</v>
      </c>
      <c r="AW135" s="15" t="s">
        <v>31</v>
      </c>
      <c r="AX135" s="15" t="s">
        <v>75</v>
      </c>
      <c r="AY135" s="194" t="s">
        <v>120</v>
      </c>
    </row>
    <row r="136" spans="1:65" s="13" customFormat="1">
      <c r="B136" s="177"/>
      <c r="D136" s="178" t="s">
        <v>129</v>
      </c>
      <c r="E136" s="179" t="s">
        <v>1</v>
      </c>
      <c r="F136" s="180" t="s">
        <v>137</v>
      </c>
      <c r="H136" s="179" t="s">
        <v>1</v>
      </c>
      <c r="I136" s="181"/>
      <c r="L136" s="177"/>
      <c r="M136" s="182"/>
      <c r="N136" s="183"/>
      <c r="O136" s="183"/>
      <c r="P136" s="183"/>
      <c r="Q136" s="183"/>
      <c r="R136" s="183"/>
      <c r="S136" s="183"/>
      <c r="T136" s="184"/>
      <c r="AT136" s="179" t="s">
        <v>129</v>
      </c>
      <c r="AU136" s="179" t="s">
        <v>127</v>
      </c>
      <c r="AV136" s="13" t="s">
        <v>83</v>
      </c>
      <c r="AW136" s="13" t="s">
        <v>31</v>
      </c>
      <c r="AX136" s="13" t="s">
        <v>75</v>
      </c>
      <c r="AY136" s="179" t="s">
        <v>120</v>
      </c>
    </row>
    <row r="137" spans="1:65" s="14" customFormat="1">
      <c r="B137" s="185"/>
      <c r="D137" s="178" t="s">
        <v>129</v>
      </c>
      <c r="E137" s="186" t="s">
        <v>1</v>
      </c>
      <c r="F137" s="187" t="s">
        <v>131</v>
      </c>
      <c r="H137" s="188">
        <v>6.3E-2</v>
      </c>
      <c r="I137" s="189"/>
      <c r="L137" s="185"/>
      <c r="M137" s="190"/>
      <c r="N137" s="191"/>
      <c r="O137" s="191"/>
      <c r="P137" s="191"/>
      <c r="Q137" s="191"/>
      <c r="R137" s="191"/>
      <c r="S137" s="191"/>
      <c r="T137" s="192"/>
      <c r="AT137" s="186" t="s">
        <v>129</v>
      </c>
      <c r="AU137" s="186" t="s">
        <v>127</v>
      </c>
      <c r="AV137" s="14" t="s">
        <v>127</v>
      </c>
      <c r="AW137" s="14" t="s">
        <v>31</v>
      </c>
      <c r="AX137" s="14" t="s">
        <v>75</v>
      </c>
      <c r="AY137" s="186" t="s">
        <v>120</v>
      </c>
    </row>
    <row r="138" spans="1:65" s="14" customFormat="1">
      <c r="B138" s="185"/>
      <c r="D138" s="178" t="s">
        <v>129</v>
      </c>
      <c r="E138" s="186" t="s">
        <v>1</v>
      </c>
      <c r="F138" s="187" t="s">
        <v>138</v>
      </c>
      <c r="H138" s="188">
        <v>0.92100000000000004</v>
      </c>
      <c r="I138" s="189"/>
      <c r="L138" s="185"/>
      <c r="M138" s="190"/>
      <c r="N138" s="191"/>
      <c r="O138" s="191"/>
      <c r="P138" s="191"/>
      <c r="Q138" s="191"/>
      <c r="R138" s="191"/>
      <c r="S138" s="191"/>
      <c r="T138" s="192"/>
      <c r="AT138" s="186" t="s">
        <v>129</v>
      </c>
      <c r="AU138" s="186" t="s">
        <v>127</v>
      </c>
      <c r="AV138" s="14" t="s">
        <v>127</v>
      </c>
      <c r="AW138" s="14" t="s">
        <v>31</v>
      </c>
      <c r="AX138" s="14" t="s">
        <v>75</v>
      </c>
      <c r="AY138" s="186" t="s">
        <v>120</v>
      </c>
    </row>
    <row r="139" spans="1:65" s="14" customFormat="1">
      <c r="B139" s="185"/>
      <c r="D139" s="178" t="s">
        <v>129</v>
      </c>
      <c r="E139" s="186" t="s">
        <v>1</v>
      </c>
      <c r="F139" s="187" t="s">
        <v>139</v>
      </c>
      <c r="H139" s="188">
        <v>3.3260000000000001</v>
      </c>
      <c r="I139" s="189"/>
      <c r="L139" s="185"/>
      <c r="M139" s="190"/>
      <c r="N139" s="191"/>
      <c r="O139" s="191"/>
      <c r="P139" s="191"/>
      <c r="Q139" s="191"/>
      <c r="R139" s="191"/>
      <c r="S139" s="191"/>
      <c r="T139" s="192"/>
      <c r="AT139" s="186" t="s">
        <v>129</v>
      </c>
      <c r="AU139" s="186" t="s">
        <v>127</v>
      </c>
      <c r="AV139" s="14" t="s">
        <v>127</v>
      </c>
      <c r="AW139" s="14" t="s">
        <v>31</v>
      </c>
      <c r="AX139" s="14" t="s">
        <v>75</v>
      </c>
      <c r="AY139" s="186" t="s">
        <v>120</v>
      </c>
    </row>
    <row r="140" spans="1:65" s="14" customFormat="1">
      <c r="B140" s="185"/>
      <c r="D140" s="178" t="s">
        <v>129</v>
      </c>
      <c r="E140" s="186" t="s">
        <v>1</v>
      </c>
      <c r="F140" s="187" t="s">
        <v>140</v>
      </c>
      <c r="H140" s="188">
        <v>8.8999999999999996E-2</v>
      </c>
      <c r="I140" s="189"/>
      <c r="L140" s="185"/>
      <c r="M140" s="190"/>
      <c r="N140" s="191"/>
      <c r="O140" s="191"/>
      <c r="P140" s="191"/>
      <c r="Q140" s="191"/>
      <c r="R140" s="191"/>
      <c r="S140" s="191"/>
      <c r="T140" s="192"/>
      <c r="AT140" s="186" t="s">
        <v>129</v>
      </c>
      <c r="AU140" s="186" t="s">
        <v>127</v>
      </c>
      <c r="AV140" s="14" t="s">
        <v>127</v>
      </c>
      <c r="AW140" s="14" t="s">
        <v>31</v>
      </c>
      <c r="AX140" s="14" t="s">
        <v>75</v>
      </c>
      <c r="AY140" s="186" t="s">
        <v>120</v>
      </c>
    </row>
    <row r="141" spans="1:65" s="14" customFormat="1">
      <c r="B141" s="185"/>
      <c r="D141" s="178" t="s">
        <v>129</v>
      </c>
      <c r="E141" s="186" t="s">
        <v>1</v>
      </c>
      <c r="F141" s="187" t="s">
        <v>141</v>
      </c>
      <c r="H141" s="188">
        <v>1.7849999999999999</v>
      </c>
      <c r="I141" s="189"/>
      <c r="L141" s="185"/>
      <c r="M141" s="190"/>
      <c r="N141" s="191"/>
      <c r="O141" s="191"/>
      <c r="P141" s="191"/>
      <c r="Q141" s="191"/>
      <c r="R141" s="191"/>
      <c r="S141" s="191"/>
      <c r="T141" s="192"/>
      <c r="AT141" s="186" t="s">
        <v>129</v>
      </c>
      <c r="AU141" s="186" t="s">
        <v>127</v>
      </c>
      <c r="AV141" s="14" t="s">
        <v>127</v>
      </c>
      <c r="AW141" s="14" t="s">
        <v>31</v>
      </c>
      <c r="AX141" s="14" t="s">
        <v>75</v>
      </c>
      <c r="AY141" s="186" t="s">
        <v>120</v>
      </c>
    </row>
    <row r="142" spans="1:65" s="15" customFormat="1">
      <c r="B142" s="193"/>
      <c r="D142" s="178" t="s">
        <v>129</v>
      </c>
      <c r="E142" s="194" t="s">
        <v>1</v>
      </c>
      <c r="F142" s="195" t="s">
        <v>135</v>
      </c>
      <c r="H142" s="196">
        <v>6.1840000000000011</v>
      </c>
      <c r="I142" s="197"/>
      <c r="L142" s="193"/>
      <c r="M142" s="198"/>
      <c r="N142" s="199"/>
      <c r="O142" s="199"/>
      <c r="P142" s="199"/>
      <c r="Q142" s="199"/>
      <c r="R142" s="199"/>
      <c r="S142" s="199"/>
      <c r="T142" s="200"/>
      <c r="AT142" s="194" t="s">
        <v>129</v>
      </c>
      <c r="AU142" s="194" t="s">
        <v>127</v>
      </c>
      <c r="AV142" s="15" t="s">
        <v>136</v>
      </c>
      <c r="AW142" s="15" t="s">
        <v>31</v>
      </c>
      <c r="AX142" s="15" t="s">
        <v>75</v>
      </c>
      <c r="AY142" s="194" t="s">
        <v>120</v>
      </c>
    </row>
    <row r="143" spans="1:65" s="13" customFormat="1">
      <c r="B143" s="177"/>
      <c r="D143" s="178" t="s">
        <v>129</v>
      </c>
      <c r="E143" s="179" t="s">
        <v>1</v>
      </c>
      <c r="F143" s="180" t="s">
        <v>142</v>
      </c>
      <c r="H143" s="179" t="s">
        <v>1</v>
      </c>
      <c r="I143" s="181"/>
      <c r="L143" s="177"/>
      <c r="M143" s="182"/>
      <c r="N143" s="183"/>
      <c r="O143" s="183"/>
      <c r="P143" s="183"/>
      <c r="Q143" s="183"/>
      <c r="R143" s="183"/>
      <c r="S143" s="183"/>
      <c r="T143" s="184"/>
      <c r="AT143" s="179" t="s">
        <v>129</v>
      </c>
      <c r="AU143" s="179" t="s">
        <v>127</v>
      </c>
      <c r="AV143" s="13" t="s">
        <v>83</v>
      </c>
      <c r="AW143" s="13" t="s">
        <v>31</v>
      </c>
      <c r="AX143" s="13" t="s">
        <v>75</v>
      </c>
      <c r="AY143" s="179" t="s">
        <v>120</v>
      </c>
    </row>
    <row r="144" spans="1:65" s="14" customFormat="1">
      <c r="B144" s="185"/>
      <c r="D144" s="178" t="s">
        <v>129</v>
      </c>
      <c r="E144" s="186" t="s">
        <v>1</v>
      </c>
      <c r="F144" s="187" t="s">
        <v>143</v>
      </c>
      <c r="H144" s="188">
        <v>8.5999999999999993E-2</v>
      </c>
      <c r="I144" s="189"/>
      <c r="L144" s="185"/>
      <c r="M144" s="190"/>
      <c r="N144" s="191"/>
      <c r="O144" s="191"/>
      <c r="P144" s="191"/>
      <c r="Q144" s="191"/>
      <c r="R144" s="191"/>
      <c r="S144" s="191"/>
      <c r="T144" s="192"/>
      <c r="AT144" s="186" t="s">
        <v>129</v>
      </c>
      <c r="AU144" s="186" t="s">
        <v>127</v>
      </c>
      <c r="AV144" s="14" t="s">
        <v>127</v>
      </c>
      <c r="AW144" s="14" t="s">
        <v>31</v>
      </c>
      <c r="AX144" s="14" t="s">
        <v>75</v>
      </c>
      <c r="AY144" s="186" t="s">
        <v>120</v>
      </c>
    </row>
    <row r="145" spans="2:51" s="14" customFormat="1">
      <c r="B145" s="185"/>
      <c r="D145" s="178" t="s">
        <v>129</v>
      </c>
      <c r="E145" s="186" t="s">
        <v>1</v>
      </c>
      <c r="F145" s="187" t="s">
        <v>144</v>
      </c>
      <c r="H145" s="188">
        <v>0.58299999999999996</v>
      </c>
      <c r="I145" s="189"/>
      <c r="L145" s="185"/>
      <c r="M145" s="190"/>
      <c r="N145" s="191"/>
      <c r="O145" s="191"/>
      <c r="P145" s="191"/>
      <c r="Q145" s="191"/>
      <c r="R145" s="191"/>
      <c r="S145" s="191"/>
      <c r="T145" s="192"/>
      <c r="AT145" s="186" t="s">
        <v>129</v>
      </c>
      <c r="AU145" s="186" t="s">
        <v>127</v>
      </c>
      <c r="AV145" s="14" t="s">
        <v>127</v>
      </c>
      <c r="AW145" s="14" t="s">
        <v>31</v>
      </c>
      <c r="AX145" s="14" t="s">
        <v>75</v>
      </c>
      <c r="AY145" s="186" t="s">
        <v>120</v>
      </c>
    </row>
    <row r="146" spans="2:51" s="15" customFormat="1">
      <c r="B146" s="193"/>
      <c r="D146" s="178" t="s">
        <v>129</v>
      </c>
      <c r="E146" s="194" t="s">
        <v>1</v>
      </c>
      <c r="F146" s="195" t="s">
        <v>135</v>
      </c>
      <c r="H146" s="196">
        <v>0.66899999999999993</v>
      </c>
      <c r="I146" s="197"/>
      <c r="L146" s="193"/>
      <c r="M146" s="198"/>
      <c r="N146" s="199"/>
      <c r="O146" s="199"/>
      <c r="P146" s="199"/>
      <c r="Q146" s="199"/>
      <c r="R146" s="199"/>
      <c r="S146" s="199"/>
      <c r="T146" s="200"/>
      <c r="AT146" s="194" t="s">
        <v>129</v>
      </c>
      <c r="AU146" s="194" t="s">
        <v>127</v>
      </c>
      <c r="AV146" s="15" t="s">
        <v>136</v>
      </c>
      <c r="AW146" s="15" t="s">
        <v>31</v>
      </c>
      <c r="AX146" s="15" t="s">
        <v>75</v>
      </c>
      <c r="AY146" s="194" t="s">
        <v>120</v>
      </c>
    </row>
    <row r="147" spans="2:51" s="13" customFormat="1">
      <c r="B147" s="177"/>
      <c r="D147" s="178" t="s">
        <v>129</v>
      </c>
      <c r="E147" s="179" t="s">
        <v>1</v>
      </c>
      <c r="F147" s="180" t="s">
        <v>145</v>
      </c>
      <c r="H147" s="179" t="s">
        <v>1</v>
      </c>
      <c r="I147" s="181"/>
      <c r="L147" s="177"/>
      <c r="M147" s="182"/>
      <c r="N147" s="183"/>
      <c r="O147" s="183"/>
      <c r="P147" s="183"/>
      <c r="Q147" s="183"/>
      <c r="R147" s="183"/>
      <c r="S147" s="183"/>
      <c r="T147" s="184"/>
      <c r="AT147" s="179" t="s">
        <v>129</v>
      </c>
      <c r="AU147" s="179" t="s">
        <v>127</v>
      </c>
      <c r="AV147" s="13" t="s">
        <v>83</v>
      </c>
      <c r="AW147" s="13" t="s">
        <v>31</v>
      </c>
      <c r="AX147" s="13" t="s">
        <v>75</v>
      </c>
      <c r="AY147" s="179" t="s">
        <v>120</v>
      </c>
    </row>
    <row r="148" spans="2:51" s="14" customFormat="1">
      <c r="B148" s="185"/>
      <c r="D148" s="178" t="s">
        <v>129</v>
      </c>
      <c r="E148" s="186" t="s">
        <v>1</v>
      </c>
      <c r="F148" s="187" t="s">
        <v>131</v>
      </c>
      <c r="H148" s="188">
        <v>6.3E-2</v>
      </c>
      <c r="I148" s="189"/>
      <c r="L148" s="185"/>
      <c r="M148" s="190"/>
      <c r="N148" s="191"/>
      <c r="O148" s="191"/>
      <c r="P148" s="191"/>
      <c r="Q148" s="191"/>
      <c r="R148" s="191"/>
      <c r="S148" s="191"/>
      <c r="T148" s="192"/>
      <c r="AT148" s="186" t="s">
        <v>129</v>
      </c>
      <c r="AU148" s="186" t="s">
        <v>127</v>
      </c>
      <c r="AV148" s="14" t="s">
        <v>127</v>
      </c>
      <c r="AW148" s="14" t="s">
        <v>31</v>
      </c>
      <c r="AX148" s="14" t="s">
        <v>75</v>
      </c>
      <c r="AY148" s="186" t="s">
        <v>120</v>
      </c>
    </row>
    <row r="149" spans="2:51" s="14" customFormat="1">
      <c r="B149" s="185"/>
      <c r="D149" s="178" t="s">
        <v>129</v>
      </c>
      <c r="E149" s="186" t="s">
        <v>1</v>
      </c>
      <c r="F149" s="187" t="s">
        <v>146</v>
      </c>
      <c r="H149" s="188">
        <v>0.78200000000000003</v>
      </c>
      <c r="I149" s="189"/>
      <c r="L149" s="185"/>
      <c r="M149" s="190"/>
      <c r="N149" s="191"/>
      <c r="O149" s="191"/>
      <c r="P149" s="191"/>
      <c r="Q149" s="191"/>
      <c r="R149" s="191"/>
      <c r="S149" s="191"/>
      <c r="T149" s="192"/>
      <c r="AT149" s="186" t="s">
        <v>129</v>
      </c>
      <c r="AU149" s="186" t="s">
        <v>127</v>
      </c>
      <c r="AV149" s="14" t="s">
        <v>127</v>
      </c>
      <c r="AW149" s="14" t="s">
        <v>31</v>
      </c>
      <c r="AX149" s="14" t="s">
        <v>75</v>
      </c>
      <c r="AY149" s="186" t="s">
        <v>120</v>
      </c>
    </row>
    <row r="150" spans="2:51" s="14" customFormat="1">
      <c r="B150" s="185"/>
      <c r="D150" s="178" t="s">
        <v>129</v>
      </c>
      <c r="E150" s="186" t="s">
        <v>1</v>
      </c>
      <c r="F150" s="187" t="s">
        <v>147</v>
      </c>
      <c r="H150" s="188">
        <v>0.152</v>
      </c>
      <c r="I150" s="189"/>
      <c r="L150" s="185"/>
      <c r="M150" s="190"/>
      <c r="N150" s="191"/>
      <c r="O150" s="191"/>
      <c r="P150" s="191"/>
      <c r="Q150" s="191"/>
      <c r="R150" s="191"/>
      <c r="S150" s="191"/>
      <c r="T150" s="192"/>
      <c r="AT150" s="186" t="s">
        <v>129</v>
      </c>
      <c r="AU150" s="186" t="s">
        <v>127</v>
      </c>
      <c r="AV150" s="14" t="s">
        <v>127</v>
      </c>
      <c r="AW150" s="14" t="s">
        <v>31</v>
      </c>
      <c r="AX150" s="14" t="s">
        <v>75</v>
      </c>
      <c r="AY150" s="186" t="s">
        <v>120</v>
      </c>
    </row>
    <row r="151" spans="2:51" s="14" customFormat="1">
      <c r="B151" s="185"/>
      <c r="D151" s="178" t="s">
        <v>129</v>
      </c>
      <c r="E151" s="186" t="s">
        <v>1</v>
      </c>
      <c r="F151" s="187" t="s">
        <v>148</v>
      </c>
      <c r="H151" s="188">
        <v>1.734</v>
      </c>
      <c r="I151" s="189"/>
      <c r="L151" s="185"/>
      <c r="M151" s="190"/>
      <c r="N151" s="191"/>
      <c r="O151" s="191"/>
      <c r="P151" s="191"/>
      <c r="Q151" s="191"/>
      <c r="R151" s="191"/>
      <c r="S151" s="191"/>
      <c r="T151" s="192"/>
      <c r="AT151" s="186" t="s">
        <v>129</v>
      </c>
      <c r="AU151" s="186" t="s">
        <v>127</v>
      </c>
      <c r="AV151" s="14" t="s">
        <v>127</v>
      </c>
      <c r="AW151" s="14" t="s">
        <v>31</v>
      </c>
      <c r="AX151" s="14" t="s">
        <v>75</v>
      </c>
      <c r="AY151" s="186" t="s">
        <v>120</v>
      </c>
    </row>
    <row r="152" spans="2:51" s="15" customFormat="1">
      <c r="B152" s="193"/>
      <c r="D152" s="178" t="s">
        <v>129</v>
      </c>
      <c r="E152" s="194" t="s">
        <v>1</v>
      </c>
      <c r="F152" s="195" t="s">
        <v>135</v>
      </c>
      <c r="H152" s="196">
        <v>2.7309999999999999</v>
      </c>
      <c r="I152" s="197"/>
      <c r="L152" s="193"/>
      <c r="M152" s="198"/>
      <c r="N152" s="199"/>
      <c r="O152" s="199"/>
      <c r="P152" s="199"/>
      <c r="Q152" s="199"/>
      <c r="R152" s="199"/>
      <c r="S152" s="199"/>
      <c r="T152" s="200"/>
      <c r="AT152" s="194" t="s">
        <v>129</v>
      </c>
      <c r="AU152" s="194" t="s">
        <v>127</v>
      </c>
      <c r="AV152" s="15" t="s">
        <v>136</v>
      </c>
      <c r="AW152" s="15" t="s">
        <v>31</v>
      </c>
      <c r="AX152" s="15" t="s">
        <v>75</v>
      </c>
      <c r="AY152" s="194" t="s">
        <v>120</v>
      </c>
    </row>
    <row r="153" spans="2:51" s="13" customFormat="1">
      <c r="B153" s="177"/>
      <c r="D153" s="178" t="s">
        <v>129</v>
      </c>
      <c r="E153" s="179" t="s">
        <v>1</v>
      </c>
      <c r="F153" s="180" t="s">
        <v>149</v>
      </c>
      <c r="H153" s="179" t="s">
        <v>1</v>
      </c>
      <c r="I153" s="181"/>
      <c r="L153" s="177"/>
      <c r="M153" s="182"/>
      <c r="N153" s="183"/>
      <c r="O153" s="183"/>
      <c r="P153" s="183"/>
      <c r="Q153" s="183"/>
      <c r="R153" s="183"/>
      <c r="S153" s="183"/>
      <c r="T153" s="184"/>
      <c r="AT153" s="179" t="s">
        <v>129</v>
      </c>
      <c r="AU153" s="179" t="s">
        <v>127</v>
      </c>
      <c r="AV153" s="13" t="s">
        <v>83</v>
      </c>
      <c r="AW153" s="13" t="s">
        <v>31</v>
      </c>
      <c r="AX153" s="13" t="s">
        <v>75</v>
      </c>
      <c r="AY153" s="179" t="s">
        <v>120</v>
      </c>
    </row>
    <row r="154" spans="2:51" s="14" customFormat="1">
      <c r="B154" s="185"/>
      <c r="D154" s="178" t="s">
        <v>129</v>
      </c>
      <c r="E154" s="186" t="s">
        <v>1</v>
      </c>
      <c r="F154" s="187" t="s">
        <v>131</v>
      </c>
      <c r="H154" s="188">
        <v>6.3E-2</v>
      </c>
      <c r="I154" s="189"/>
      <c r="L154" s="185"/>
      <c r="M154" s="190"/>
      <c r="N154" s="191"/>
      <c r="O154" s="191"/>
      <c r="P154" s="191"/>
      <c r="Q154" s="191"/>
      <c r="R154" s="191"/>
      <c r="S154" s="191"/>
      <c r="T154" s="192"/>
      <c r="AT154" s="186" t="s">
        <v>129</v>
      </c>
      <c r="AU154" s="186" t="s">
        <v>127</v>
      </c>
      <c r="AV154" s="14" t="s">
        <v>127</v>
      </c>
      <c r="AW154" s="14" t="s">
        <v>31</v>
      </c>
      <c r="AX154" s="14" t="s">
        <v>75</v>
      </c>
      <c r="AY154" s="186" t="s">
        <v>120</v>
      </c>
    </row>
    <row r="155" spans="2:51" s="14" customFormat="1">
      <c r="B155" s="185"/>
      <c r="D155" s="178" t="s">
        <v>129</v>
      </c>
      <c r="E155" s="186" t="s">
        <v>1</v>
      </c>
      <c r="F155" s="187" t="s">
        <v>150</v>
      </c>
      <c r="H155" s="188">
        <v>0.88700000000000001</v>
      </c>
      <c r="I155" s="189"/>
      <c r="L155" s="185"/>
      <c r="M155" s="190"/>
      <c r="N155" s="191"/>
      <c r="O155" s="191"/>
      <c r="P155" s="191"/>
      <c r="Q155" s="191"/>
      <c r="R155" s="191"/>
      <c r="S155" s="191"/>
      <c r="T155" s="192"/>
      <c r="AT155" s="186" t="s">
        <v>129</v>
      </c>
      <c r="AU155" s="186" t="s">
        <v>127</v>
      </c>
      <c r="AV155" s="14" t="s">
        <v>127</v>
      </c>
      <c r="AW155" s="14" t="s">
        <v>31</v>
      </c>
      <c r="AX155" s="14" t="s">
        <v>75</v>
      </c>
      <c r="AY155" s="186" t="s">
        <v>120</v>
      </c>
    </row>
    <row r="156" spans="2:51" s="14" customFormat="1">
      <c r="B156" s="185"/>
      <c r="D156" s="178" t="s">
        <v>129</v>
      </c>
      <c r="E156" s="186" t="s">
        <v>1</v>
      </c>
      <c r="F156" s="187" t="s">
        <v>151</v>
      </c>
      <c r="H156" s="188">
        <v>3.323</v>
      </c>
      <c r="I156" s="189"/>
      <c r="L156" s="185"/>
      <c r="M156" s="190"/>
      <c r="N156" s="191"/>
      <c r="O156" s="191"/>
      <c r="P156" s="191"/>
      <c r="Q156" s="191"/>
      <c r="R156" s="191"/>
      <c r="S156" s="191"/>
      <c r="T156" s="192"/>
      <c r="AT156" s="186" t="s">
        <v>129</v>
      </c>
      <c r="AU156" s="186" t="s">
        <v>127</v>
      </c>
      <c r="AV156" s="14" t="s">
        <v>127</v>
      </c>
      <c r="AW156" s="14" t="s">
        <v>31</v>
      </c>
      <c r="AX156" s="14" t="s">
        <v>75</v>
      </c>
      <c r="AY156" s="186" t="s">
        <v>120</v>
      </c>
    </row>
    <row r="157" spans="2:51" s="14" customFormat="1">
      <c r="B157" s="185"/>
      <c r="D157" s="178" t="s">
        <v>129</v>
      </c>
      <c r="E157" s="186" t="s">
        <v>1</v>
      </c>
      <c r="F157" s="187" t="s">
        <v>152</v>
      </c>
      <c r="H157" s="188">
        <v>8.3000000000000004E-2</v>
      </c>
      <c r="I157" s="189"/>
      <c r="L157" s="185"/>
      <c r="M157" s="190"/>
      <c r="N157" s="191"/>
      <c r="O157" s="191"/>
      <c r="P157" s="191"/>
      <c r="Q157" s="191"/>
      <c r="R157" s="191"/>
      <c r="S157" s="191"/>
      <c r="T157" s="192"/>
      <c r="AT157" s="186" t="s">
        <v>129</v>
      </c>
      <c r="AU157" s="186" t="s">
        <v>127</v>
      </c>
      <c r="AV157" s="14" t="s">
        <v>127</v>
      </c>
      <c r="AW157" s="14" t="s">
        <v>31</v>
      </c>
      <c r="AX157" s="14" t="s">
        <v>75</v>
      </c>
      <c r="AY157" s="186" t="s">
        <v>120</v>
      </c>
    </row>
    <row r="158" spans="2:51" s="14" customFormat="1">
      <c r="B158" s="185"/>
      <c r="D158" s="178" t="s">
        <v>129</v>
      </c>
      <c r="E158" s="186" t="s">
        <v>1</v>
      </c>
      <c r="F158" s="187" t="s">
        <v>153</v>
      </c>
      <c r="H158" s="188">
        <v>1.4039999999999999</v>
      </c>
      <c r="I158" s="189"/>
      <c r="L158" s="185"/>
      <c r="M158" s="190"/>
      <c r="N158" s="191"/>
      <c r="O158" s="191"/>
      <c r="P158" s="191"/>
      <c r="Q158" s="191"/>
      <c r="R158" s="191"/>
      <c r="S158" s="191"/>
      <c r="T158" s="192"/>
      <c r="AT158" s="186" t="s">
        <v>129</v>
      </c>
      <c r="AU158" s="186" t="s">
        <v>127</v>
      </c>
      <c r="AV158" s="14" t="s">
        <v>127</v>
      </c>
      <c r="AW158" s="14" t="s">
        <v>31</v>
      </c>
      <c r="AX158" s="14" t="s">
        <v>75</v>
      </c>
      <c r="AY158" s="186" t="s">
        <v>120</v>
      </c>
    </row>
    <row r="159" spans="2:51" s="15" customFormat="1">
      <c r="B159" s="193"/>
      <c r="D159" s="178" t="s">
        <v>129</v>
      </c>
      <c r="E159" s="194" t="s">
        <v>1</v>
      </c>
      <c r="F159" s="195" t="s">
        <v>135</v>
      </c>
      <c r="H159" s="196">
        <v>5.76</v>
      </c>
      <c r="I159" s="197"/>
      <c r="L159" s="193"/>
      <c r="M159" s="198"/>
      <c r="N159" s="199"/>
      <c r="O159" s="199"/>
      <c r="P159" s="199"/>
      <c r="Q159" s="199"/>
      <c r="R159" s="199"/>
      <c r="S159" s="199"/>
      <c r="T159" s="200"/>
      <c r="AT159" s="194" t="s">
        <v>129</v>
      </c>
      <c r="AU159" s="194" t="s">
        <v>127</v>
      </c>
      <c r="AV159" s="15" t="s">
        <v>136</v>
      </c>
      <c r="AW159" s="15" t="s">
        <v>31</v>
      </c>
      <c r="AX159" s="15" t="s">
        <v>75</v>
      </c>
      <c r="AY159" s="194" t="s">
        <v>120</v>
      </c>
    </row>
    <row r="160" spans="2:51" s="13" customFormat="1">
      <c r="B160" s="177"/>
      <c r="D160" s="178" t="s">
        <v>129</v>
      </c>
      <c r="E160" s="179" t="s">
        <v>1</v>
      </c>
      <c r="F160" s="180" t="s">
        <v>154</v>
      </c>
      <c r="H160" s="179" t="s">
        <v>1</v>
      </c>
      <c r="I160" s="181"/>
      <c r="L160" s="177"/>
      <c r="M160" s="182"/>
      <c r="N160" s="183"/>
      <c r="O160" s="183"/>
      <c r="P160" s="183"/>
      <c r="Q160" s="183"/>
      <c r="R160" s="183"/>
      <c r="S160" s="183"/>
      <c r="T160" s="184"/>
      <c r="AT160" s="179" t="s">
        <v>129</v>
      </c>
      <c r="AU160" s="179" t="s">
        <v>127</v>
      </c>
      <c r="AV160" s="13" t="s">
        <v>83</v>
      </c>
      <c r="AW160" s="13" t="s">
        <v>31</v>
      </c>
      <c r="AX160" s="13" t="s">
        <v>75</v>
      </c>
      <c r="AY160" s="179" t="s">
        <v>120</v>
      </c>
    </row>
    <row r="161" spans="2:51" s="14" customFormat="1">
      <c r="B161" s="185"/>
      <c r="D161" s="178" t="s">
        <v>129</v>
      </c>
      <c r="E161" s="186" t="s">
        <v>1</v>
      </c>
      <c r="F161" s="187" t="s">
        <v>155</v>
      </c>
      <c r="H161" s="188">
        <v>1.4E-2</v>
      </c>
      <c r="I161" s="189"/>
      <c r="L161" s="185"/>
      <c r="M161" s="190"/>
      <c r="N161" s="191"/>
      <c r="O161" s="191"/>
      <c r="P161" s="191"/>
      <c r="Q161" s="191"/>
      <c r="R161" s="191"/>
      <c r="S161" s="191"/>
      <c r="T161" s="192"/>
      <c r="AT161" s="186" t="s">
        <v>129</v>
      </c>
      <c r="AU161" s="186" t="s">
        <v>127</v>
      </c>
      <c r="AV161" s="14" t="s">
        <v>127</v>
      </c>
      <c r="AW161" s="14" t="s">
        <v>31</v>
      </c>
      <c r="AX161" s="14" t="s">
        <v>75</v>
      </c>
      <c r="AY161" s="186" t="s">
        <v>120</v>
      </c>
    </row>
    <row r="162" spans="2:51" s="14" customFormat="1">
      <c r="B162" s="185"/>
      <c r="D162" s="178" t="s">
        <v>129</v>
      </c>
      <c r="E162" s="186" t="s">
        <v>1</v>
      </c>
      <c r="F162" s="187" t="s">
        <v>156</v>
      </c>
      <c r="H162" s="188">
        <v>0.57899999999999996</v>
      </c>
      <c r="I162" s="189"/>
      <c r="L162" s="185"/>
      <c r="M162" s="190"/>
      <c r="N162" s="191"/>
      <c r="O162" s="191"/>
      <c r="P162" s="191"/>
      <c r="Q162" s="191"/>
      <c r="R162" s="191"/>
      <c r="S162" s="191"/>
      <c r="T162" s="192"/>
      <c r="AT162" s="186" t="s">
        <v>129</v>
      </c>
      <c r="AU162" s="186" t="s">
        <v>127</v>
      </c>
      <c r="AV162" s="14" t="s">
        <v>127</v>
      </c>
      <c r="AW162" s="14" t="s">
        <v>31</v>
      </c>
      <c r="AX162" s="14" t="s">
        <v>75</v>
      </c>
      <c r="AY162" s="186" t="s">
        <v>120</v>
      </c>
    </row>
    <row r="163" spans="2:51" s="15" customFormat="1">
      <c r="B163" s="193"/>
      <c r="D163" s="178" t="s">
        <v>129</v>
      </c>
      <c r="E163" s="194" t="s">
        <v>1</v>
      </c>
      <c r="F163" s="195" t="s">
        <v>135</v>
      </c>
      <c r="H163" s="196">
        <v>0.59299999999999997</v>
      </c>
      <c r="I163" s="197"/>
      <c r="L163" s="193"/>
      <c r="M163" s="198"/>
      <c r="N163" s="199"/>
      <c r="O163" s="199"/>
      <c r="P163" s="199"/>
      <c r="Q163" s="199"/>
      <c r="R163" s="199"/>
      <c r="S163" s="199"/>
      <c r="T163" s="200"/>
      <c r="AT163" s="194" t="s">
        <v>129</v>
      </c>
      <c r="AU163" s="194" t="s">
        <v>127</v>
      </c>
      <c r="AV163" s="15" t="s">
        <v>136</v>
      </c>
      <c r="AW163" s="15" t="s">
        <v>31</v>
      </c>
      <c r="AX163" s="15" t="s">
        <v>75</v>
      </c>
      <c r="AY163" s="194" t="s">
        <v>120</v>
      </c>
    </row>
    <row r="164" spans="2:51" s="13" customFormat="1">
      <c r="B164" s="177"/>
      <c r="D164" s="178" t="s">
        <v>129</v>
      </c>
      <c r="E164" s="179" t="s">
        <v>1</v>
      </c>
      <c r="F164" s="180" t="s">
        <v>157</v>
      </c>
      <c r="H164" s="179" t="s">
        <v>1</v>
      </c>
      <c r="I164" s="181"/>
      <c r="L164" s="177"/>
      <c r="M164" s="182"/>
      <c r="N164" s="183"/>
      <c r="O164" s="183"/>
      <c r="P164" s="183"/>
      <c r="Q164" s="183"/>
      <c r="R164" s="183"/>
      <c r="S164" s="183"/>
      <c r="T164" s="184"/>
      <c r="AT164" s="179" t="s">
        <v>129</v>
      </c>
      <c r="AU164" s="179" t="s">
        <v>127</v>
      </c>
      <c r="AV164" s="13" t="s">
        <v>83</v>
      </c>
      <c r="AW164" s="13" t="s">
        <v>31</v>
      </c>
      <c r="AX164" s="13" t="s">
        <v>75</v>
      </c>
      <c r="AY164" s="179" t="s">
        <v>120</v>
      </c>
    </row>
    <row r="165" spans="2:51" s="14" customFormat="1">
      <c r="B165" s="185"/>
      <c r="D165" s="178" t="s">
        <v>129</v>
      </c>
      <c r="E165" s="186" t="s">
        <v>1</v>
      </c>
      <c r="F165" s="187" t="s">
        <v>158</v>
      </c>
      <c r="H165" s="188">
        <v>6.8000000000000005E-2</v>
      </c>
      <c r="I165" s="189"/>
      <c r="L165" s="185"/>
      <c r="M165" s="190"/>
      <c r="N165" s="191"/>
      <c r="O165" s="191"/>
      <c r="P165" s="191"/>
      <c r="Q165" s="191"/>
      <c r="R165" s="191"/>
      <c r="S165" s="191"/>
      <c r="T165" s="192"/>
      <c r="AT165" s="186" t="s">
        <v>129</v>
      </c>
      <c r="AU165" s="186" t="s">
        <v>127</v>
      </c>
      <c r="AV165" s="14" t="s">
        <v>127</v>
      </c>
      <c r="AW165" s="14" t="s">
        <v>31</v>
      </c>
      <c r="AX165" s="14" t="s">
        <v>75</v>
      </c>
      <c r="AY165" s="186" t="s">
        <v>120</v>
      </c>
    </row>
    <row r="166" spans="2:51" s="14" customFormat="1">
      <c r="B166" s="185"/>
      <c r="D166" s="178" t="s">
        <v>129</v>
      </c>
      <c r="E166" s="186" t="s">
        <v>1</v>
      </c>
      <c r="F166" s="187" t="s">
        <v>159</v>
      </c>
      <c r="H166" s="188">
        <v>0.75900000000000001</v>
      </c>
      <c r="I166" s="189"/>
      <c r="L166" s="185"/>
      <c r="M166" s="190"/>
      <c r="N166" s="191"/>
      <c r="O166" s="191"/>
      <c r="P166" s="191"/>
      <c r="Q166" s="191"/>
      <c r="R166" s="191"/>
      <c r="S166" s="191"/>
      <c r="T166" s="192"/>
      <c r="AT166" s="186" t="s">
        <v>129</v>
      </c>
      <c r="AU166" s="186" t="s">
        <v>127</v>
      </c>
      <c r="AV166" s="14" t="s">
        <v>127</v>
      </c>
      <c r="AW166" s="14" t="s">
        <v>31</v>
      </c>
      <c r="AX166" s="14" t="s">
        <v>75</v>
      </c>
      <c r="AY166" s="186" t="s">
        <v>120</v>
      </c>
    </row>
    <row r="167" spans="2:51" s="14" customFormat="1">
      <c r="B167" s="185"/>
      <c r="D167" s="178" t="s">
        <v>129</v>
      </c>
      <c r="E167" s="186" t="s">
        <v>1</v>
      </c>
      <c r="F167" s="187" t="s">
        <v>160</v>
      </c>
      <c r="H167" s="188">
        <v>0.94899999999999995</v>
      </c>
      <c r="I167" s="189"/>
      <c r="L167" s="185"/>
      <c r="M167" s="190"/>
      <c r="N167" s="191"/>
      <c r="O167" s="191"/>
      <c r="P167" s="191"/>
      <c r="Q167" s="191"/>
      <c r="R167" s="191"/>
      <c r="S167" s="191"/>
      <c r="T167" s="192"/>
      <c r="AT167" s="186" t="s">
        <v>129</v>
      </c>
      <c r="AU167" s="186" t="s">
        <v>127</v>
      </c>
      <c r="AV167" s="14" t="s">
        <v>127</v>
      </c>
      <c r="AW167" s="14" t="s">
        <v>31</v>
      </c>
      <c r="AX167" s="14" t="s">
        <v>75</v>
      </c>
      <c r="AY167" s="186" t="s">
        <v>120</v>
      </c>
    </row>
    <row r="168" spans="2:51" s="14" customFormat="1">
      <c r="B168" s="185"/>
      <c r="D168" s="178" t="s">
        <v>129</v>
      </c>
      <c r="E168" s="186" t="s">
        <v>1</v>
      </c>
      <c r="F168" s="187" t="s">
        <v>161</v>
      </c>
      <c r="H168" s="188">
        <v>7.0999999999999994E-2</v>
      </c>
      <c r="I168" s="189"/>
      <c r="L168" s="185"/>
      <c r="M168" s="190"/>
      <c r="N168" s="191"/>
      <c r="O168" s="191"/>
      <c r="P168" s="191"/>
      <c r="Q168" s="191"/>
      <c r="R168" s="191"/>
      <c r="S168" s="191"/>
      <c r="T168" s="192"/>
      <c r="AT168" s="186" t="s">
        <v>129</v>
      </c>
      <c r="AU168" s="186" t="s">
        <v>127</v>
      </c>
      <c r="AV168" s="14" t="s">
        <v>127</v>
      </c>
      <c r="AW168" s="14" t="s">
        <v>31</v>
      </c>
      <c r="AX168" s="14" t="s">
        <v>75</v>
      </c>
      <c r="AY168" s="186" t="s">
        <v>120</v>
      </c>
    </row>
    <row r="169" spans="2:51" s="14" customFormat="1">
      <c r="B169" s="185"/>
      <c r="D169" s="178" t="s">
        <v>129</v>
      </c>
      <c r="E169" s="186" t="s">
        <v>1</v>
      </c>
      <c r="F169" s="187" t="s">
        <v>162</v>
      </c>
      <c r="H169" s="188">
        <v>0.112</v>
      </c>
      <c r="I169" s="189"/>
      <c r="L169" s="185"/>
      <c r="M169" s="190"/>
      <c r="N169" s="191"/>
      <c r="O169" s="191"/>
      <c r="P169" s="191"/>
      <c r="Q169" s="191"/>
      <c r="R169" s="191"/>
      <c r="S169" s="191"/>
      <c r="T169" s="192"/>
      <c r="AT169" s="186" t="s">
        <v>129</v>
      </c>
      <c r="AU169" s="186" t="s">
        <v>127</v>
      </c>
      <c r="AV169" s="14" t="s">
        <v>127</v>
      </c>
      <c r="AW169" s="14" t="s">
        <v>31</v>
      </c>
      <c r="AX169" s="14" t="s">
        <v>75</v>
      </c>
      <c r="AY169" s="186" t="s">
        <v>120</v>
      </c>
    </row>
    <row r="170" spans="2:51" s="14" customFormat="1">
      <c r="B170" s="185"/>
      <c r="D170" s="178" t="s">
        <v>129</v>
      </c>
      <c r="E170" s="186" t="s">
        <v>1</v>
      </c>
      <c r="F170" s="187" t="s">
        <v>163</v>
      </c>
      <c r="H170" s="188">
        <v>0.82299999999999995</v>
      </c>
      <c r="I170" s="189"/>
      <c r="L170" s="185"/>
      <c r="M170" s="190"/>
      <c r="N170" s="191"/>
      <c r="O170" s="191"/>
      <c r="P170" s="191"/>
      <c r="Q170" s="191"/>
      <c r="R170" s="191"/>
      <c r="S170" s="191"/>
      <c r="T170" s="192"/>
      <c r="AT170" s="186" t="s">
        <v>129</v>
      </c>
      <c r="AU170" s="186" t="s">
        <v>127</v>
      </c>
      <c r="AV170" s="14" t="s">
        <v>127</v>
      </c>
      <c r="AW170" s="14" t="s">
        <v>31</v>
      </c>
      <c r="AX170" s="14" t="s">
        <v>75</v>
      </c>
      <c r="AY170" s="186" t="s">
        <v>120</v>
      </c>
    </row>
    <row r="171" spans="2:51" s="14" customFormat="1">
      <c r="B171" s="185"/>
      <c r="D171" s="178" t="s">
        <v>129</v>
      </c>
      <c r="E171" s="186" t="s">
        <v>1</v>
      </c>
      <c r="F171" s="187" t="s">
        <v>164</v>
      </c>
      <c r="H171" s="188">
        <v>0.65700000000000003</v>
      </c>
      <c r="I171" s="189"/>
      <c r="L171" s="185"/>
      <c r="M171" s="190"/>
      <c r="N171" s="191"/>
      <c r="O171" s="191"/>
      <c r="P171" s="191"/>
      <c r="Q171" s="191"/>
      <c r="R171" s="191"/>
      <c r="S171" s="191"/>
      <c r="T171" s="192"/>
      <c r="AT171" s="186" t="s">
        <v>129</v>
      </c>
      <c r="AU171" s="186" t="s">
        <v>127</v>
      </c>
      <c r="AV171" s="14" t="s">
        <v>127</v>
      </c>
      <c r="AW171" s="14" t="s">
        <v>31</v>
      </c>
      <c r="AX171" s="14" t="s">
        <v>75</v>
      </c>
      <c r="AY171" s="186" t="s">
        <v>120</v>
      </c>
    </row>
    <row r="172" spans="2:51" s="14" customFormat="1">
      <c r="B172" s="185"/>
      <c r="D172" s="178" t="s">
        <v>129</v>
      </c>
      <c r="E172" s="186" t="s">
        <v>1</v>
      </c>
      <c r="F172" s="187" t="s">
        <v>165</v>
      </c>
      <c r="H172" s="188">
        <v>1.038</v>
      </c>
      <c r="I172" s="189"/>
      <c r="L172" s="185"/>
      <c r="M172" s="190"/>
      <c r="N172" s="191"/>
      <c r="O172" s="191"/>
      <c r="P172" s="191"/>
      <c r="Q172" s="191"/>
      <c r="R172" s="191"/>
      <c r="S172" s="191"/>
      <c r="T172" s="192"/>
      <c r="AT172" s="186" t="s">
        <v>129</v>
      </c>
      <c r="AU172" s="186" t="s">
        <v>127</v>
      </c>
      <c r="AV172" s="14" t="s">
        <v>127</v>
      </c>
      <c r="AW172" s="14" t="s">
        <v>31</v>
      </c>
      <c r="AX172" s="14" t="s">
        <v>75</v>
      </c>
      <c r="AY172" s="186" t="s">
        <v>120</v>
      </c>
    </row>
    <row r="173" spans="2:51" s="14" customFormat="1">
      <c r="B173" s="185"/>
      <c r="D173" s="178" t="s">
        <v>129</v>
      </c>
      <c r="E173" s="186" t="s">
        <v>1</v>
      </c>
      <c r="F173" s="187" t="s">
        <v>166</v>
      </c>
      <c r="H173" s="188">
        <v>0.84099999999999997</v>
      </c>
      <c r="I173" s="189"/>
      <c r="L173" s="185"/>
      <c r="M173" s="190"/>
      <c r="N173" s="191"/>
      <c r="O173" s="191"/>
      <c r="P173" s="191"/>
      <c r="Q173" s="191"/>
      <c r="R173" s="191"/>
      <c r="S173" s="191"/>
      <c r="T173" s="192"/>
      <c r="AT173" s="186" t="s">
        <v>129</v>
      </c>
      <c r="AU173" s="186" t="s">
        <v>127</v>
      </c>
      <c r="AV173" s="14" t="s">
        <v>127</v>
      </c>
      <c r="AW173" s="14" t="s">
        <v>31</v>
      </c>
      <c r="AX173" s="14" t="s">
        <v>75</v>
      </c>
      <c r="AY173" s="186" t="s">
        <v>120</v>
      </c>
    </row>
    <row r="174" spans="2:51" s="14" customFormat="1">
      <c r="B174" s="185"/>
      <c r="D174" s="178" t="s">
        <v>129</v>
      </c>
      <c r="E174" s="186" t="s">
        <v>1</v>
      </c>
      <c r="F174" s="187" t="s">
        <v>167</v>
      </c>
      <c r="H174" s="188">
        <v>0.53800000000000003</v>
      </c>
      <c r="I174" s="189"/>
      <c r="L174" s="185"/>
      <c r="M174" s="190"/>
      <c r="N174" s="191"/>
      <c r="O174" s="191"/>
      <c r="P174" s="191"/>
      <c r="Q174" s="191"/>
      <c r="R174" s="191"/>
      <c r="S174" s="191"/>
      <c r="T174" s="192"/>
      <c r="AT174" s="186" t="s">
        <v>129</v>
      </c>
      <c r="AU174" s="186" t="s">
        <v>127</v>
      </c>
      <c r="AV174" s="14" t="s">
        <v>127</v>
      </c>
      <c r="AW174" s="14" t="s">
        <v>31</v>
      </c>
      <c r="AX174" s="14" t="s">
        <v>75</v>
      </c>
      <c r="AY174" s="186" t="s">
        <v>120</v>
      </c>
    </row>
    <row r="175" spans="2:51" s="15" customFormat="1">
      <c r="B175" s="193"/>
      <c r="D175" s="178" t="s">
        <v>129</v>
      </c>
      <c r="E175" s="194" t="s">
        <v>1</v>
      </c>
      <c r="F175" s="195" t="s">
        <v>135</v>
      </c>
      <c r="H175" s="196">
        <v>5.8560000000000008</v>
      </c>
      <c r="I175" s="197"/>
      <c r="L175" s="193"/>
      <c r="M175" s="198"/>
      <c r="N175" s="199"/>
      <c r="O175" s="199"/>
      <c r="P175" s="199"/>
      <c r="Q175" s="199"/>
      <c r="R175" s="199"/>
      <c r="S175" s="199"/>
      <c r="T175" s="200"/>
      <c r="AT175" s="194" t="s">
        <v>129</v>
      </c>
      <c r="AU175" s="194" t="s">
        <v>127</v>
      </c>
      <c r="AV175" s="15" t="s">
        <v>136</v>
      </c>
      <c r="AW175" s="15" t="s">
        <v>31</v>
      </c>
      <c r="AX175" s="15" t="s">
        <v>75</v>
      </c>
      <c r="AY175" s="194" t="s">
        <v>120</v>
      </c>
    </row>
    <row r="176" spans="2:51" s="13" customFormat="1">
      <c r="B176" s="177"/>
      <c r="D176" s="178" t="s">
        <v>129</v>
      </c>
      <c r="E176" s="179" t="s">
        <v>1</v>
      </c>
      <c r="F176" s="180" t="s">
        <v>168</v>
      </c>
      <c r="H176" s="179" t="s">
        <v>1</v>
      </c>
      <c r="I176" s="181"/>
      <c r="L176" s="177"/>
      <c r="M176" s="182"/>
      <c r="N176" s="183"/>
      <c r="O176" s="183"/>
      <c r="P176" s="183"/>
      <c r="Q176" s="183"/>
      <c r="R176" s="183"/>
      <c r="S176" s="183"/>
      <c r="T176" s="184"/>
      <c r="AT176" s="179" t="s">
        <v>129</v>
      </c>
      <c r="AU176" s="179" t="s">
        <v>127</v>
      </c>
      <c r="AV176" s="13" t="s">
        <v>83</v>
      </c>
      <c r="AW176" s="13" t="s">
        <v>31</v>
      </c>
      <c r="AX176" s="13" t="s">
        <v>75</v>
      </c>
      <c r="AY176" s="179" t="s">
        <v>120</v>
      </c>
    </row>
    <row r="177" spans="2:51" s="14" customFormat="1">
      <c r="B177" s="185"/>
      <c r="D177" s="178" t="s">
        <v>129</v>
      </c>
      <c r="E177" s="186" t="s">
        <v>1</v>
      </c>
      <c r="F177" s="187" t="s">
        <v>143</v>
      </c>
      <c r="H177" s="188">
        <v>8.5999999999999993E-2</v>
      </c>
      <c r="I177" s="189"/>
      <c r="L177" s="185"/>
      <c r="M177" s="190"/>
      <c r="N177" s="191"/>
      <c r="O177" s="191"/>
      <c r="P177" s="191"/>
      <c r="Q177" s="191"/>
      <c r="R177" s="191"/>
      <c r="S177" s="191"/>
      <c r="T177" s="192"/>
      <c r="AT177" s="186" t="s">
        <v>129</v>
      </c>
      <c r="AU177" s="186" t="s">
        <v>127</v>
      </c>
      <c r="AV177" s="14" t="s">
        <v>127</v>
      </c>
      <c r="AW177" s="14" t="s">
        <v>31</v>
      </c>
      <c r="AX177" s="14" t="s">
        <v>75</v>
      </c>
      <c r="AY177" s="186" t="s">
        <v>120</v>
      </c>
    </row>
    <row r="178" spans="2:51" s="14" customFormat="1">
      <c r="B178" s="185"/>
      <c r="D178" s="178" t="s">
        <v>129</v>
      </c>
      <c r="E178" s="186" t="s">
        <v>1</v>
      </c>
      <c r="F178" s="187" t="s">
        <v>169</v>
      </c>
      <c r="H178" s="188">
        <v>1.0489999999999999</v>
      </c>
      <c r="I178" s="189"/>
      <c r="L178" s="185"/>
      <c r="M178" s="190"/>
      <c r="N178" s="191"/>
      <c r="O178" s="191"/>
      <c r="P178" s="191"/>
      <c r="Q178" s="191"/>
      <c r="R178" s="191"/>
      <c r="S178" s="191"/>
      <c r="T178" s="192"/>
      <c r="AT178" s="186" t="s">
        <v>129</v>
      </c>
      <c r="AU178" s="186" t="s">
        <v>127</v>
      </c>
      <c r="AV178" s="14" t="s">
        <v>127</v>
      </c>
      <c r="AW178" s="14" t="s">
        <v>31</v>
      </c>
      <c r="AX178" s="14" t="s">
        <v>75</v>
      </c>
      <c r="AY178" s="186" t="s">
        <v>120</v>
      </c>
    </row>
    <row r="179" spans="2:51" s="14" customFormat="1">
      <c r="B179" s="185"/>
      <c r="D179" s="178" t="s">
        <v>129</v>
      </c>
      <c r="E179" s="186" t="s">
        <v>1</v>
      </c>
      <c r="F179" s="187" t="s">
        <v>170</v>
      </c>
      <c r="H179" s="188">
        <v>0.372</v>
      </c>
      <c r="I179" s="189"/>
      <c r="L179" s="185"/>
      <c r="M179" s="190"/>
      <c r="N179" s="191"/>
      <c r="O179" s="191"/>
      <c r="P179" s="191"/>
      <c r="Q179" s="191"/>
      <c r="R179" s="191"/>
      <c r="S179" s="191"/>
      <c r="T179" s="192"/>
      <c r="AT179" s="186" t="s">
        <v>129</v>
      </c>
      <c r="AU179" s="186" t="s">
        <v>127</v>
      </c>
      <c r="AV179" s="14" t="s">
        <v>127</v>
      </c>
      <c r="AW179" s="14" t="s">
        <v>31</v>
      </c>
      <c r="AX179" s="14" t="s">
        <v>75</v>
      </c>
      <c r="AY179" s="186" t="s">
        <v>120</v>
      </c>
    </row>
    <row r="180" spans="2:51" s="14" customFormat="1">
      <c r="B180" s="185"/>
      <c r="D180" s="178" t="s">
        <v>129</v>
      </c>
      <c r="E180" s="186" t="s">
        <v>1</v>
      </c>
      <c r="F180" s="187" t="s">
        <v>171</v>
      </c>
      <c r="H180" s="188">
        <v>7.8E-2</v>
      </c>
      <c r="I180" s="189"/>
      <c r="L180" s="185"/>
      <c r="M180" s="190"/>
      <c r="N180" s="191"/>
      <c r="O180" s="191"/>
      <c r="P180" s="191"/>
      <c r="Q180" s="191"/>
      <c r="R180" s="191"/>
      <c r="S180" s="191"/>
      <c r="T180" s="192"/>
      <c r="AT180" s="186" t="s">
        <v>129</v>
      </c>
      <c r="AU180" s="186" t="s">
        <v>127</v>
      </c>
      <c r="AV180" s="14" t="s">
        <v>127</v>
      </c>
      <c r="AW180" s="14" t="s">
        <v>31</v>
      </c>
      <c r="AX180" s="14" t="s">
        <v>75</v>
      </c>
      <c r="AY180" s="186" t="s">
        <v>120</v>
      </c>
    </row>
    <row r="181" spans="2:51" s="14" customFormat="1">
      <c r="B181" s="185"/>
      <c r="D181" s="178" t="s">
        <v>129</v>
      </c>
      <c r="E181" s="186" t="s">
        <v>1</v>
      </c>
      <c r="F181" s="187" t="s">
        <v>172</v>
      </c>
      <c r="H181" s="188">
        <v>0.105</v>
      </c>
      <c r="I181" s="189"/>
      <c r="L181" s="185"/>
      <c r="M181" s="190"/>
      <c r="N181" s="191"/>
      <c r="O181" s="191"/>
      <c r="P181" s="191"/>
      <c r="Q181" s="191"/>
      <c r="R181" s="191"/>
      <c r="S181" s="191"/>
      <c r="T181" s="192"/>
      <c r="AT181" s="186" t="s">
        <v>129</v>
      </c>
      <c r="AU181" s="186" t="s">
        <v>127</v>
      </c>
      <c r="AV181" s="14" t="s">
        <v>127</v>
      </c>
      <c r="AW181" s="14" t="s">
        <v>31</v>
      </c>
      <c r="AX181" s="14" t="s">
        <v>75</v>
      </c>
      <c r="AY181" s="186" t="s">
        <v>120</v>
      </c>
    </row>
    <row r="182" spans="2:51" s="14" customFormat="1">
      <c r="B182" s="185"/>
      <c r="D182" s="178" t="s">
        <v>129</v>
      </c>
      <c r="E182" s="186" t="s">
        <v>1</v>
      </c>
      <c r="F182" s="187" t="s">
        <v>173</v>
      </c>
      <c r="H182" s="188">
        <v>2.347</v>
      </c>
      <c r="I182" s="189"/>
      <c r="L182" s="185"/>
      <c r="M182" s="190"/>
      <c r="N182" s="191"/>
      <c r="O182" s="191"/>
      <c r="P182" s="191"/>
      <c r="Q182" s="191"/>
      <c r="R182" s="191"/>
      <c r="S182" s="191"/>
      <c r="T182" s="192"/>
      <c r="AT182" s="186" t="s">
        <v>129</v>
      </c>
      <c r="AU182" s="186" t="s">
        <v>127</v>
      </c>
      <c r="AV182" s="14" t="s">
        <v>127</v>
      </c>
      <c r="AW182" s="14" t="s">
        <v>31</v>
      </c>
      <c r="AX182" s="14" t="s">
        <v>75</v>
      </c>
      <c r="AY182" s="186" t="s">
        <v>120</v>
      </c>
    </row>
    <row r="183" spans="2:51" s="14" customFormat="1">
      <c r="B183" s="185"/>
      <c r="D183" s="178" t="s">
        <v>129</v>
      </c>
      <c r="E183" s="186" t="s">
        <v>1</v>
      </c>
      <c r="F183" s="187" t="s">
        <v>174</v>
      </c>
      <c r="H183" s="188">
        <v>0.68600000000000005</v>
      </c>
      <c r="I183" s="189"/>
      <c r="L183" s="185"/>
      <c r="M183" s="190"/>
      <c r="N183" s="191"/>
      <c r="O183" s="191"/>
      <c r="P183" s="191"/>
      <c r="Q183" s="191"/>
      <c r="R183" s="191"/>
      <c r="S183" s="191"/>
      <c r="T183" s="192"/>
      <c r="AT183" s="186" t="s">
        <v>129</v>
      </c>
      <c r="AU183" s="186" t="s">
        <v>127</v>
      </c>
      <c r="AV183" s="14" t="s">
        <v>127</v>
      </c>
      <c r="AW183" s="14" t="s">
        <v>31</v>
      </c>
      <c r="AX183" s="14" t="s">
        <v>75</v>
      </c>
      <c r="AY183" s="186" t="s">
        <v>120</v>
      </c>
    </row>
    <row r="184" spans="2:51" s="14" customFormat="1">
      <c r="B184" s="185"/>
      <c r="D184" s="178" t="s">
        <v>129</v>
      </c>
      <c r="E184" s="186" t="s">
        <v>1</v>
      </c>
      <c r="F184" s="187" t="s">
        <v>175</v>
      </c>
      <c r="H184" s="188">
        <v>2.5649999999999999</v>
      </c>
      <c r="I184" s="189"/>
      <c r="L184" s="185"/>
      <c r="M184" s="190"/>
      <c r="N184" s="191"/>
      <c r="O184" s="191"/>
      <c r="P184" s="191"/>
      <c r="Q184" s="191"/>
      <c r="R184" s="191"/>
      <c r="S184" s="191"/>
      <c r="T184" s="192"/>
      <c r="AT184" s="186" t="s">
        <v>129</v>
      </c>
      <c r="AU184" s="186" t="s">
        <v>127</v>
      </c>
      <c r="AV184" s="14" t="s">
        <v>127</v>
      </c>
      <c r="AW184" s="14" t="s">
        <v>31</v>
      </c>
      <c r="AX184" s="14" t="s">
        <v>75</v>
      </c>
      <c r="AY184" s="186" t="s">
        <v>120</v>
      </c>
    </row>
    <row r="185" spans="2:51" s="15" customFormat="1">
      <c r="B185" s="193"/>
      <c r="D185" s="178" t="s">
        <v>129</v>
      </c>
      <c r="E185" s="194" t="s">
        <v>1</v>
      </c>
      <c r="F185" s="195" t="s">
        <v>135</v>
      </c>
      <c r="H185" s="196">
        <v>7.2880000000000003</v>
      </c>
      <c r="I185" s="197"/>
      <c r="L185" s="193"/>
      <c r="M185" s="198"/>
      <c r="N185" s="199"/>
      <c r="O185" s="199"/>
      <c r="P185" s="199"/>
      <c r="Q185" s="199"/>
      <c r="R185" s="199"/>
      <c r="S185" s="199"/>
      <c r="T185" s="200"/>
      <c r="AT185" s="194" t="s">
        <v>129</v>
      </c>
      <c r="AU185" s="194" t="s">
        <v>127</v>
      </c>
      <c r="AV185" s="15" t="s">
        <v>136</v>
      </c>
      <c r="AW185" s="15" t="s">
        <v>31</v>
      </c>
      <c r="AX185" s="15" t="s">
        <v>75</v>
      </c>
      <c r="AY185" s="194" t="s">
        <v>120</v>
      </c>
    </row>
    <row r="186" spans="2:51" s="13" customFormat="1">
      <c r="B186" s="177"/>
      <c r="D186" s="178" t="s">
        <v>129</v>
      </c>
      <c r="E186" s="179" t="s">
        <v>1</v>
      </c>
      <c r="F186" s="180" t="s">
        <v>176</v>
      </c>
      <c r="H186" s="179" t="s">
        <v>1</v>
      </c>
      <c r="I186" s="181"/>
      <c r="L186" s="177"/>
      <c r="M186" s="182"/>
      <c r="N186" s="183"/>
      <c r="O186" s="183"/>
      <c r="P186" s="183"/>
      <c r="Q186" s="183"/>
      <c r="R186" s="183"/>
      <c r="S186" s="183"/>
      <c r="T186" s="184"/>
      <c r="AT186" s="179" t="s">
        <v>129</v>
      </c>
      <c r="AU186" s="179" t="s">
        <v>127</v>
      </c>
      <c r="AV186" s="13" t="s">
        <v>83</v>
      </c>
      <c r="AW186" s="13" t="s">
        <v>31</v>
      </c>
      <c r="AX186" s="13" t="s">
        <v>75</v>
      </c>
      <c r="AY186" s="179" t="s">
        <v>120</v>
      </c>
    </row>
    <row r="187" spans="2:51" s="14" customFormat="1">
      <c r="B187" s="185"/>
      <c r="D187" s="178" t="s">
        <v>129</v>
      </c>
      <c r="E187" s="186" t="s">
        <v>1</v>
      </c>
      <c r="F187" s="187" t="s">
        <v>177</v>
      </c>
      <c r="H187" s="188">
        <v>9.1999999999999998E-2</v>
      </c>
      <c r="I187" s="189"/>
      <c r="L187" s="185"/>
      <c r="M187" s="190"/>
      <c r="N187" s="191"/>
      <c r="O187" s="191"/>
      <c r="P187" s="191"/>
      <c r="Q187" s="191"/>
      <c r="R187" s="191"/>
      <c r="S187" s="191"/>
      <c r="T187" s="192"/>
      <c r="AT187" s="186" t="s">
        <v>129</v>
      </c>
      <c r="AU187" s="186" t="s">
        <v>127</v>
      </c>
      <c r="AV187" s="14" t="s">
        <v>127</v>
      </c>
      <c r="AW187" s="14" t="s">
        <v>31</v>
      </c>
      <c r="AX187" s="14" t="s">
        <v>75</v>
      </c>
      <c r="AY187" s="186" t="s">
        <v>120</v>
      </c>
    </row>
    <row r="188" spans="2:51" s="14" customFormat="1">
      <c r="B188" s="185"/>
      <c r="D188" s="178" t="s">
        <v>129</v>
      </c>
      <c r="E188" s="186" t="s">
        <v>1</v>
      </c>
      <c r="F188" s="187" t="s">
        <v>178</v>
      </c>
      <c r="H188" s="188">
        <v>0.224</v>
      </c>
      <c r="I188" s="189"/>
      <c r="L188" s="185"/>
      <c r="M188" s="190"/>
      <c r="N188" s="191"/>
      <c r="O188" s="191"/>
      <c r="P188" s="191"/>
      <c r="Q188" s="191"/>
      <c r="R188" s="191"/>
      <c r="S188" s="191"/>
      <c r="T188" s="192"/>
      <c r="AT188" s="186" t="s">
        <v>129</v>
      </c>
      <c r="AU188" s="186" t="s">
        <v>127</v>
      </c>
      <c r="AV188" s="14" t="s">
        <v>127</v>
      </c>
      <c r="AW188" s="14" t="s">
        <v>31</v>
      </c>
      <c r="AX188" s="14" t="s">
        <v>75</v>
      </c>
      <c r="AY188" s="186" t="s">
        <v>120</v>
      </c>
    </row>
    <row r="189" spans="2:51" s="15" customFormat="1">
      <c r="B189" s="193"/>
      <c r="D189" s="178" t="s">
        <v>129</v>
      </c>
      <c r="E189" s="194" t="s">
        <v>1</v>
      </c>
      <c r="F189" s="195" t="s">
        <v>135</v>
      </c>
      <c r="H189" s="196">
        <v>0.316</v>
      </c>
      <c r="I189" s="197"/>
      <c r="L189" s="193"/>
      <c r="M189" s="198"/>
      <c r="N189" s="199"/>
      <c r="O189" s="199"/>
      <c r="P189" s="199"/>
      <c r="Q189" s="199"/>
      <c r="R189" s="199"/>
      <c r="S189" s="199"/>
      <c r="T189" s="200"/>
      <c r="AT189" s="194" t="s">
        <v>129</v>
      </c>
      <c r="AU189" s="194" t="s">
        <v>127</v>
      </c>
      <c r="AV189" s="15" t="s">
        <v>136</v>
      </c>
      <c r="AW189" s="15" t="s">
        <v>31</v>
      </c>
      <c r="AX189" s="15" t="s">
        <v>75</v>
      </c>
      <c r="AY189" s="194" t="s">
        <v>120</v>
      </c>
    </row>
    <row r="190" spans="2:51" s="13" customFormat="1">
      <c r="B190" s="177"/>
      <c r="D190" s="178" t="s">
        <v>129</v>
      </c>
      <c r="E190" s="179" t="s">
        <v>1</v>
      </c>
      <c r="F190" s="180" t="s">
        <v>179</v>
      </c>
      <c r="H190" s="179" t="s">
        <v>1</v>
      </c>
      <c r="I190" s="181"/>
      <c r="L190" s="177"/>
      <c r="M190" s="182"/>
      <c r="N190" s="183"/>
      <c r="O190" s="183"/>
      <c r="P190" s="183"/>
      <c r="Q190" s="183"/>
      <c r="R190" s="183"/>
      <c r="S190" s="183"/>
      <c r="T190" s="184"/>
      <c r="AT190" s="179" t="s">
        <v>129</v>
      </c>
      <c r="AU190" s="179" t="s">
        <v>127</v>
      </c>
      <c r="AV190" s="13" t="s">
        <v>83</v>
      </c>
      <c r="AW190" s="13" t="s">
        <v>31</v>
      </c>
      <c r="AX190" s="13" t="s">
        <v>75</v>
      </c>
      <c r="AY190" s="179" t="s">
        <v>120</v>
      </c>
    </row>
    <row r="191" spans="2:51" s="14" customFormat="1">
      <c r="B191" s="185"/>
      <c r="D191" s="178" t="s">
        <v>129</v>
      </c>
      <c r="E191" s="186" t="s">
        <v>1</v>
      </c>
      <c r="F191" s="187" t="s">
        <v>180</v>
      </c>
      <c r="H191" s="188">
        <v>9.4E-2</v>
      </c>
      <c r="I191" s="189"/>
      <c r="L191" s="185"/>
      <c r="M191" s="190"/>
      <c r="N191" s="191"/>
      <c r="O191" s="191"/>
      <c r="P191" s="191"/>
      <c r="Q191" s="191"/>
      <c r="R191" s="191"/>
      <c r="S191" s="191"/>
      <c r="T191" s="192"/>
      <c r="AT191" s="186" t="s">
        <v>129</v>
      </c>
      <c r="AU191" s="186" t="s">
        <v>127</v>
      </c>
      <c r="AV191" s="14" t="s">
        <v>127</v>
      </c>
      <c r="AW191" s="14" t="s">
        <v>31</v>
      </c>
      <c r="AX191" s="14" t="s">
        <v>75</v>
      </c>
      <c r="AY191" s="186" t="s">
        <v>120</v>
      </c>
    </row>
    <row r="192" spans="2:51" s="14" customFormat="1">
      <c r="B192" s="185"/>
      <c r="D192" s="178" t="s">
        <v>129</v>
      </c>
      <c r="E192" s="186" t="s">
        <v>1</v>
      </c>
      <c r="F192" s="187" t="s">
        <v>181</v>
      </c>
      <c r="H192" s="188">
        <v>0.22700000000000001</v>
      </c>
      <c r="I192" s="189"/>
      <c r="L192" s="185"/>
      <c r="M192" s="190"/>
      <c r="N192" s="191"/>
      <c r="O192" s="191"/>
      <c r="P192" s="191"/>
      <c r="Q192" s="191"/>
      <c r="R192" s="191"/>
      <c r="S192" s="191"/>
      <c r="T192" s="192"/>
      <c r="AT192" s="186" t="s">
        <v>129</v>
      </c>
      <c r="AU192" s="186" t="s">
        <v>127</v>
      </c>
      <c r="AV192" s="14" t="s">
        <v>127</v>
      </c>
      <c r="AW192" s="14" t="s">
        <v>31</v>
      </c>
      <c r="AX192" s="14" t="s">
        <v>75</v>
      </c>
      <c r="AY192" s="186" t="s">
        <v>120</v>
      </c>
    </row>
    <row r="193" spans="2:51" s="15" customFormat="1">
      <c r="B193" s="193"/>
      <c r="D193" s="178" t="s">
        <v>129</v>
      </c>
      <c r="E193" s="194" t="s">
        <v>1</v>
      </c>
      <c r="F193" s="195" t="s">
        <v>135</v>
      </c>
      <c r="H193" s="196">
        <v>0.32100000000000001</v>
      </c>
      <c r="I193" s="197"/>
      <c r="L193" s="193"/>
      <c r="M193" s="198"/>
      <c r="N193" s="199"/>
      <c r="O193" s="199"/>
      <c r="P193" s="199"/>
      <c r="Q193" s="199"/>
      <c r="R193" s="199"/>
      <c r="S193" s="199"/>
      <c r="T193" s="200"/>
      <c r="AT193" s="194" t="s">
        <v>129</v>
      </c>
      <c r="AU193" s="194" t="s">
        <v>127</v>
      </c>
      <c r="AV193" s="15" t="s">
        <v>136</v>
      </c>
      <c r="AW193" s="15" t="s">
        <v>31</v>
      </c>
      <c r="AX193" s="15" t="s">
        <v>75</v>
      </c>
      <c r="AY193" s="194" t="s">
        <v>120</v>
      </c>
    </row>
    <row r="194" spans="2:51" s="13" customFormat="1">
      <c r="B194" s="177"/>
      <c r="D194" s="178" t="s">
        <v>129</v>
      </c>
      <c r="E194" s="179" t="s">
        <v>1</v>
      </c>
      <c r="F194" s="180" t="s">
        <v>182</v>
      </c>
      <c r="H194" s="179" t="s">
        <v>1</v>
      </c>
      <c r="I194" s="181"/>
      <c r="L194" s="177"/>
      <c r="M194" s="182"/>
      <c r="N194" s="183"/>
      <c r="O194" s="183"/>
      <c r="P194" s="183"/>
      <c r="Q194" s="183"/>
      <c r="R194" s="183"/>
      <c r="S194" s="183"/>
      <c r="T194" s="184"/>
      <c r="AT194" s="179" t="s">
        <v>129</v>
      </c>
      <c r="AU194" s="179" t="s">
        <v>127</v>
      </c>
      <c r="AV194" s="13" t="s">
        <v>83</v>
      </c>
      <c r="AW194" s="13" t="s">
        <v>31</v>
      </c>
      <c r="AX194" s="13" t="s">
        <v>75</v>
      </c>
      <c r="AY194" s="179" t="s">
        <v>120</v>
      </c>
    </row>
    <row r="195" spans="2:51" s="14" customFormat="1">
      <c r="B195" s="185"/>
      <c r="D195" s="178" t="s">
        <v>129</v>
      </c>
      <c r="E195" s="186" t="s">
        <v>1</v>
      </c>
      <c r="F195" s="187" t="s">
        <v>183</v>
      </c>
      <c r="H195" s="188">
        <v>7.0000000000000007E-2</v>
      </c>
      <c r="I195" s="189"/>
      <c r="L195" s="185"/>
      <c r="M195" s="190"/>
      <c r="N195" s="191"/>
      <c r="O195" s="191"/>
      <c r="P195" s="191"/>
      <c r="Q195" s="191"/>
      <c r="R195" s="191"/>
      <c r="S195" s="191"/>
      <c r="T195" s="192"/>
      <c r="AT195" s="186" t="s">
        <v>129</v>
      </c>
      <c r="AU195" s="186" t="s">
        <v>127</v>
      </c>
      <c r="AV195" s="14" t="s">
        <v>127</v>
      </c>
      <c r="AW195" s="14" t="s">
        <v>31</v>
      </c>
      <c r="AX195" s="14" t="s">
        <v>75</v>
      </c>
      <c r="AY195" s="186" t="s">
        <v>120</v>
      </c>
    </row>
    <row r="196" spans="2:51" s="14" customFormat="1">
      <c r="B196" s="185"/>
      <c r="D196" s="178" t="s">
        <v>129</v>
      </c>
      <c r="E196" s="186" t="s">
        <v>1</v>
      </c>
      <c r="F196" s="187" t="s">
        <v>184</v>
      </c>
      <c r="H196" s="188">
        <v>0.64300000000000002</v>
      </c>
      <c r="I196" s="189"/>
      <c r="L196" s="185"/>
      <c r="M196" s="190"/>
      <c r="N196" s="191"/>
      <c r="O196" s="191"/>
      <c r="P196" s="191"/>
      <c r="Q196" s="191"/>
      <c r="R196" s="191"/>
      <c r="S196" s="191"/>
      <c r="T196" s="192"/>
      <c r="AT196" s="186" t="s">
        <v>129</v>
      </c>
      <c r="AU196" s="186" t="s">
        <v>127</v>
      </c>
      <c r="AV196" s="14" t="s">
        <v>127</v>
      </c>
      <c r="AW196" s="14" t="s">
        <v>31</v>
      </c>
      <c r="AX196" s="14" t="s">
        <v>75</v>
      </c>
      <c r="AY196" s="186" t="s">
        <v>120</v>
      </c>
    </row>
    <row r="197" spans="2:51" s="15" customFormat="1">
      <c r="B197" s="193"/>
      <c r="D197" s="178" t="s">
        <v>129</v>
      </c>
      <c r="E197" s="194" t="s">
        <v>1</v>
      </c>
      <c r="F197" s="195" t="s">
        <v>135</v>
      </c>
      <c r="H197" s="196">
        <v>0.71300000000000008</v>
      </c>
      <c r="I197" s="197"/>
      <c r="L197" s="193"/>
      <c r="M197" s="198"/>
      <c r="N197" s="199"/>
      <c r="O197" s="199"/>
      <c r="P197" s="199"/>
      <c r="Q197" s="199"/>
      <c r="R197" s="199"/>
      <c r="S197" s="199"/>
      <c r="T197" s="200"/>
      <c r="AT197" s="194" t="s">
        <v>129</v>
      </c>
      <c r="AU197" s="194" t="s">
        <v>127</v>
      </c>
      <c r="AV197" s="15" t="s">
        <v>136</v>
      </c>
      <c r="AW197" s="15" t="s">
        <v>31</v>
      </c>
      <c r="AX197" s="15" t="s">
        <v>75</v>
      </c>
      <c r="AY197" s="194" t="s">
        <v>120</v>
      </c>
    </row>
    <row r="198" spans="2:51" s="13" customFormat="1">
      <c r="B198" s="177"/>
      <c r="D198" s="178" t="s">
        <v>129</v>
      </c>
      <c r="E198" s="179" t="s">
        <v>1</v>
      </c>
      <c r="F198" s="180" t="s">
        <v>185</v>
      </c>
      <c r="H198" s="179" t="s">
        <v>1</v>
      </c>
      <c r="I198" s="181"/>
      <c r="L198" s="177"/>
      <c r="M198" s="182"/>
      <c r="N198" s="183"/>
      <c r="O198" s="183"/>
      <c r="P198" s="183"/>
      <c r="Q198" s="183"/>
      <c r="R198" s="183"/>
      <c r="S198" s="183"/>
      <c r="T198" s="184"/>
      <c r="AT198" s="179" t="s">
        <v>129</v>
      </c>
      <c r="AU198" s="179" t="s">
        <v>127</v>
      </c>
      <c r="AV198" s="13" t="s">
        <v>83</v>
      </c>
      <c r="AW198" s="13" t="s">
        <v>31</v>
      </c>
      <c r="AX198" s="13" t="s">
        <v>75</v>
      </c>
      <c r="AY198" s="179" t="s">
        <v>120</v>
      </c>
    </row>
    <row r="199" spans="2:51" s="14" customFormat="1">
      <c r="B199" s="185"/>
      <c r="D199" s="178" t="s">
        <v>129</v>
      </c>
      <c r="E199" s="186" t="s">
        <v>1</v>
      </c>
      <c r="F199" s="187" t="s">
        <v>186</v>
      </c>
      <c r="H199" s="188">
        <v>0.09</v>
      </c>
      <c r="I199" s="189"/>
      <c r="L199" s="185"/>
      <c r="M199" s="190"/>
      <c r="N199" s="191"/>
      <c r="O199" s="191"/>
      <c r="P199" s="191"/>
      <c r="Q199" s="191"/>
      <c r="R199" s="191"/>
      <c r="S199" s="191"/>
      <c r="T199" s="192"/>
      <c r="AT199" s="186" t="s">
        <v>129</v>
      </c>
      <c r="AU199" s="186" t="s">
        <v>127</v>
      </c>
      <c r="AV199" s="14" t="s">
        <v>127</v>
      </c>
      <c r="AW199" s="14" t="s">
        <v>31</v>
      </c>
      <c r="AX199" s="14" t="s">
        <v>75</v>
      </c>
      <c r="AY199" s="186" t="s">
        <v>120</v>
      </c>
    </row>
    <row r="200" spans="2:51" s="14" customFormat="1">
      <c r="B200" s="185"/>
      <c r="D200" s="178" t="s">
        <v>129</v>
      </c>
      <c r="E200" s="186" t="s">
        <v>1</v>
      </c>
      <c r="F200" s="187" t="s">
        <v>187</v>
      </c>
      <c r="H200" s="188">
        <v>1.952</v>
      </c>
      <c r="I200" s="189"/>
      <c r="L200" s="185"/>
      <c r="M200" s="190"/>
      <c r="N200" s="191"/>
      <c r="O200" s="191"/>
      <c r="P200" s="191"/>
      <c r="Q200" s="191"/>
      <c r="R200" s="191"/>
      <c r="S200" s="191"/>
      <c r="T200" s="192"/>
      <c r="AT200" s="186" t="s">
        <v>129</v>
      </c>
      <c r="AU200" s="186" t="s">
        <v>127</v>
      </c>
      <c r="AV200" s="14" t="s">
        <v>127</v>
      </c>
      <c r="AW200" s="14" t="s">
        <v>31</v>
      </c>
      <c r="AX200" s="14" t="s">
        <v>75</v>
      </c>
      <c r="AY200" s="186" t="s">
        <v>120</v>
      </c>
    </row>
    <row r="201" spans="2:51" s="15" customFormat="1">
      <c r="B201" s="193"/>
      <c r="D201" s="178" t="s">
        <v>129</v>
      </c>
      <c r="E201" s="194" t="s">
        <v>1</v>
      </c>
      <c r="F201" s="195" t="s">
        <v>135</v>
      </c>
      <c r="H201" s="196">
        <v>2.0419999999999998</v>
      </c>
      <c r="I201" s="197"/>
      <c r="L201" s="193"/>
      <c r="M201" s="198"/>
      <c r="N201" s="199"/>
      <c r="O201" s="199"/>
      <c r="P201" s="199"/>
      <c r="Q201" s="199"/>
      <c r="R201" s="199"/>
      <c r="S201" s="199"/>
      <c r="T201" s="200"/>
      <c r="AT201" s="194" t="s">
        <v>129</v>
      </c>
      <c r="AU201" s="194" t="s">
        <v>127</v>
      </c>
      <c r="AV201" s="15" t="s">
        <v>136</v>
      </c>
      <c r="AW201" s="15" t="s">
        <v>31</v>
      </c>
      <c r="AX201" s="15" t="s">
        <v>75</v>
      </c>
      <c r="AY201" s="194" t="s">
        <v>120</v>
      </c>
    </row>
    <row r="202" spans="2:51" s="13" customFormat="1">
      <c r="B202" s="177"/>
      <c r="D202" s="178" t="s">
        <v>129</v>
      </c>
      <c r="E202" s="179" t="s">
        <v>1</v>
      </c>
      <c r="F202" s="180" t="s">
        <v>188</v>
      </c>
      <c r="H202" s="179" t="s">
        <v>1</v>
      </c>
      <c r="I202" s="181"/>
      <c r="L202" s="177"/>
      <c r="M202" s="182"/>
      <c r="N202" s="183"/>
      <c r="O202" s="183"/>
      <c r="P202" s="183"/>
      <c r="Q202" s="183"/>
      <c r="R202" s="183"/>
      <c r="S202" s="183"/>
      <c r="T202" s="184"/>
      <c r="AT202" s="179" t="s">
        <v>129</v>
      </c>
      <c r="AU202" s="179" t="s">
        <v>127</v>
      </c>
      <c r="AV202" s="13" t="s">
        <v>83</v>
      </c>
      <c r="AW202" s="13" t="s">
        <v>31</v>
      </c>
      <c r="AX202" s="13" t="s">
        <v>75</v>
      </c>
      <c r="AY202" s="179" t="s">
        <v>120</v>
      </c>
    </row>
    <row r="203" spans="2:51" s="14" customFormat="1">
      <c r="B203" s="185"/>
      <c r="D203" s="178" t="s">
        <v>129</v>
      </c>
      <c r="E203" s="186" t="s">
        <v>1</v>
      </c>
      <c r="F203" s="187" t="s">
        <v>189</v>
      </c>
      <c r="H203" s="188">
        <v>7.5999999999999998E-2</v>
      </c>
      <c r="I203" s="189"/>
      <c r="L203" s="185"/>
      <c r="M203" s="190"/>
      <c r="N203" s="191"/>
      <c r="O203" s="191"/>
      <c r="P203" s="191"/>
      <c r="Q203" s="191"/>
      <c r="R203" s="191"/>
      <c r="S203" s="191"/>
      <c r="T203" s="192"/>
      <c r="AT203" s="186" t="s">
        <v>129</v>
      </c>
      <c r="AU203" s="186" t="s">
        <v>127</v>
      </c>
      <c r="AV203" s="14" t="s">
        <v>127</v>
      </c>
      <c r="AW203" s="14" t="s">
        <v>31</v>
      </c>
      <c r="AX203" s="14" t="s">
        <v>75</v>
      </c>
      <c r="AY203" s="186" t="s">
        <v>120</v>
      </c>
    </row>
    <row r="204" spans="2:51" s="14" customFormat="1">
      <c r="B204" s="185"/>
      <c r="D204" s="178" t="s">
        <v>129</v>
      </c>
      <c r="E204" s="186" t="s">
        <v>1</v>
      </c>
      <c r="F204" s="187" t="s">
        <v>190</v>
      </c>
      <c r="H204" s="188">
        <v>0.58799999999999997</v>
      </c>
      <c r="I204" s="189"/>
      <c r="L204" s="185"/>
      <c r="M204" s="190"/>
      <c r="N204" s="191"/>
      <c r="O204" s="191"/>
      <c r="P204" s="191"/>
      <c r="Q204" s="191"/>
      <c r="R204" s="191"/>
      <c r="S204" s="191"/>
      <c r="T204" s="192"/>
      <c r="AT204" s="186" t="s">
        <v>129</v>
      </c>
      <c r="AU204" s="186" t="s">
        <v>127</v>
      </c>
      <c r="AV204" s="14" t="s">
        <v>127</v>
      </c>
      <c r="AW204" s="14" t="s">
        <v>31</v>
      </c>
      <c r="AX204" s="14" t="s">
        <v>75</v>
      </c>
      <c r="AY204" s="186" t="s">
        <v>120</v>
      </c>
    </row>
    <row r="205" spans="2:51" s="15" customFormat="1">
      <c r="B205" s="193"/>
      <c r="D205" s="178" t="s">
        <v>129</v>
      </c>
      <c r="E205" s="194" t="s">
        <v>1</v>
      </c>
      <c r="F205" s="195" t="s">
        <v>135</v>
      </c>
      <c r="H205" s="196">
        <v>0.66399999999999992</v>
      </c>
      <c r="I205" s="197"/>
      <c r="L205" s="193"/>
      <c r="M205" s="198"/>
      <c r="N205" s="199"/>
      <c r="O205" s="199"/>
      <c r="P205" s="199"/>
      <c r="Q205" s="199"/>
      <c r="R205" s="199"/>
      <c r="S205" s="199"/>
      <c r="T205" s="200"/>
      <c r="AT205" s="194" t="s">
        <v>129</v>
      </c>
      <c r="AU205" s="194" t="s">
        <v>127</v>
      </c>
      <c r="AV205" s="15" t="s">
        <v>136</v>
      </c>
      <c r="AW205" s="15" t="s">
        <v>31</v>
      </c>
      <c r="AX205" s="15" t="s">
        <v>75</v>
      </c>
      <c r="AY205" s="194" t="s">
        <v>120</v>
      </c>
    </row>
    <row r="206" spans="2:51" s="13" customFormat="1">
      <c r="B206" s="177"/>
      <c r="D206" s="178" t="s">
        <v>129</v>
      </c>
      <c r="E206" s="179" t="s">
        <v>1</v>
      </c>
      <c r="F206" s="180" t="s">
        <v>191</v>
      </c>
      <c r="H206" s="179" t="s">
        <v>1</v>
      </c>
      <c r="I206" s="181"/>
      <c r="L206" s="177"/>
      <c r="M206" s="182"/>
      <c r="N206" s="183"/>
      <c r="O206" s="183"/>
      <c r="P206" s="183"/>
      <c r="Q206" s="183"/>
      <c r="R206" s="183"/>
      <c r="S206" s="183"/>
      <c r="T206" s="184"/>
      <c r="AT206" s="179" t="s">
        <v>129</v>
      </c>
      <c r="AU206" s="179" t="s">
        <v>127</v>
      </c>
      <c r="AV206" s="13" t="s">
        <v>83</v>
      </c>
      <c r="AW206" s="13" t="s">
        <v>31</v>
      </c>
      <c r="AX206" s="13" t="s">
        <v>75</v>
      </c>
      <c r="AY206" s="179" t="s">
        <v>120</v>
      </c>
    </row>
    <row r="207" spans="2:51" s="14" customFormat="1">
      <c r="B207" s="185"/>
      <c r="D207" s="178" t="s">
        <v>129</v>
      </c>
      <c r="E207" s="186" t="s">
        <v>1</v>
      </c>
      <c r="F207" s="187" t="s">
        <v>192</v>
      </c>
      <c r="H207" s="188">
        <v>7.0999999999999994E-2</v>
      </c>
      <c r="I207" s="189"/>
      <c r="L207" s="185"/>
      <c r="M207" s="190"/>
      <c r="N207" s="191"/>
      <c r="O207" s="191"/>
      <c r="P207" s="191"/>
      <c r="Q207" s="191"/>
      <c r="R207" s="191"/>
      <c r="S207" s="191"/>
      <c r="T207" s="192"/>
      <c r="AT207" s="186" t="s">
        <v>129</v>
      </c>
      <c r="AU207" s="186" t="s">
        <v>127</v>
      </c>
      <c r="AV207" s="14" t="s">
        <v>127</v>
      </c>
      <c r="AW207" s="14" t="s">
        <v>31</v>
      </c>
      <c r="AX207" s="14" t="s">
        <v>75</v>
      </c>
      <c r="AY207" s="186" t="s">
        <v>120</v>
      </c>
    </row>
    <row r="208" spans="2:51" s="14" customFormat="1">
      <c r="B208" s="185"/>
      <c r="D208" s="178" t="s">
        <v>129</v>
      </c>
      <c r="E208" s="186" t="s">
        <v>1</v>
      </c>
      <c r="F208" s="187" t="s">
        <v>193</v>
      </c>
      <c r="H208" s="188">
        <v>0.56999999999999995</v>
      </c>
      <c r="I208" s="189"/>
      <c r="L208" s="185"/>
      <c r="M208" s="190"/>
      <c r="N208" s="191"/>
      <c r="O208" s="191"/>
      <c r="P208" s="191"/>
      <c r="Q208" s="191"/>
      <c r="R208" s="191"/>
      <c r="S208" s="191"/>
      <c r="T208" s="192"/>
      <c r="AT208" s="186" t="s">
        <v>129</v>
      </c>
      <c r="AU208" s="186" t="s">
        <v>127</v>
      </c>
      <c r="AV208" s="14" t="s">
        <v>127</v>
      </c>
      <c r="AW208" s="14" t="s">
        <v>31</v>
      </c>
      <c r="AX208" s="14" t="s">
        <v>75</v>
      </c>
      <c r="AY208" s="186" t="s">
        <v>120</v>
      </c>
    </row>
    <row r="209" spans="2:51" s="14" customFormat="1">
      <c r="B209" s="185"/>
      <c r="D209" s="178" t="s">
        <v>129</v>
      </c>
      <c r="E209" s="186" t="s">
        <v>1</v>
      </c>
      <c r="F209" s="187" t="s">
        <v>194</v>
      </c>
      <c r="H209" s="188">
        <v>0.159</v>
      </c>
      <c r="I209" s="189"/>
      <c r="L209" s="185"/>
      <c r="M209" s="190"/>
      <c r="N209" s="191"/>
      <c r="O209" s="191"/>
      <c r="P209" s="191"/>
      <c r="Q209" s="191"/>
      <c r="R209" s="191"/>
      <c r="S209" s="191"/>
      <c r="T209" s="192"/>
      <c r="AT209" s="186" t="s">
        <v>129</v>
      </c>
      <c r="AU209" s="186" t="s">
        <v>127</v>
      </c>
      <c r="AV209" s="14" t="s">
        <v>127</v>
      </c>
      <c r="AW209" s="14" t="s">
        <v>31</v>
      </c>
      <c r="AX209" s="14" t="s">
        <v>75</v>
      </c>
      <c r="AY209" s="186" t="s">
        <v>120</v>
      </c>
    </row>
    <row r="210" spans="2:51" s="15" customFormat="1">
      <c r="B210" s="193"/>
      <c r="D210" s="178" t="s">
        <v>129</v>
      </c>
      <c r="E210" s="194" t="s">
        <v>1</v>
      </c>
      <c r="F210" s="195" t="s">
        <v>135</v>
      </c>
      <c r="H210" s="196">
        <v>0.79999999999999993</v>
      </c>
      <c r="I210" s="197"/>
      <c r="L210" s="193"/>
      <c r="M210" s="198"/>
      <c r="N210" s="199"/>
      <c r="O210" s="199"/>
      <c r="P210" s="199"/>
      <c r="Q210" s="199"/>
      <c r="R210" s="199"/>
      <c r="S210" s="199"/>
      <c r="T210" s="200"/>
      <c r="AT210" s="194" t="s">
        <v>129</v>
      </c>
      <c r="AU210" s="194" t="s">
        <v>127</v>
      </c>
      <c r="AV210" s="15" t="s">
        <v>136</v>
      </c>
      <c r="AW210" s="15" t="s">
        <v>31</v>
      </c>
      <c r="AX210" s="15" t="s">
        <v>75</v>
      </c>
      <c r="AY210" s="194" t="s">
        <v>120</v>
      </c>
    </row>
    <row r="211" spans="2:51" s="13" customFormat="1">
      <c r="B211" s="177"/>
      <c r="D211" s="178" t="s">
        <v>129</v>
      </c>
      <c r="E211" s="179" t="s">
        <v>1</v>
      </c>
      <c r="F211" s="180" t="s">
        <v>195</v>
      </c>
      <c r="H211" s="179" t="s">
        <v>1</v>
      </c>
      <c r="I211" s="181"/>
      <c r="L211" s="177"/>
      <c r="M211" s="182"/>
      <c r="N211" s="183"/>
      <c r="O211" s="183"/>
      <c r="P211" s="183"/>
      <c r="Q211" s="183"/>
      <c r="R211" s="183"/>
      <c r="S211" s="183"/>
      <c r="T211" s="184"/>
      <c r="AT211" s="179" t="s">
        <v>129</v>
      </c>
      <c r="AU211" s="179" t="s">
        <v>127</v>
      </c>
      <c r="AV211" s="13" t="s">
        <v>83</v>
      </c>
      <c r="AW211" s="13" t="s">
        <v>31</v>
      </c>
      <c r="AX211" s="13" t="s">
        <v>75</v>
      </c>
      <c r="AY211" s="179" t="s">
        <v>120</v>
      </c>
    </row>
    <row r="212" spans="2:51" s="14" customFormat="1">
      <c r="B212" s="185"/>
      <c r="D212" s="178" t="s">
        <v>129</v>
      </c>
      <c r="E212" s="186" t="s">
        <v>1</v>
      </c>
      <c r="F212" s="187" t="s">
        <v>196</v>
      </c>
      <c r="H212" s="188">
        <v>6.2E-2</v>
      </c>
      <c r="I212" s="189"/>
      <c r="L212" s="185"/>
      <c r="M212" s="190"/>
      <c r="N212" s="191"/>
      <c r="O212" s="191"/>
      <c r="P212" s="191"/>
      <c r="Q212" s="191"/>
      <c r="R212" s="191"/>
      <c r="S212" s="191"/>
      <c r="T212" s="192"/>
      <c r="AT212" s="186" t="s">
        <v>129</v>
      </c>
      <c r="AU212" s="186" t="s">
        <v>127</v>
      </c>
      <c r="AV212" s="14" t="s">
        <v>127</v>
      </c>
      <c r="AW212" s="14" t="s">
        <v>31</v>
      </c>
      <c r="AX212" s="14" t="s">
        <v>75</v>
      </c>
      <c r="AY212" s="186" t="s">
        <v>120</v>
      </c>
    </row>
    <row r="213" spans="2:51" s="14" customFormat="1">
      <c r="B213" s="185"/>
      <c r="D213" s="178" t="s">
        <v>129</v>
      </c>
      <c r="E213" s="186" t="s">
        <v>1</v>
      </c>
      <c r="F213" s="187" t="s">
        <v>197</v>
      </c>
      <c r="H213" s="188">
        <v>1.5549999999999999</v>
      </c>
      <c r="I213" s="189"/>
      <c r="L213" s="185"/>
      <c r="M213" s="190"/>
      <c r="N213" s="191"/>
      <c r="O213" s="191"/>
      <c r="P213" s="191"/>
      <c r="Q213" s="191"/>
      <c r="R213" s="191"/>
      <c r="S213" s="191"/>
      <c r="T213" s="192"/>
      <c r="AT213" s="186" t="s">
        <v>129</v>
      </c>
      <c r="AU213" s="186" t="s">
        <v>127</v>
      </c>
      <c r="AV213" s="14" t="s">
        <v>127</v>
      </c>
      <c r="AW213" s="14" t="s">
        <v>31</v>
      </c>
      <c r="AX213" s="14" t="s">
        <v>75</v>
      </c>
      <c r="AY213" s="186" t="s">
        <v>120</v>
      </c>
    </row>
    <row r="214" spans="2:51" s="15" customFormat="1">
      <c r="B214" s="193"/>
      <c r="D214" s="178" t="s">
        <v>129</v>
      </c>
      <c r="E214" s="194" t="s">
        <v>1</v>
      </c>
      <c r="F214" s="195" t="s">
        <v>135</v>
      </c>
      <c r="H214" s="196">
        <v>1.617</v>
      </c>
      <c r="I214" s="197"/>
      <c r="L214" s="193"/>
      <c r="M214" s="198"/>
      <c r="N214" s="199"/>
      <c r="O214" s="199"/>
      <c r="P214" s="199"/>
      <c r="Q214" s="199"/>
      <c r="R214" s="199"/>
      <c r="S214" s="199"/>
      <c r="T214" s="200"/>
      <c r="AT214" s="194" t="s">
        <v>129</v>
      </c>
      <c r="AU214" s="194" t="s">
        <v>127</v>
      </c>
      <c r="AV214" s="15" t="s">
        <v>136</v>
      </c>
      <c r="AW214" s="15" t="s">
        <v>31</v>
      </c>
      <c r="AX214" s="15" t="s">
        <v>75</v>
      </c>
      <c r="AY214" s="194" t="s">
        <v>120</v>
      </c>
    </row>
    <row r="215" spans="2:51" s="13" customFormat="1">
      <c r="B215" s="177"/>
      <c r="D215" s="178" t="s">
        <v>129</v>
      </c>
      <c r="E215" s="179" t="s">
        <v>1</v>
      </c>
      <c r="F215" s="180" t="s">
        <v>198</v>
      </c>
      <c r="H215" s="179" t="s">
        <v>1</v>
      </c>
      <c r="I215" s="181"/>
      <c r="L215" s="177"/>
      <c r="M215" s="182"/>
      <c r="N215" s="183"/>
      <c r="O215" s="183"/>
      <c r="P215" s="183"/>
      <c r="Q215" s="183"/>
      <c r="R215" s="183"/>
      <c r="S215" s="183"/>
      <c r="T215" s="184"/>
      <c r="AT215" s="179" t="s">
        <v>129</v>
      </c>
      <c r="AU215" s="179" t="s">
        <v>127</v>
      </c>
      <c r="AV215" s="13" t="s">
        <v>83</v>
      </c>
      <c r="AW215" s="13" t="s">
        <v>31</v>
      </c>
      <c r="AX215" s="13" t="s">
        <v>75</v>
      </c>
      <c r="AY215" s="179" t="s">
        <v>120</v>
      </c>
    </row>
    <row r="216" spans="2:51" s="14" customFormat="1">
      <c r="B216" s="185"/>
      <c r="D216" s="178" t="s">
        <v>129</v>
      </c>
      <c r="E216" s="186" t="s">
        <v>1</v>
      </c>
      <c r="F216" s="187" t="s">
        <v>199</v>
      </c>
      <c r="H216" s="188">
        <v>0.1</v>
      </c>
      <c r="I216" s="189"/>
      <c r="L216" s="185"/>
      <c r="M216" s="190"/>
      <c r="N216" s="191"/>
      <c r="O216" s="191"/>
      <c r="P216" s="191"/>
      <c r="Q216" s="191"/>
      <c r="R216" s="191"/>
      <c r="S216" s="191"/>
      <c r="T216" s="192"/>
      <c r="AT216" s="186" t="s">
        <v>129</v>
      </c>
      <c r="AU216" s="186" t="s">
        <v>127</v>
      </c>
      <c r="AV216" s="14" t="s">
        <v>127</v>
      </c>
      <c r="AW216" s="14" t="s">
        <v>31</v>
      </c>
      <c r="AX216" s="14" t="s">
        <v>75</v>
      </c>
      <c r="AY216" s="186" t="s">
        <v>120</v>
      </c>
    </row>
    <row r="217" spans="2:51" s="14" customFormat="1">
      <c r="B217" s="185"/>
      <c r="D217" s="178" t="s">
        <v>129</v>
      </c>
      <c r="E217" s="186" t="s">
        <v>1</v>
      </c>
      <c r="F217" s="187" t="s">
        <v>200</v>
      </c>
      <c r="H217" s="188">
        <v>0.63700000000000001</v>
      </c>
      <c r="I217" s="189"/>
      <c r="L217" s="185"/>
      <c r="M217" s="190"/>
      <c r="N217" s="191"/>
      <c r="O217" s="191"/>
      <c r="P217" s="191"/>
      <c r="Q217" s="191"/>
      <c r="R217" s="191"/>
      <c r="S217" s="191"/>
      <c r="T217" s="192"/>
      <c r="AT217" s="186" t="s">
        <v>129</v>
      </c>
      <c r="AU217" s="186" t="s">
        <v>127</v>
      </c>
      <c r="AV217" s="14" t="s">
        <v>127</v>
      </c>
      <c r="AW217" s="14" t="s">
        <v>31</v>
      </c>
      <c r="AX217" s="14" t="s">
        <v>75</v>
      </c>
      <c r="AY217" s="186" t="s">
        <v>120</v>
      </c>
    </row>
    <row r="218" spans="2:51" s="15" customFormat="1">
      <c r="B218" s="193"/>
      <c r="D218" s="178" t="s">
        <v>129</v>
      </c>
      <c r="E218" s="194" t="s">
        <v>1</v>
      </c>
      <c r="F218" s="195" t="s">
        <v>135</v>
      </c>
      <c r="H218" s="196">
        <v>0.73699999999999999</v>
      </c>
      <c r="I218" s="197"/>
      <c r="L218" s="193"/>
      <c r="M218" s="198"/>
      <c r="N218" s="199"/>
      <c r="O218" s="199"/>
      <c r="P218" s="199"/>
      <c r="Q218" s="199"/>
      <c r="R218" s="199"/>
      <c r="S218" s="199"/>
      <c r="T218" s="200"/>
      <c r="AT218" s="194" t="s">
        <v>129</v>
      </c>
      <c r="AU218" s="194" t="s">
        <v>127</v>
      </c>
      <c r="AV218" s="15" t="s">
        <v>136</v>
      </c>
      <c r="AW218" s="15" t="s">
        <v>31</v>
      </c>
      <c r="AX218" s="15" t="s">
        <v>75</v>
      </c>
      <c r="AY218" s="194" t="s">
        <v>120</v>
      </c>
    </row>
    <row r="219" spans="2:51" s="13" customFormat="1">
      <c r="B219" s="177"/>
      <c r="D219" s="178" t="s">
        <v>129</v>
      </c>
      <c r="E219" s="179" t="s">
        <v>1</v>
      </c>
      <c r="F219" s="180" t="s">
        <v>201</v>
      </c>
      <c r="H219" s="179" t="s">
        <v>1</v>
      </c>
      <c r="I219" s="181"/>
      <c r="L219" s="177"/>
      <c r="M219" s="182"/>
      <c r="N219" s="183"/>
      <c r="O219" s="183"/>
      <c r="P219" s="183"/>
      <c r="Q219" s="183"/>
      <c r="R219" s="183"/>
      <c r="S219" s="183"/>
      <c r="T219" s="184"/>
      <c r="AT219" s="179" t="s">
        <v>129</v>
      </c>
      <c r="AU219" s="179" t="s">
        <v>127</v>
      </c>
      <c r="AV219" s="13" t="s">
        <v>83</v>
      </c>
      <c r="AW219" s="13" t="s">
        <v>31</v>
      </c>
      <c r="AX219" s="13" t="s">
        <v>75</v>
      </c>
      <c r="AY219" s="179" t="s">
        <v>120</v>
      </c>
    </row>
    <row r="220" spans="2:51" s="14" customFormat="1">
      <c r="B220" s="185"/>
      <c r="D220" s="178" t="s">
        <v>129</v>
      </c>
      <c r="E220" s="186" t="s">
        <v>1</v>
      </c>
      <c r="F220" s="187" t="s">
        <v>202</v>
      </c>
      <c r="H220" s="188">
        <v>9.2999999999999999E-2</v>
      </c>
      <c r="I220" s="189"/>
      <c r="L220" s="185"/>
      <c r="M220" s="190"/>
      <c r="N220" s="191"/>
      <c r="O220" s="191"/>
      <c r="P220" s="191"/>
      <c r="Q220" s="191"/>
      <c r="R220" s="191"/>
      <c r="S220" s="191"/>
      <c r="T220" s="192"/>
      <c r="AT220" s="186" t="s">
        <v>129</v>
      </c>
      <c r="AU220" s="186" t="s">
        <v>127</v>
      </c>
      <c r="AV220" s="14" t="s">
        <v>127</v>
      </c>
      <c r="AW220" s="14" t="s">
        <v>31</v>
      </c>
      <c r="AX220" s="14" t="s">
        <v>75</v>
      </c>
      <c r="AY220" s="186" t="s">
        <v>120</v>
      </c>
    </row>
    <row r="221" spans="2:51" s="14" customFormat="1">
      <c r="B221" s="185"/>
      <c r="D221" s="178" t="s">
        <v>129</v>
      </c>
      <c r="E221" s="186" t="s">
        <v>1</v>
      </c>
      <c r="F221" s="187" t="s">
        <v>203</v>
      </c>
      <c r="H221" s="188">
        <v>0.505</v>
      </c>
      <c r="I221" s="189"/>
      <c r="L221" s="185"/>
      <c r="M221" s="190"/>
      <c r="N221" s="191"/>
      <c r="O221" s="191"/>
      <c r="P221" s="191"/>
      <c r="Q221" s="191"/>
      <c r="R221" s="191"/>
      <c r="S221" s="191"/>
      <c r="T221" s="192"/>
      <c r="AT221" s="186" t="s">
        <v>129</v>
      </c>
      <c r="AU221" s="186" t="s">
        <v>127</v>
      </c>
      <c r="AV221" s="14" t="s">
        <v>127</v>
      </c>
      <c r="AW221" s="14" t="s">
        <v>31</v>
      </c>
      <c r="AX221" s="14" t="s">
        <v>75</v>
      </c>
      <c r="AY221" s="186" t="s">
        <v>120</v>
      </c>
    </row>
    <row r="222" spans="2:51" s="15" customFormat="1">
      <c r="B222" s="193"/>
      <c r="D222" s="178" t="s">
        <v>129</v>
      </c>
      <c r="E222" s="194" t="s">
        <v>1</v>
      </c>
      <c r="F222" s="195" t="s">
        <v>135</v>
      </c>
      <c r="H222" s="196">
        <v>0.59799999999999998</v>
      </c>
      <c r="I222" s="197"/>
      <c r="L222" s="193"/>
      <c r="M222" s="198"/>
      <c r="N222" s="199"/>
      <c r="O222" s="199"/>
      <c r="P222" s="199"/>
      <c r="Q222" s="199"/>
      <c r="R222" s="199"/>
      <c r="S222" s="199"/>
      <c r="T222" s="200"/>
      <c r="AT222" s="194" t="s">
        <v>129</v>
      </c>
      <c r="AU222" s="194" t="s">
        <v>127</v>
      </c>
      <c r="AV222" s="15" t="s">
        <v>136</v>
      </c>
      <c r="AW222" s="15" t="s">
        <v>31</v>
      </c>
      <c r="AX222" s="15" t="s">
        <v>75</v>
      </c>
      <c r="AY222" s="194" t="s">
        <v>120</v>
      </c>
    </row>
    <row r="223" spans="2:51" s="13" customFormat="1">
      <c r="B223" s="177"/>
      <c r="D223" s="178" t="s">
        <v>129</v>
      </c>
      <c r="E223" s="179" t="s">
        <v>1</v>
      </c>
      <c r="F223" s="180" t="s">
        <v>204</v>
      </c>
      <c r="H223" s="179" t="s">
        <v>1</v>
      </c>
      <c r="I223" s="181"/>
      <c r="L223" s="177"/>
      <c r="M223" s="182"/>
      <c r="N223" s="183"/>
      <c r="O223" s="183"/>
      <c r="P223" s="183"/>
      <c r="Q223" s="183"/>
      <c r="R223" s="183"/>
      <c r="S223" s="183"/>
      <c r="T223" s="184"/>
      <c r="AT223" s="179" t="s">
        <v>129</v>
      </c>
      <c r="AU223" s="179" t="s">
        <v>127</v>
      </c>
      <c r="AV223" s="13" t="s">
        <v>83</v>
      </c>
      <c r="AW223" s="13" t="s">
        <v>31</v>
      </c>
      <c r="AX223" s="13" t="s">
        <v>75</v>
      </c>
      <c r="AY223" s="179" t="s">
        <v>120</v>
      </c>
    </row>
    <row r="224" spans="2:51" s="14" customFormat="1">
      <c r="B224" s="185"/>
      <c r="D224" s="178" t="s">
        <v>129</v>
      </c>
      <c r="E224" s="186" t="s">
        <v>1</v>
      </c>
      <c r="F224" s="187" t="s">
        <v>205</v>
      </c>
      <c r="H224" s="188">
        <v>9.5000000000000001E-2</v>
      </c>
      <c r="I224" s="189"/>
      <c r="L224" s="185"/>
      <c r="M224" s="190"/>
      <c r="N224" s="191"/>
      <c r="O224" s="191"/>
      <c r="P224" s="191"/>
      <c r="Q224" s="191"/>
      <c r="R224" s="191"/>
      <c r="S224" s="191"/>
      <c r="T224" s="192"/>
      <c r="AT224" s="186" t="s">
        <v>129</v>
      </c>
      <c r="AU224" s="186" t="s">
        <v>127</v>
      </c>
      <c r="AV224" s="14" t="s">
        <v>127</v>
      </c>
      <c r="AW224" s="14" t="s">
        <v>31</v>
      </c>
      <c r="AX224" s="14" t="s">
        <v>75</v>
      </c>
      <c r="AY224" s="186" t="s">
        <v>120</v>
      </c>
    </row>
    <row r="225" spans="2:51" s="14" customFormat="1">
      <c r="B225" s="185"/>
      <c r="D225" s="178" t="s">
        <v>129</v>
      </c>
      <c r="E225" s="186" t="s">
        <v>1</v>
      </c>
      <c r="F225" s="187" t="s">
        <v>206</v>
      </c>
      <c r="H225" s="188">
        <v>0.624</v>
      </c>
      <c r="I225" s="189"/>
      <c r="L225" s="185"/>
      <c r="M225" s="190"/>
      <c r="N225" s="191"/>
      <c r="O225" s="191"/>
      <c r="P225" s="191"/>
      <c r="Q225" s="191"/>
      <c r="R225" s="191"/>
      <c r="S225" s="191"/>
      <c r="T225" s="192"/>
      <c r="AT225" s="186" t="s">
        <v>129</v>
      </c>
      <c r="AU225" s="186" t="s">
        <v>127</v>
      </c>
      <c r="AV225" s="14" t="s">
        <v>127</v>
      </c>
      <c r="AW225" s="14" t="s">
        <v>31</v>
      </c>
      <c r="AX225" s="14" t="s">
        <v>75</v>
      </c>
      <c r="AY225" s="186" t="s">
        <v>120</v>
      </c>
    </row>
    <row r="226" spans="2:51" s="15" customFormat="1">
      <c r="B226" s="193"/>
      <c r="D226" s="178" t="s">
        <v>129</v>
      </c>
      <c r="E226" s="194" t="s">
        <v>1</v>
      </c>
      <c r="F226" s="195" t="s">
        <v>135</v>
      </c>
      <c r="H226" s="196">
        <v>0.71899999999999997</v>
      </c>
      <c r="I226" s="197"/>
      <c r="L226" s="193"/>
      <c r="M226" s="198"/>
      <c r="N226" s="199"/>
      <c r="O226" s="199"/>
      <c r="P226" s="199"/>
      <c r="Q226" s="199"/>
      <c r="R226" s="199"/>
      <c r="S226" s="199"/>
      <c r="T226" s="200"/>
      <c r="AT226" s="194" t="s">
        <v>129</v>
      </c>
      <c r="AU226" s="194" t="s">
        <v>127</v>
      </c>
      <c r="AV226" s="15" t="s">
        <v>136</v>
      </c>
      <c r="AW226" s="15" t="s">
        <v>31</v>
      </c>
      <c r="AX226" s="15" t="s">
        <v>75</v>
      </c>
      <c r="AY226" s="194" t="s">
        <v>120</v>
      </c>
    </row>
    <row r="227" spans="2:51" s="13" customFormat="1">
      <c r="B227" s="177"/>
      <c r="D227" s="178" t="s">
        <v>129</v>
      </c>
      <c r="E227" s="179" t="s">
        <v>1</v>
      </c>
      <c r="F227" s="180" t="s">
        <v>207</v>
      </c>
      <c r="H227" s="179" t="s">
        <v>1</v>
      </c>
      <c r="I227" s="181"/>
      <c r="L227" s="177"/>
      <c r="M227" s="182"/>
      <c r="N227" s="183"/>
      <c r="O227" s="183"/>
      <c r="P227" s="183"/>
      <c r="Q227" s="183"/>
      <c r="R227" s="183"/>
      <c r="S227" s="183"/>
      <c r="T227" s="184"/>
      <c r="AT227" s="179" t="s">
        <v>129</v>
      </c>
      <c r="AU227" s="179" t="s">
        <v>127</v>
      </c>
      <c r="AV227" s="13" t="s">
        <v>83</v>
      </c>
      <c r="AW227" s="13" t="s">
        <v>31</v>
      </c>
      <c r="AX227" s="13" t="s">
        <v>75</v>
      </c>
      <c r="AY227" s="179" t="s">
        <v>120</v>
      </c>
    </row>
    <row r="228" spans="2:51" s="14" customFormat="1">
      <c r="B228" s="185"/>
      <c r="D228" s="178" t="s">
        <v>129</v>
      </c>
      <c r="E228" s="186" t="s">
        <v>1</v>
      </c>
      <c r="F228" s="187" t="s">
        <v>208</v>
      </c>
      <c r="H228" s="188">
        <v>9.6000000000000002E-2</v>
      </c>
      <c r="I228" s="189"/>
      <c r="L228" s="185"/>
      <c r="M228" s="190"/>
      <c r="N228" s="191"/>
      <c r="O228" s="191"/>
      <c r="P228" s="191"/>
      <c r="Q228" s="191"/>
      <c r="R228" s="191"/>
      <c r="S228" s="191"/>
      <c r="T228" s="192"/>
      <c r="AT228" s="186" t="s">
        <v>129</v>
      </c>
      <c r="AU228" s="186" t="s">
        <v>127</v>
      </c>
      <c r="AV228" s="14" t="s">
        <v>127</v>
      </c>
      <c r="AW228" s="14" t="s">
        <v>31</v>
      </c>
      <c r="AX228" s="14" t="s">
        <v>75</v>
      </c>
      <c r="AY228" s="186" t="s">
        <v>120</v>
      </c>
    </row>
    <row r="229" spans="2:51" s="14" customFormat="1">
      <c r="B229" s="185"/>
      <c r="D229" s="178" t="s">
        <v>129</v>
      </c>
      <c r="E229" s="186" t="s">
        <v>1</v>
      </c>
      <c r="F229" s="187" t="s">
        <v>209</v>
      </c>
      <c r="H229" s="188">
        <v>0.19</v>
      </c>
      <c r="I229" s="189"/>
      <c r="L229" s="185"/>
      <c r="M229" s="190"/>
      <c r="N229" s="191"/>
      <c r="O229" s="191"/>
      <c r="P229" s="191"/>
      <c r="Q229" s="191"/>
      <c r="R229" s="191"/>
      <c r="S229" s="191"/>
      <c r="T229" s="192"/>
      <c r="AT229" s="186" t="s">
        <v>129</v>
      </c>
      <c r="AU229" s="186" t="s">
        <v>127</v>
      </c>
      <c r="AV229" s="14" t="s">
        <v>127</v>
      </c>
      <c r="AW229" s="14" t="s">
        <v>31</v>
      </c>
      <c r="AX229" s="14" t="s">
        <v>75</v>
      </c>
      <c r="AY229" s="186" t="s">
        <v>120</v>
      </c>
    </row>
    <row r="230" spans="2:51" s="15" customFormat="1">
      <c r="B230" s="193"/>
      <c r="D230" s="178" t="s">
        <v>129</v>
      </c>
      <c r="E230" s="194" t="s">
        <v>1</v>
      </c>
      <c r="F230" s="195" t="s">
        <v>135</v>
      </c>
      <c r="H230" s="196">
        <v>0.28600000000000003</v>
      </c>
      <c r="I230" s="197"/>
      <c r="L230" s="193"/>
      <c r="M230" s="198"/>
      <c r="N230" s="199"/>
      <c r="O230" s="199"/>
      <c r="P230" s="199"/>
      <c r="Q230" s="199"/>
      <c r="R230" s="199"/>
      <c r="S230" s="199"/>
      <c r="T230" s="200"/>
      <c r="AT230" s="194" t="s">
        <v>129</v>
      </c>
      <c r="AU230" s="194" t="s">
        <v>127</v>
      </c>
      <c r="AV230" s="15" t="s">
        <v>136</v>
      </c>
      <c r="AW230" s="15" t="s">
        <v>31</v>
      </c>
      <c r="AX230" s="15" t="s">
        <v>75</v>
      </c>
      <c r="AY230" s="194" t="s">
        <v>120</v>
      </c>
    </row>
    <row r="231" spans="2:51" s="13" customFormat="1">
      <c r="B231" s="177"/>
      <c r="D231" s="178" t="s">
        <v>129</v>
      </c>
      <c r="E231" s="179" t="s">
        <v>1</v>
      </c>
      <c r="F231" s="180" t="s">
        <v>210</v>
      </c>
      <c r="H231" s="179" t="s">
        <v>1</v>
      </c>
      <c r="I231" s="181"/>
      <c r="L231" s="177"/>
      <c r="M231" s="182"/>
      <c r="N231" s="183"/>
      <c r="O231" s="183"/>
      <c r="P231" s="183"/>
      <c r="Q231" s="183"/>
      <c r="R231" s="183"/>
      <c r="S231" s="183"/>
      <c r="T231" s="184"/>
      <c r="AT231" s="179" t="s">
        <v>129</v>
      </c>
      <c r="AU231" s="179" t="s">
        <v>127</v>
      </c>
      <c r="AV231" s="13" t="s">
        <v>83</v>
      </c>
      <c r="AW231" s="13" t="s">
        <v>31</v>
      </c>
      <c r="AX231" s="13" t="s">
        <v>75</v>
      </c>
      <c r="AY231" s="179" t="s">
        <v>120</v>
      </c>
    </row>
    <row r="232" spans="2:51" s="14" customFormat="1">
      <c r="B232" s="185"/>
      <c r="D232" s="178" t="s">
        <v>129</v>
      </c>
      <c r="E232" s="186" t="s">
        <v>1</v>
      </c>
      <c r="F232" s="187" t="s">
        <v>192</v>
      </c>
      <c r="H232" s="188">
        <v>7.0999999999999994E-2</v>
      </c>
      <c r="I232" s="189"/>
      <c r="L232" s="185"/>
      <c r="M232" s="190"/>
      <c r="N232" s="191"/>
      <c r="O232" s="191"/>
      <c r="P232" s="191"/>
      <c r="Q232" s="191"/>
      <c r="R232" s="191"/>
      <c r="S232" s="191"/>
      <c r="T232" s="192"/>
      <c r="AT232" s="186" t="s">
        <v>129</v>
      </c>
      <c r="AU232" s="186" t="s">
        <v>127</v>
      </c>
      <c r="AV232" s="14" t="s">
        <v>127</v>
      </c>
      <c r="AW232" s="14" t="s">
        <v>31</v>
      </c>
      <c r="AX232" s="14" t="s">
        <v>75</v>
      </c>
      <c r="AY232" s="186" t="s">
        <v>120</v>
      </c>
    </row>
    <row r="233" spans="2:51" s="14" customFormat="1">
      <c r="B233" s="185"/>
      <c r="D233" s="178" t="s">
        <v>129</v>
      </c>
      <c r="E233" s="186" t="s">
        <v>1</v>
      </c>
      <c r="F233" s="187" t="s">
        <v>211</v>
      </c>
      <c r="H233" s="188">
        <v>0.78400000000000003</v>
      </c>
      <c r="I233" s="189"/>
      <c r="L233" s="185"/>
      <c r="M233" s="190"/>
      <c r="N233" s="191"/>
      <c r="O233" s="191"/>
      <c r="P233" s="191"/>
      <c r="Q233" s="191"/>
      <c r="R233" s="191"/>
      <c r="S233" s="191"/>
      <c r="T233" s="192"/>
      <c r="AT233" s="186" t="s">
        <v>129</v>
      </c>
      <c r="AU233" s="186" t="s">
        <v>127</v>
      </c>
      <c r="AV233" s="14" t="s">
        <v>127</v>
      </c>
      <c r="AW233" s="14" t="s">
        <v>31</v>
      </c>
      <c r="AX233" s="14" t="s">
        <v>75</v>
      </c>
      <c r="AY233" s="186" t="s">
        <v>120</v>
      </c>
    </row>
    <row r="234" spans="2:51" s="14" customFormat="1">
      <c r="B234" s="185"/>
      <c r="D234" s="178" t="s">
        <v>129</v>
      </c>
      <c r="E234" s="186" t="s">
        <v>1</v>
      </c>
      <c r="F234" s="187" t="s">
        <v>212</v>
      </c>
      <c r="H234" s="188">
        <v>0.80700000000000005</v>
      </c>
      <c r="I234" s="189"/>
      <c r="L234" s="185"/>
      <c r="M234" s="190"/>
      <c r="N234" s="191"/>
      <c r="O234" s="191"/>
      <c r="P234" s="191"/>
      <c r="Q234" s="191"/>
      <c r="R234" s="191"/>
      <c r="S234" s="191"/>
      <c r="T234" s="192"/>
      <c r="AT234" s="186" t="s">
        <v>129</v>
      </c>
      <c r="AU234" s="186" t="s">
        <v>127</v>
      </c>
      <c r="AV234" s="14" t="s">
        <v>127</v>
      </c>
      <c r="AW234" s="14" t="s">
        <v>31</v>
      </c>
      <c r="AX234" s="14" t="s">
        <v>75</v>
      </c>
      <c r="AY234" s="186" t="s">
        <v>120</v>
      </c>
    </row>
    <row r="235" spans="2:51" s="15" customFormat="1">
      <c r="B235" s="193"/>
      <c r="D235" s="178" t="s">
        <v>129</v>
      </c>
      <c r="E235" s="194" t="s">
        <v>1</v>
      </c>
      <c r="F235" s="195" t="s">
        <v>135</v>
      </c>
      <c r="H235" s="196">
        <v>1.6619999999999999</v>
      </c>
      <c r="I235" s="197"/>
      <c r="L235" s="193"/>
      <c r="M235" s="198"/>
      <c r="N235" s="199"/>
      <c r="O235" s="199"/>
      <c r="P235" s="199"/>
      <c r="Q235" s="199"/>
      <c r="R235" s="199"/>
      <c r="S235" s="199"/>
      <c r="T235" s="200"/>
      <c r="AT235" s="194" t="s">
        <v>129</v>
      </c>
      <c r="AU235" s="194" t="s">
        <v>127</v>
      </c>
      <c r="AV235" s="15" t="s">
        <v>136</v>
      </c>
      <c r="AW235" s="15" t="s">
        <v>31</v>
      </c>
      <c r="AX235" s="15" t="s">
        <v>75</v>
      </c>
      <c r="AY235" s="194" t="s">
        <v>120</v>
      </c>
    </row>
    <row r="236" spans="2:51" s="13" customFormat="1">
      <c r="B236" s="177"/>
      <c r="D236" s="178" t="s">
        <v>129</v>
      </c>
      <c r="E236" s="179" t="s">
        <v>1</v>
      </c>
      <c r="F236" s="180" t="s">
        <v>213</v>
      </c>
      <c r="H236" s="179" t="s">
        <v>1</v>
      </c>
      <c r="I236" s="181"/>
      <c r="L236" s="177"/>
      <c r="M236" s="182"/>
      <c r="N236" s="183"/>
      <c r="O236" s="183"/>
      <c r="P236" s="183"/>
      <c r="Q236" s="183"/>
      <c r="R236" s="183"/>
      <c r="S236" s="183"/>
      <c r="T236" s="184"/>
      <c r="AT236" s="179" t="s">
        <v>129</v>
      </c>
      <c r="AU236" s="179" t="s">
        <v>127</v>
      </c>
      <c r="AV236" s="13" t="s">
        <v>83</v>
      </c>
      <c r="AW236" s="13" t="s">
        <v>31</v>
      </c>
      <c r="AX236" s="13" t="s">
        <v>75</v>
      </c>
      <c r="AY236" s="179" t="s">
        <v>120</v>
      </c>
    </row>
    <row r="237" spans="2:51" s="14" customFormat="1">
      <c r="B237" s="185"/>
      <c r="D237" s="178" t="s">
        <v>129</v>
      </c>
      <c r="E237" s="186" t="s">
        <v>1</v>
      </c>
      <c r="F237" s="187" t="s">
        <v>214</v>
      </c>
      <c r="H237" s="188">
        <v>2.9000000000000001E-2</v>
      </c>
      <c r="I237" s="189"/>
      <c r="L237" s="185"/>
      <c r="M237" s="190"/>
      <c r="N237" s="191"/>
      <c r="O237" s="191"/>
      <c r="P237" s="191"/>
      <c r="Q237" s="191"/>
      <c r="R237" s="191"/>
      <c r="S237" s="191"/>
      <c r="T237" s="192"/>
      <c r="AT237" s="186" t="s">
        <v>129</v>
      </c>
      <c r="AU237" s="186" t="s">
        <v>127</v>
      </c>
      <c r="AV237" s="14" t="s">
        <v>127</v>
      </c>
      <c r="AW237" s="14" t="s">
        <v>31</v>
      </c>
      <c r="AX237" s="14" t="s">
        <v>75</v>
      </c>
      <c r="AY237" s="186" t="s">
        <v>120</v>
      </c>
    </row>
    <row r="238" spans="2:51" s="14" customFormat="1">
      <c r="B238" s="185"/>
      <c r="D238" s="178" t="s">
        <v>129</v>
      </c>
      <c r="E238" s="186" t="s">
        <v>1</v>
      </c>
      <c r="F238" s="187" t="s">
        <v>215</v>
      </c>
      <c r="H238" s="188">
        <v>3.1E-2</v>
      </c>
      <c r="I238" s="189"/>
      <c r="L238" s="185"/>
      <c r="M238" s="190"/>
      <c r="N238" s="191"/>
      <c r="O238" s="191"/>
      <c r="P238" s="191"/>
      <c r="Q238" s="191"/>
      <c r="R238" s="191"/>
      <c r="S238" s="191"/>
      <c r="T238" s="192"/>
      <c r="AT238" s="186" t="s">
        <v>129</v>
      </c>
      <c r="AU238" s="186" t="s">
        <v>127</v>
      </c>
      <c r="AV238" s="14" t="s">
        <v>127</v>
      </c>
      <c r="AW238" s="14" t="s">
        <v>31</v>
      </c>
      <c r="AX238" s="14" t="s">
        <v>75</v>
      </c>
      <c r="AY238" s="186" t="s">
        <v>120</v>
      </c>
    </row>
    <row r="239" spans="2:51" s="14" customFormat="1">
      <c r="B239" s="185"/>
      <c r="D239" s="178" t="s">
        <v>129</v>
      </c>
      <c r="E239" s="186" t="s">
        <v>1</v>
      </c>
      <c r="F239" s="187" t="s">
        <v>216</v>
      </c>
      <c r="H239" s="188">
        <v>5.2999999999999999E-2</v>
      </c>
      <c r="I239" s="189"/>
      <c r="L239" s="185"/>
      <c r="M239" s="190"/>
      <c r="N239" s="191"/>
      <c r="O239" s="191"/>
      <c r="P239" s="191"/>
      <c r="Q239" s="191"/>
      <c r="R239" s="191"/>
      <c r="S239" s="191"/>
      <c r="T239" s="192"/>
      <c r="AT239" s="186" t="s">
        <v>129</v>
      </c>
      <c r="AU239" s="186" t="s">
        <v>127</v>
      </c>
      <c r="AV239" s="14" t="s">
        <v>127</v>
      </c>
      <c r="AW239" s="14" t="s">
        <v>31</v>
      </c>
      <c r="AX239" s="14" t="s">
        <v>75</v>
      </c>
      <c r="AY239" s="186" t="s">
        <v>120</v>
      </c>
    </row>
    <row r="240" spans="2:51" s="14" customFormat="1">
      <c r="B240" s="185"/>
      <c r="D240" s="178" t="s">
        <v>129</v>
      </c>
      <c r="E240" s="186" t="s">
        <v>1</v>
      </c>
      <c r="F240" s="187" t="s">
        <v>217</v>
      </c>
      <c r="H240" s="188">
        <v>1.976</v>
      </c>
      <c r="I240" s="189"/>
      <c r="L240" s="185"/>
      <c r="M240" s="190"/>
      <c r="N240" s="191"/>
      <c r="O240" s="191"/>
      <c r="P240" s="191"/>
      <c r="Q240" s="191"/>
      <c r="R240" s="191"/>
      <c r="S240" s="191"/>
      <c r="T240" s="192"/>
      <c r="AT240" s="186" t="s">
        <v>129</v>
      </c>
      <c r="AU240" s="186" t="s">
        <v>127</v>
      </c>
      <c r="AV240" s="14" t="s">
        <v>127</v>
      </c>
      <c r="AW240" s="14" t="s">
        <v>31</v>
      </c>
      <c r="AX240" s="14" t="s">
        <v>75</v>
      </c>
      <c r="AY240" s="186" t="s">
        <v>120</v>
      </c>
    </row>
    <row r="241" spans="2:51" s="15" customFormat="1">
      <c r="B241" s="193"/>
      <c r="D241" s="178" t="s">
        <v>129</v>
      </c>
      <c r="E241" s="194" t="s">
        <v>1</v>
      </c>
      <c r="F241" s="195" t="s">
        <v>135</v>
      </c>
      <c r="H241" s="196">
        <v>2.089</v>
      </c>
      <c r="I241" s="197"/>
      <c r="L241" s="193"/>
      <c r="M241" s="198"/>
      <c r="N241" s="199"/>
      <c r="O241" s="199"/>
      <c r="P241" s="199"/>
      <c r="Q241" s="199"/>
      <c r="R241" s="199"/>
      <c r="S241" s="199"/>
      <c r="T241" s="200"/>
      <c r="AT241" s="194" t="s">
        <v>129</v>
      </c>
      <c r="AU241" s="194" t="s">
        <v>127</v>
      </c>
      <c r="AV241" s="15" t="s">
        <v>136</v>
      </c>
      <c r="AW241" s="15" t="s">
        <v>31</v>
      </c>
      <c r="AX241" s="15" t="s">
        <v>75</v>
      </c>
      <c r="AY241" s="194" t="s">
        <v>120</v>
      </c>
    </row>
    <row r="242" spans="2:51" s="13" customFormat="1">
      <c r="B242" s="177"/>
      <c r="D242" s="178" t="s">
        <v>129</v>
      </c>
      <c r="E242" s="179" t="s">
        <v>1</v>
      </c>
      <c r="F242" s="180" t="s">
        <v>218</v>
      </c>
      <c r="H242" s="179" t="s">
        <v>1</v>
      </c>
      <c r="I242" s="181"/>
      <c r="L242" s="177"/>
      <c r="M242" s="182"/>
      <c r="N242" s="183"/>
      <c r="O242" s="183"/>
      <c r="P242" s="183"/>
      <c r="Q242" s="183"/>
      <c r="R242" s="183"/>
      <c r="S242" s="183"/>
      <c r="T242" s="184"/>
      <c r="AT242" s="179" t="s">
        <v>129</v>
      </c>
      <c r="AU242" s="179" t="s">
        <v>127</v>
      </c>
      <c r="AV242" s="13" t="s">
        <v>83</v>
      </c>
      <c r="AW242" s="13" t="s">
        <v>31</v>
      </c>
      <c r="AX242" s="13" t="s">
        <v>75</v>
      </c>
      <c r="AY242" s="179" t="s">
        <v>120</v>
      </c>
    </row>
    <row r="243" spans="2:51" s="14" customFormat="1">
      <c r="B243" s="185"/>
      <c r="D243" s="178" t="s">
        <v>129</v>
      </c>
      <c r="E243" s="186" t="s">
        <v>1</v>
      </c>
      <c r="F243" s="187" t="s">
        <v>219</v>
      </c>
      <c r="H243" s="188">
        <v>7.2999999999999995E-2</v>
      </c>
      <c r="I243" s="189"/>
      <c r="L243" s="185"/>
      <c r="M243" s="190"/>
      <c r="N243" s="191"/>
      <c r="O243" s="191"/>
      <c r="P243" s="191"/>
      <c r="Q243" s="191"/>
      <c r="R243" s="191"/>
      <c r="S243" s="191"/>
      <c r="T243" s="192"/>
      <c r="AT243" s="186" t="s">
        <v>129</v>
      </c>
      <c r="AU243" s="186" t="s">
        <v>127</v>
      </c>
      <c r="AV243" s="14" t="s">
        <v>127</v>
      </c>
      <c r="AW243" s="14" t="s">
        <v>31</v>
      </c>
      <c r="AX243" s="14" t="s">
        <v>75</v>
      </c>
      <c r="AY243" s="186" t="s">
        <v>120</v>
      </c>
    </row>
    <row r="244" spans="2:51" s="15" customFormat="1">
      <c r="B244" s="193"/>
      <c r="D244" s="178" t="s">
        <v>129</v>
      </c>
      <c r="E244" s="194" t="s">
        <v>1</v>
      </c>
      <c r="F244" s="195" t="s">
        <v>135</v>
      </c>
      <c r="H244" s="196">
        <v>7.2999999999999995E-2</v>
      </c>
      <c r="I244" s="197"/>
      <c r="L244" s="193"/>
      <c r="M244" s="198"/>
      <c r="N244" s="199"/>
      <c r="O244" s="199"/>
      <c r="P244" s="199"/>
      <c r="Q244" s="199"/>
      <c r="R244" s="199"/>
      <c r="S244" s="199"/>
      <c r="T244" s="200"/>
      <c r="AT244" s="194" t="s">
        <v>129</v>
      </c>
      <c r="AU244" s="194" t="s">
        <v>127</v>
      </c>
      <c r="AV244" s="15" t="s">
        <v>136</v>
      </c>
      <c r="AW244" s="15" t="s">
        <v>31</v>
      </c>
      <c r="AX244" s="15" t="s">
        <v>75</v>
      </c>
      <c r="AY244" s="194" t="s">
        <v>120</v>
      </c>
    </row>
    <row r="245" spans="2:51" s="13" customFormat="1">
      <c r="B245" s="177"/>
      <c r="D245" s="178" t="s">
        <v>129</v>
      </c>
      <c r="E245" s="179" t="s">
        <v>1</v>
      </c>
      <c r="F245" s="180" t="s">
        <v>220</v>
      </c>
      <c r="H245" s="179" t="s">
        <v>1</v>
      </c>
      <c r="I245" s="181"/>
      <c r="L245" s="177"/>
      <c r="M245" s="182"/>
      <c r="N245" s="183"/>
      <c r="O245" s="183"/>
      <c r="P245" s="183"/>
      <c r="Q245" s="183"/>
      <c r="R245" s="183"/>
      <c r="S245" s="183"/>
      <c r="T245" s="184"/>
      <c r="AT245" s="179" t="s">
        <v>129</v>
      </c>
      <c r="AU245" s="179" t="s">
        <v>127</v>
      </c>
      <c r="AV245" s="13" t="s">
        <v>83</v>
      </c>
      <c r="AW245" s="13" t="s">
        <v>31</v>
      </c>
      <c r="AX245" s="13" t="s">
        <v>75</v>
      </c>
      <c r="AY245" s="179" t="s">
        <v>120</v>
      </c>
    </row>
    <row r="246" spans="2:51" s="14" customFormat="1">
      <c r="B246" s="185"/>
      <c r="D246" s="178" t="s">
        <v>129</v>
      </c>
      <c r="E246" s="186" t="s">
        <v>1</v>
      </c>
      <c r="F246" s="187" t="s">
        <v>221</v>
      </c>
      <c r="H246" s="188">
        <v>0.08</v>
      </c>
      <c r="I246" s="189"/>
      <c r="L246" s="185"/>
      <c r="M246" s="190"/>
      <c r="N246" s="191"/>
      <c r="O246" s="191"/>
      <c r="P246" s="191"/>
      <c r="Q246" s="191"/>
      <c r="R246" s="191"/>
      <c r="S246" s="191"/>
      <c r="T246" s="192"/>
      <c r="AT246" s="186" t="s">
        <v>129</v>
      </c>
      <c r="AU246" s="186" t="s">
        <v>127</v>
      </c>
      <c r="AV246" s="14" t="s">
        <v>127</v>
      </c>
      <c r="AW246" s="14" t="s">
        <v>31</v>
      </c>
      <c r="AX246" s="14" t="s">
        <v>75</v>
      </c>
      <c r="AY246" s="186" t="s">
        <v>120</v>
      </c>
    </row>
    <row r="247" spans="2:51" s="14" customFormat="1">
      <c r="B247" s="185"/>
      <c r="D247" s="178" t="s">
        <v>129</v>
      </c>
      <c r="E247" s="186" t="s">
        <v>1</v>
      </c>
      <c r="F247" s="187" t="s">
        <v>222</v>
      </c>
      <c r="H247" s="188">
        <v>0.76900000000000002</v>
      </c>
      <c r="I247" s="189"/>
      <c r="L247" s="185"/>
      <c r="M247" s="190"/>
      <c r="N247" s="191"/>
      <c r="O247" s="191"/>
      <c r="P247" s="191"/>
      <c r="Q247" s="191"/>
      <c r="R247" s="191"/>
      <c r="S247" s="191"/>
      <c r="T247" s="192"/>
      <c r="AT247" s="186" t="s">
        <v>129</v>
      </c>
      <c r="AU247" s="186" t="s">
        <v>127</v>
      </c>
      <c r="AV247" s="14" t="s">
        <v>127</v>
      </c>
      <c r="AW247" s="14" t="s">
        <v>31</v>
      </c>
      <c r="AX247" s="14" t="s">
        <v>75</v>
      </c>
      <c r="AY247" s="186" t="s">
        <v>120</v>
      </c>
    </row>
    <row r="248" spans="2:51" s="15" customFormat="1">
      <c r="B248" s="193"/>
      <c r="D248" s="178" t="s">
        <v>129</v>
      </c>
      <c r="E248" s="194" t="s">
        <v>1</v>
      </c>
      <c r="F248" s="195" t="s">
        <v>135</v>
      </c>
      <c r="H248" s="196">
        <v>0.84899999999999998</v>
      </c>
      <c r="I248" s="197"/>
      <c r="L248" s="193"/>
      <c r="M248" s="198"/>
      <c r="N248" s="199"/>
      <c r="O248" s="199"/>
      <c r="P248" s="199"/>
      <c r="Q248" s="199"/>
      <c r="R248" s="199"/>
      <c r="S248" s="199"/>
      <c r="T248" s="200"/>
      <c r="AT248" s="194" t="s">
        <v>129</v>
      </c>
      <c r="AU248" s="194" t="s">
        <v>127</v>
      </c>
      <c r="AV248" s="15" t="s">
        <v>136</v>
      </c>
      <c r="AW248" s="15" t="s">
        <v>31</v>
      </c>
      <c r="AX248" s="15" t="s">
        <v>75</v>
      </c>
      <c r="AY248" s="194" t="s">
        <v>120</v>
      </c>
    </row>
    <row r="249" spans="2:51" s="13" customFormat="1">
      <c r="B249" s="177"/>
      <c r="D249" s="178" t="s">
        <v>129</v>
      </c>
      <c r="E249" s="179" t="s">
        <v>1</v>
      </c>
      <c r="F249" s="180" t="s">
        <v>223</v>
      </c>
      <c r="H249" s="179" t="s">
        <v>1</v>
      </c>
      <c r="I249" s="181"/>
      <c r="L249" s="177"/>
      <c r="M249" s="182"/>
      <c r="N249" s="183"/>
      <c r="O249" s="183"/>
      <c r="P249" s="183"/>
      <c r="Q249" s="183"/>
      <c r="R249" s="183"/>
      <c r="S249" s="183"/>
      <c r="T249" s="184"/>
      <c r="AT249" s="179" t="s">
        <v>129</v>
      </c>
      <c r="AU249" s="179" t="s">
        <v>127</v>
      </c>
      <c r="AV249" s="13" t="s">
        <v>83</v>
      </c>
      <c r="AW249" s="13" t="s">
        <v>31</v>
      </c>
      <c r="AX249" s="13" t="s">
        <v>75</v>
      </c>
      <c r="AY249" s="179" t="s">
        <v>120</v>
      </c>
    </row>
    <row r="250" spans="2:51" s="14" customFormat="1">
      <c r="B250" s="185"/>
      <c r="D250" s="178" t="s">
        <v>129</v>
      </c>
      <c r="E250" s="186" t="s">
        <v>1</v>
      </c>
      <c r="F250" s="187" t="s">
        <v>224</v>
      </c>
      <c r="H250" s="188">
        <v>0.112</v>
      </c>
      <c r="I250" s="189"/>
      <c r="L250" s="185"/>
      <c r="M250" s="190"/>
      <c r="N250" s="191"/>
      <c r="O250" s="191"/>
      <c r="P250" s="191"/>
      <c r="Q250" s="191"/>
      <c r="R250" s="191"/>
      <c r="S250" s="191"/>
      <c r="T250" s="192"/>
      <c r="AT250" s="186" t="s">
        <v>129</v>
      </c>
      <c r="AU250" s="186" t="s">
        <v>127</v>
      </c>
      <c r="AV250" s="14" t="s">
        <v>127</v>
      </c>
      <c r="AW250" s="14" t="s">
        <v>31</v>
      </c>
      <c r="AX250" s="14" t="s">
        <v>75</v>
      </c>
      <c r="AY250" s="186" t="s">
        <v>120</v>
      </c>
    </row>
    <row r="251" spans="2:51" s="14" customFormat="1">
      <c r="B251" s="185"/>
      <c r="D251" s="178" t="s">
        <v>129</v>
      </c>
      <c r="E251" s="186" t="s">
        <v>1</v>
      </c>
      <c r="F251" s="187" t="s">
        <v>225</v>
      </c>
      <c r="H251" s="188">
        <v>0.155</v>
      </c>
      <c r="I251" s="189"/>
      <c r="L251" s="185"/>
      <c r="M251" s="190"/>
      <c r="N251" s="191"/>
      <c r="O251" s="191"/>
      <c r="P251" s="191"/>
      <c r="Q251" s="191"/>
      <c r="R251" s="191"/>
      <c r="S251" s="191"/>
      <c r="T251" s="192"/>
      <c r="AT251" s="186" t="s">
        <v>129</v>
      </c>
      <c r="AU251" s="186" t="s">
        <v>127</v>
      </c>
      <c r="AV251" s="14" t="s">
        <v>127</v>
      </c>
      <c r="AW251" s="14" t="s">
        <v>31</v>
      </c>
      <c r="AX251" s="14" t="s">
        <v>75</v>
      </c>
      <c r="AY251" s="186" t="s">
        <v>120</v>
      </c>
    </row>
    <row r="252" spans="2:51" s="15" customFormat="1">
      <c r="B252" s="193"/>
      <c r="D252" s="178" t="s">
        <v>129</v>
      </c>
      <c r="E252" s="194" t="s">
        <v>1</v>
      </c>
      <c r="F252" s="195" t="s">
        <v>135</v>
      </c>
      <c r="H252" s="196">
        <v>0.26700000000000002</v>
      </c>
      <c r="I252" s="197"/>
      <c r="L252" s="193"/>
      <c r="M252" s="198"/>
      <c r="N252" s="199"/>
      <c r="O252" s="199"/>
      <c r="P252" s="199"/>
      <c r="Q252" s="199"/>
      <c r="R252" s="199"/>
      <c r="S252" s="199"/>
      <c r="T252" s="200"/>
      <c r="AT252" s="194" t="s">
        <v>129</v>
      </c>
      <c r="AU252" s="194" t="s">
        <v>127</v>
      </c>
      <c r="AV252" s="15" t="s">
        <v>136</v>
      </c>
      <c r="AW252" s="15" t="s">
        <v>31</v>
      </c>
      <c r="AX252" s="15" t="s">
        <v>75</v>
      </c>
      <c r="AY252" s="194" t="s">
        <v>120</v>
      </c>
    </row>
    <row r="253" spans="2:51" s="13" customFormat="1">
      <c r="B253" s="177"/>
      <c r="D253" s="178" t="s">
        <v>129</v>
      </c>
      <c r="E253" s="179" t="s">
        <v>1</v>
      </c>
      <c r="F253" s="180" t="s">
        <v>226</v>
      </c>
      <c r="H253" s="179" t="s">
        <v>1</v>
      </c>
      <c r="I253" s="181"/>
      <c r="L253" s="177"/>
      <c r="M253" s="182"/>
      <c r="N253" s="183"/>
      <c r="O253" s="183"/>
      <c r="P253" s="183"/>
      <c r="Q253" s="183"/>
      <c r="R253" s="183"/>
      <c r="S253" s="183"/>
      <c r="T253" s="184"/>
      <c r="AT253" s="179" t="s">
        <v>129</v>
      </c>
      <c r="AU253" s="179" t="s">
        <v>127</v>
      </c>
      <c r="AV253" s="13" t="s">
        <v>83</v>
      </c>
      <c r="AW253" s="13" t="s">
        <v>31</v>
      </c>
      <c r="AX253" s="13" t="s">
        <v>75</v>
      </c>
      <c r="AY253" s="179" t="s">
        <v>120</v>
      </c>
    </row>
    <row r="254" spans="2:51" s="14" customFormat="1">
      <c r="B254" s="185"/>
      <c r="D254" s="178" t="s">
        <v>129</v>
      </c>
      <c r="E254" s="186" t="s">
        <v>1</v>
      </c>
      <c r="F254" s="187" t="s">
        <v>227</v>
      </c>
      <c r="H254" s="188">
        <v>6.6000000000000003E-2</v>
      </c>
      <c r="I254" s="189"/>
      <c r="L254" s="185"/>
      <c r="M254" s="190"/>
      <c r="N254" s="191"/>
      <c r="O254" s="191"/>
      <c r="P254" s="191"/>
      <c r="Q254" s="191"/>
      <c r="R254" s="191"/>
      <c r="S254" s="191"/>
      <c r="T254" s="192"/>
      <c r="AT254" s="186" t="s">
        <v>129</v>
      </c>
      <c r="AU254" s="186" t="s">
        <v>127</v>
      </c>
      <c r="AV254" s="14" t="s">
        <v>127</v>
      </c>
      <c r="AW254" s="14" t="s">
        <v>31</v>
      </c>
      <c r="AX254" s="14" t="s">
        <v>75</v>
      </c>
      <c r="AY254" s="186" t="s">
        <v>120</v>
      </c>
    </row>
    <row r="255" spans="2:51" s="14" customFormat="1">
      <c r="B255" s="185"/>
      <c r="D255" s="178" t="s">
        <v>129</v>
      </c>
      <c r="E255" s="186" t="s">
        <v>1</v>
      </c>
      <c r="F255" s="187" t="s">
        <v>228</v>
      </c>
      <c r="H255" s="188">
        <v>0.91600000000000004</v>
      </c>
      <c r="I255" s="189"/>
      <c r="L255" s="185"/>
      <c r="M255" s="190"/>
      <c r="N255" s="191"/>
      <c r="O255" s="191"/>
      <c r="P255" s="191"/>
      <c r="Q255" s="191"/>
      <c r="R255" s="191"/>
      <c r="S255" s="191"/>
      <c r="T255" s="192"/>
      <c r="AT255" s="186" t="s">
        <v>129</v>
      </c>
      <c r="AU255" s="186" t="s">
        <v>127</v>
      </c>
      <c r="AV255" s="14" t="s">
        <v>127</v>
      </c>
      <c r="AW255" s="14" t="s">
        <v>31</v>
      </c>
      <c r="AX255" s="14" t="s">
        <v>75</v>
      </c>
      <c r="AY255" s="186" t="s">
        <v>120</v>
      </c>
    </row>
    <row r="256" spans="2:51" s="15" customFormat="1">
      <c r="B256" s="193"/>
      <c r="D256" s="178" t="s">
        <v>129</v>
      </c>
      <c r="E256" s="194" t="s">
        <v>1</v>
      </c>
      <c r="F256" s="195" t="s">
        <v>135</v>
      </c>
      <c r="H256" s="196">
        <v>0.98199999999999998</v>
      </c>
      <c r="I256" s="197"/>
      <c r="L256" s="193"/>
      <c r="M256" s="198"/>
      <c r="N256" s="199"/>
      <c r="O256" s="199"/>
      <c r="P256" s="199"/>
      <c r="Q256" s="199"/>
      <c r="R256" s="199"/>
      <c r="S256" s="199"/>
      <c r="T256" s="200"/>
      <c r="AT256" s="194" t="s">
        <v>129</v>
      </c>
      <c r="AU256" s="194" t="s">
        <v>127</v>
      </c>
      <c r="AV256" s="15" t="s">
        <v>136</v>
      </c>
      <c r="AW256" s="15" t="s">
        <v>31</v>
      </c>
      <c r="AX256" s="15" t="s">
        <v>75</v>
      </c>
      <c r="AY256" s="194" t="s">
        <v>120</v>
      </c>
    </row>
    <row r="257" spans="2:51" s="13" customFormat="1">
      <c r="B257" s="177"/>
      <c r="D257" s="178" t="s">
        <v>129</v>
      </c>
      <c r="E257" s="179" t="s">
        <v>1</v>
      </c>
      <c r="F257" s="180" t="s">
        <v>229</v>
      </c>
      <c r="H257" s="179" t="s">
        <v>1</v>
      </c>
      <c r="I257" s="181"/>
      <c r="L257" s="177"/>
      <c r="M257" s="182"/>
      <c r="N257" s="183"/>
      <c r="O257" s="183"/>
      <c r="P257" s="183"/>
      <c r="Q257" s="183"/>
      <c r="R257" s="183"/>
      <c r="S257" s="183"/>
      <c r="T257" s="184"/>
      <c r="AT257" s="179" t="s">
        <v>129</v>
      </c>
      <c r="AU257" s="179" t="s">
        <v>127</v>
      </c>
      <c r="AV257" s="13" t="s">
        <v>83</v>
      </c>
      <c r="AW257" s="13" t="s">
        <v>31</v>
      </c>
      <c r="AX257" s="13" t="s">
        <v>75</v>
      </c>
      <c r="AY257" s="179" t="s">
        <v>120</v>
      </c>
    </row>
    <row r="258" spans="2:51" s="14" customFormat="1">
      <c r="B258" s="185"/>
      <c r="D258" s="178" t="s">
        <v>129</v>
      </c>
      <c r="E258" s="186" t="s">
        <v>1</v>
      </c>
      <c r="F258" s="187" t="s">
        <v>230</v>
      </c>
      <c r="H258" s="188">
        <v>6.5000000000000002E-2</v>
      </c>
      <c r="I258" s="189"/>
      <c r="L258" s="185"/>
      <c r="M258" s="190"/>
      <c r="N258" s="191"/>
      <c r="O258" s="191"/>
      <c r="P258" s="191"/>
      <c r="Q258" s="191"/>
      <c r="R258" s="191"/>
      <c r="S258" s="191"/>
      <c r="T258" s="192"/>
      <c r="AT258" s="186" t="s">
        <v>129</v>
      </c>
      <c r="AU258" s="186" t="s">
        <v>127</v>
      </c>
      <c r="AV258" s="14" t="s">
        <v>127</v>
      </c>
      <c r="AW258" s="14" t="s">
        <v>31</v>
      </c>
      <c r="AX258" s="14" t="s">
        <v>75</v>
      </c>
      <c r="AY258" s="186" t="s">
        <v>120</v>
      </c>
    </row>
    <row r="259" spans="2:51" s="14" customFormat="1">
      <c r="B259" s="185"/>
      <c r="D259" s="178" t="s">
        <v>129</v>
      </c>
      <c r="E259" s="186" t="s">
        <v>1</v>
      </c>
      <c r="F259" s="187" t="s">
        <v>231</v>
      </c>
      <c r="H259" s="188">
        <v>0.76300000000000001</v>
      </c>
      <c r="I259" s="189"/>
      <c r="L259" s="185"/>
      <c r="M259" s="190"/>
      <c r="N259" s="191"/>
      <c r="O259" s="191"/>
      <c r="P259" s="191"/>
      <c r="Q259" s="191"/>
      <c r="R259" s="191"/>
      <c r="S259" s="191"/>
      <c r="T259" s="192"/>
      <c r="AT259" s="186" t="s">
        <v>129</v>
      </c>
      <c r="AU259" s="186" t="s">
        <v>127</v>
      </c>
      <c r="AV259" s="14" t="s">
        <v>127</v>
      </c>
      <c r="AW259" s="14" t="s">
        <v>31</v>
      </c>
      <c r="AX259" s="14" t="s">
        <v>75</v>
      </c>
      <c r="AY259" s="186" t="s">
        <v>120</v>
      </c>
    </row>
    <row r="260" spans="2:51" s="14" customFormat="1">
      <c r="B260" s="185"/>
      <c r="D260" s="178" t="s">
        <v>129</v>
      </c>
      <c r="E260" s="186" t="s">
        <v>1</v>
      </c>
      <c r="F260" s="187" t="s">
        <v>232</v>
      </c>
      <c r="H260" s="188">
        <v>0.89600000000000002</v>
      </c>
      <c r="I260" s="189"/>
      <c r="L260" s="185"/>
      <c r="M260" s="190"/>
      <c r="N260" s="191"/>
      <c r="O260" s="191"/>
      <c r="P260" s="191"/>
      <c r="Q260" s="191"/>
      <c r="R260" s="191"/>
      <c r="S260" s="191"/>
      <c r="T260" s="192"/>
      <c r="AT260" s="186" t="s">
        <v>129</v>
      </c>
      <c r="AU260" s="186" t="s">
        <v>127</v>
      </c>
      <c r="AV260" s="14" t="s">
        <v>127</v>
      </c>
      <c r="AW260" s="14" t="s">
        <v>31</v>
      </c>
      <c r="AX260" s="14" t="s">
        <v>75</v>
      </c>
      <c r="AY260" s="186" t="s">
        <v>120</v>
      </c>
    </row>
    <row r="261" spans="2:51" s="14" customFormat="1">
      <c r="B261" s="185"/>
      <c r="D261" s="178" t="s">
        <v>129</v>
      </c>
      <c r="E261" s="186" t="s">
        <v>1</v>
      </c>
      <c r="F261" s="187" t="s">
        <v>233</v>
      </c>
      <c r="H261" s="188">
        <v>6.9000000000000006E-2</v>
      </c>
      <c r="I261" s="189"/>
      <c r="L261" s="185"/>
      <c r="M261" s="190"/>
      <c r="N261" s="191"/>
      <c r="O261" s="191"/>
      <c r="P261" s="191"/>
      <c r="Q261" s="191"/>
      <c r="R261" s="191"/>
      <c r="S261" s="191"/>
      <c r="T261" s="192"/>
      <c r="AT261" s="186" t="s">
        <v>129</v>
      </c>
      <c r="AU261" s="186" t="s">
        <v>127</v>
      </c>
      <c r="AV261" s="14" t="s">
        <v>127</v>
      </c>
      <c r="AW261" s="14" t="s">
        <v>31</v>
      </c>
      <c r="AX261" s="14" t="s">
        <v>75</v>
      </c>
      <c r="AY261" s="186" t="s">
        <v>120</v>
      </c>
    </row>
    <row r="262" spans="2:51" s="14" customFormat="1">
      <c r="B262" s="185"/>
      <c r="D262" s="178" t="s">
        <v>129</v>
      </c>
      <c r="E262" s="186" t="s">
        <v>1</v>
      </c>
      <c r="F262" s="187" t="s">
        <v>234</v>
      </c>
      <c r="H262" s="188">
        <v>0.55500000000000005</v>
      </c>
      <c r="I262" s="189"/>
      <c r="L262" s="185"/>
      <c r="M262" s="190"/>
      <c r="N262" s="191"/>
      <c r="O262" s="191"/>
      <c r="P262" s="191"/>
      <c r="Q262" s="191"/>
      <c r="R262" s="191"/>
      <c r="S262" s="191"/>
      <c r="T262" s="192"/>
      <c r="AT262" s="186" t="s">
        <v>129</v>
      </c>
      <c r="AU262" s="186" t="s">
        <v>127</v>
      </c>
      <c r="AV262" s="14" t="s">
        <v>127</v>
      </c>
      <c r="AW262" s="14" t="s">
        <v>31</v>
      </c>
      <c r="AX262" s="14" t="s">
        <v>75</v>
      </c>
      <c r="AY262" s="186" t="s">
        <v>120</v>
      </c>
    </row>
    <row r="263" spans="2:51" s="14" customFormat="1">
      <c r="B263" s="185"/>
      <c r="D263" s="178" t="s">
        <v>129</v>
      </c>
      <c r="E263" s="186" t="s">
        <v>1</v>
      </c>
      <c r="F263" s="187" t="s">
        <v>235</v>
      </c>
      <c r="H263" s="188">
        <v>0.378</v>
      </c>
      <c r="I263" s="189"/>
      <c r="L263" s="185"/>
      <c r="M263" s="190"/>
      <c r="N263" s="191"/>
      <c r="O263" s="191"/>
      <c r="P263" s="191"/>
      <c r="Q263" s="191"/>
      <c r="R263" s="191"/>
      <c r="S263" s="191"/>
      <c r="T263" s="192"/>
      <c r="AT263" s="186" t="s">
        <v>129</v>
      </c>
      <c r="AU263" s="186" t="s">
        <v>127</v>
      </c>
      <c r="AV263" s="14" t="s">
        <v>127</v>
      </c>
      <c r="AW263" s="14" t="s">
        <v>31</v>
      </c>
      <c r="AX263" s="14" t="s">
        <v>75</v>
      </c>
      <c r="AY263" s="186" t="s">
        <v>120</v>
      </c>
    </row>
    <row r="264" spans="2:51" s="14" customFormat="1">
      <c r="B264" s="185"/>
      <c r="D264" s="178" t="s">
        <v>129</v>
      </c>
      <c r="E264" s="186" t="s">
        <v>1</v>
      </c>
      <c r="F264" s="187" t="s">
        <v>236</v>
      </c>
      <c r="H264" s="188">
        <v>0.307</v>
      </c>
      <c r="I264" s="189"/>
      <c r="L264" s="185"/>
      <c r="M264" s="190"/>
      <c r="N264" s="191"/>
      <c r="O264" s="191"/>
      <c r="P264" s="191"/>
      <c r="Q264" s="191"/>
      <c r="R264" s="191"/>
      <c r="S264" s="191"/>
      <c r="T264" s="192"/>
      <c r="AT264" s="186" t="s">
        <v>129</v>
      </c>
      <c r="AU264" s="186" t="s">
        <v>127</v>
      </c>
      <c r="AV264" s="14" t="s">
        <v>127</v>
      </c>
      <c r="AW264" s="14" t="s">
        <v>31</v>
      </c>
      <c r="AX264" s="14" t="s">
        <v>75</v>
      </c>
      <c r="AY264" s="186" t="s">
        <v>120</v>
      </c>
    </row>
    <row r="265" spans="2:51" s="14" customFormat="1">
      <c r="B265" s="185"/>
      <c r="D265" s="178" t="s">
        <v>129</v>
      </c>
      <c r="E265" s="186" t="s">
        <v>1</v>
      </c>
      <c r="F265" s="187" t="s">
        <v>237</v>
      </c>
      <c r="H265" s="188">
        <v>0.96799999999999997</v>
      </c>
      <c r="I265" s="189"/>
      <c r="L265" s="185"/>
      <c r="M265" s="190"/>
      <c r="N265" s="191"/>
      <c r="O265" s="191"/>
      <c r="P265" s="191"/>
      <c r="Q265" s="191"/>
      <c r="R265" s="191"/>
      <c r="S265" s="191"/>
      <c r="T265" s="192"/>
      <c r="AT265" s="186" t="s">
        <v>129</v>
      </c>
      <c r="AU265" s="186" t="s">
        <v>127</v>
      </c>
      <c r="AV265" s="14" t="s">
        <v>127</v>
      </c>
      <c r="AW265" s="14" t="s">
        <v>31</v>
      </c>
      <c r="AX265" s="14" t="s">
        <v>75</v>
      </c>
      <c r="AY265" s="186" t="s">
        <v>120</v>
      </c>
    </row>
    <row r="266" spans="2:51" s="14" customFormat="1">
      <c r="B266" s="185"/>
      <c r="D266" s="178" t="s">
        <v>129</v>
      </c>
      <c r="E266" s="186" t="s">
        <v>1</v>
      </c>
      <c r="F266" s="187" t="s">
        <v>238</v>
      </c>
      <c r="H266" s="188">
        <v>2.9569999999999999</v>
      </c>
      <c r="I266" s="189"/>
      <c r="L266" s="185"/>
      <c r="M266" s="190"/>
      <c r="N266" s="191"/>
      <c r="O266" s="191"/>
      <c r="P266" s="191"/>
      <c r="Q266" s="191"/>
      <c r="R266" s="191"/>
      <c r="S266" s="191"/>
      <c r="T266" s="192"/>
      <c r="AT266" s="186" t="s">
        <v>129</v>
      </c>
      <c r="AU266" s="186" t="s">
        <v>127</v>
      </c>
      <c r="AV266" s="14" t="s">
        <v>127</v>
      </c>
      <c r="AW266" s="14" t="s">
        <v>31</v>
      </c>
      <c r="AX266" s="14" t="s">
        <v>75</v>
      </c>
      <c r="AY266" s="186" t="s">
        <v>120</v>
      </c>
    </row>
    <row r="267" spans="2:51" s="14" customFormat="1">
      <c r="B267" s="185"/>
      <c r="D267" s="178" t="s">
        <v>129</v>
      </c>
      <c r="E267" s="186" t="s">
        <v>1</v>
      </c>
      <c r="F267" s="187" t="s">
        <v>239</v>
      </c>
      <c r="H267" s="188">
        <v>0.20399999999999999</v>
      </c>
      <c r="I267" s="189"/>
      <c r="L267" s="185"/>
      <c r="M267" s="190"/>
      <c r="N267" s="191"/>
      <c r="O267" s="191"/>
      <c r="P267" s="191"/>
      <c r="Q267" s="191"/>
      <c r="R267" s="191"/>
      <c r="S267" s="191"/>
      <c r="T267" s="192"/>
      <c r="AT267" s="186" t="s">
        <v>129</v>
      </c>
      <c r="AU267" s="186" t="s">
        <v>127</v>
      </c>
      <c r="AV267" s="14" t="s">
        <v>127</v>
      </c>
      <c r="AW267" s="14" t="s">
        <v>31</v>
      </c>
      <c r="AX267" s="14" t="s">
        <v>75</v>
      </c>
      <c r="AY267" s="186" t="s">
        <v>120</v>
      </c>
    </row>
    <row r="268" spans="2:51" s="15" customFormat="1">
      <c r="B268" s="193"/>
      <c r="D268" s="178" t="s">
        <v>129</v>
      </c>
      <c r="E268" s="194" t="s">
        <v>1</v>
      </c>
      <c r="F268" s="195" t="s">
        <v>135</v>
      </c>
      <c r="H268" s="196">
        <v>7.1619999999999999</v>
      </c>
      <c r="I268" s="197"/>
      <c r="L268" s="193"/>
      <c r="M268" s="198"/>
      <c r="N268" s="199"/>
      <c r="O268" s="199"/>
      <c r="P268" s="199"/>
      <c r="Q268" s="199"/>
      <c r="R268" s="199"/>
      <c r="S268" s="199"/>
      <c r="T268" s="200"/>
      <c r="AT268" s="194" t="s">
        <v>129</v>
      </c>
      <c r="AU268" s="194" t="s">
        <v>127</v>
      </c>
      <c r="AV268" s="15" t="s">
        <v>136</v>
      </c>
      <c r="AW268" s="15" t="s">
        <v>31</v>
      </c>
      <c r="AX268" s="15" t="s">
        <v>75</v>
      </c>
      <c r="AY268" s="194" t="s">
        <v>120</v>
      </c>
    </row>
    <row r="269" spans="2:51" s="13" customFormat="1">
      <c r="B269" s="177"/>
      <c r="D269" s="178" t="s">
        <v>129</v>
      </c>
      <c r="E269" s="179" t="s">
        <v>1</v>
      </c>
      <c r="F269" s="180" t="s">
        <v>240</v>
      </c>
      <c r="H269" s="179" t="s">
        <v>1</v>
      </c>
      <c r="I269" s="181"/>
      <c r="L269" s="177"/>
      <c r="M269" s="182"/>
      <c r="N269" s="183"/>
      <c r="O269" s="183"/>
      <c r="P269" s="183"/>
      <c r="Q269" s="183"/>
      <c r="R269" s="183"/>
      <c r="S269" s="183"/>
      <c r="T269" s="184"/>
      <c r="AT269" s="179" t="s">
        <v>129</v>
      </c>
      <c r="AU269" s="179" t="s">
        <v>127</v>
      </c>
      <c r="AV269" s="13" t="s">
        <v>83</v>
      </c>
      <c r="AW269" s="13" t="s">
        <v>31</v>
      </c>
      <c r="AX269" s="13" t="s">
        <v>75</v>
      </c>
      <c r="AY269" s="179" t="s">
        <v>120</v>
      </c>
    </row>
    <row r="270" spans="2:51" s="14" customFormat="1">
      <c r="B270" s="185"/>
      <c r="D270" s="178" t="s">
        <v>129</v>
      </c>
      <c r="E270" s="186" t="s">
        <v>1</v>
      </c>
      <c r="F270" s="187" t="s">
        <v>241</v>
      </c>
      <c r="H270" s="188">
        <v>0.10100000000000001</v>
      </c>
      <c r="I270" s="189"/>
      <c r="L270" s="185"/>
      <c r="M270" s="190"/>
      <c r="N270" s="191"/>
      <c r="O270" s="191"/>
      <c r="P270" s="191"/>
      <c r="Q270" s="191"/>
      <c r="R270" s="191"/>
      <c r="S270" s="191"/>
      <c r="T270" s="192"/>
      <c r="AT270" s="186" t="s">
        <v>129</v>
      </c>
      <c r="AU270" s="186" t="s">
        <v>127</v>
      </c>
      <c r="AV270" s="14" t="s">
        <v>127</v>
      </c>
      <c r="AW270" s="14" t="s">
        <v>31</v>
      </c>
      <c r="AX270" s="14" t="s">
        <v>75</v>
      </c>
      <c r="AY270" s="186" t="s">
        <v>120</v>
      </c>
    </row>
    <row r="271" spans="2:51" s="14" customFormat="1">
      <c r="B271" s="185"/>
      <c r="D271" s="178" t="s">
        <v>129</v>
      </c>
      <c r="E271" s="186" t="s">
        <v>1</v>
      </c>
      <c r="F271" s="187" t="s">
        <v>242</v>
      </c>
      <c r="H271" s="188">
        <v>0.23300000000000001</v>
      </c>
      <c r="I271" s="189"/>
      <c r="L271" s="185"/>
      <c r="M271" s="190"/>
      <c r="N271" s="191"/>
      <c r="O271" s="191"/>
      <c r="P271" s="191"/>
      <c r="Q271" s="191"/>
      <c r="R271" s="191"/>
      <c r="S271" s="191"/>
      <c r="T271" s="192"/>
      <c r="AT271" s="186" t="s">
        <v>129</v>
      </c>
      <c r="AU271" s="186" t="s">
        <v>127</v>
      </c>
      <c r="AV271" s="14" t="s">
        <v>127</v>
      </c>
      <c r="AW271" s="14" t="s">
        <v>31</v>
      </c>
      <c r="AX271" s="14" t="s">
        <v>75</v>
      </c>
      <c r="AY271" s="186" t="s">
        <v>120</v>
      </c>
    </row>
    <row r="272" spans="2:51" s="15" customFormat="1">
      <c r="B272" s="193"/>
      <c r="D272" s="178" t="s">
        <v>129</v>
      </c>
      <c r="E272" s="194" t="s">
        <v>1</v>
      </c>
      <c r="F272" s="195" t="s">
        <v>135</v>
      </c>
      <c r="H272" s="196">
        <v>0.33400000000000002</v>
      </c>
      <c r="I272" s="197"/>
      <c r="L272" s="193"/>
      <c r="M272" s="198"/>
      <c r="N272" s="199"/>
      <c r="O272" s="199"/>
      <c r="P272" s="199"/>
      <c r="Q272" s="199"/>
      <c r="R272" s="199"/>
      <c r="S272" s="199"/>
      <c r="T272" s="200"/>
      <c r="AT272" s="194" t="s">
        <v>129</v>
      </c>
      <c r="AU272" s="194" t="s">
        <v>127</v>
      </c>
      <c r="AV272" s="15" t="s">
        <v>136</v>
      </c>
      <c r="AW272" s="15" t="s">
        <v>31</v>
      </c>
      <c r="AX272" s="15" t="s">
        <v>75</v>
      </c>
      <c r="AY272" s="194" t="s">
        <v>120</v>
      </c>
    </row>
    <row r="273" spans="2:51" s="13" customFormat="1">
      <c r="B273" s="177"/>
      <c r="D273" s="178" t="s">
        <v>129</v>
      </c>
      <c r="E273" s="179" t="s">
        <v>1</v>
      </c>
      <c r="F273" s="180" t="s">
        <v>243</v>
      </c>
      <c r="H273" s="179" t="s">
        <v>1</v>
      </c>
      <c r="I273" s="181"/>
      <c r="L273" s="177"/>
      <c r="M273" s="182"/>
      <c r="N273" s="183"/>
      <c r="O273" s="183"/>
      <c r="P273" s="183"/>
      <c r="Q273" s="183"/>
      <c r="R273" s="183"/>
      <c r="S273" s="183"/>
      <c r="T273" s="184"/>
      <c r="AT273" s="179" t="s">
        <v>129</v>
      </c>
      <c r="AU273" s="179" t="s">
        <v>127</v>
      </c>
      <c r="AV273" s="13" t="s">
        <v>83</v>
      </c>
      <c r="AW273" s="13" t="s">
        <v>31</v>
      </c>
      <c r="AX273" s="13" t="s">
        <v>75</v>
      </c>
      <c r="AY273" s="179" t="s">
        <v>120</v>
      </c>
    </row>
    <row r="274" spans="2:51" s="14" customFormat="1">
      <c r="B274" s="185"/>
      <c r="D274" s="178" t="s">
        <v>129</v>
      </c>
      <c r="E274" s="186" t="s">
        <v>1</v>
      </c>
      <c r="F274" s="187" t="s">
        <v>244</v>
      </c>
      <c r="H274" s="188">
        <v>2.1000000000000001E-2</v>
      </c>
      <c r="I274" s="189"/>
      <c r="L274" s="185"/>
      <c r="M274" s="190"/>
      <c r="N274" s="191"/>
      <c r="O274" s="191"/>
      <c r="P274" s="191"/>
      <c r="Q274" s="191"/>
      <c r="R274" s="191"/>
      <c r="S274" s="191"/>
      <c r="T274" s="192"/>
      <c r="AT274" s="186" t="s">
        <v>129</v>
      </c>
      <c r="AU274" s="186" t="s">
        <v>127</v>
      </c>
      <c r="AV274" s="14" t="s">
        <v>127</v>
      </c>
      <c r="AW274" s="14" t="s">
        <v>31</v>
      </c>
      <c r="AX274" s="14" t="s">
        <v>75</v>
      </c>
      <c r="AY274" s="186" t="s">
        <v>120</v>
      </c>
    </row>
    <row r="275" spans="2:51" s="14" customFormat="1">
      <c r="B275" s="185"/>
      <c r="D275" s="178" t="s">
        <v>129</v>
      </c>
      <c r="E275" s="186" t="s">
        <v>1</v>
      </c>
      <c r="F275" s="187" t="s">
        <v>245</v>
      </c>
      <c r="H275" s="188">
        <v>1.0209999999999999</v>
      </c>
      <c r="I275" s="189"/>
      <c r="L275" s="185"/>
      <c r="M275" s="190"/>
      <c r="N275" s="191"/>
      <c r="O275" s="191"/>
      <c r="P275" s="191"/>
      <c r="Q275" s="191"/>
      <c r="R275" s="191"/>
      <c r="S275" s="191"/>
      <c r="T275" s="192"/>
      <c r="AT275" s="186" t="s">
        <v>129</v>
      </c>
      <c r="AU275" s="186" t="s">
        <v>127</v>
      </c>
      <c r="AV275" s="14" t="s">
        <v>127</v>
      </c>
      <c r="AW275" s="14" t="s">
        <v>31</v>
      </c>
      <c r="AX275" s="14" t="s">
        <v>75</v>
      </c>
      <c r="AY275" s="186" t="s">
        <v>120</v>
      </c>
    </row>
    <row r="276" spans="2:51" s="14" customFormat="1">
      <c r="B276" s="185"/>
      <c r="D276" s="178" t="s">
        <v>129</v>
      </c>
      <c r="E276" s="186" t="s">
        <v>1</v>
      </c>
      <c r="F276" s="187" t="s">
        <v>246</v>
      </c>
      <c r="H276" s="188">
        <v>4.9000000000000002E-2</v>
      </c>
      <c r="I276" s="189"/>
      <c r="L276" s="185"/>
      <c r="M276" s="190"/>
      <c r="N276" s="191"/>
      <c r="O276" s="191"/>
      <c r="P276" s="191"/>
      <c r="Q276" s="191"/>
      <c r="R276" s="191"/>
      <c r="S276" s="191"/>
      <c r="T276" s="192"/>
      <c r="AT276" s="186" t="s">
        <v>129</v>
      </c>
      <c r="AU276" s="186" t="s">
        <v>127</v>
      </c>
      <c r="AV276" s="14" t="s">
        <v>127</v>
      </c>
      <c r="AW276" s="14" t="s">
        <v>31</v>
      </c>
      <c r="AX276" s="14" t="s">
        <v>75</v>
      </c>
      <c r="AY276" s="186" t="s">
        <v>120</v>
      </c>
    </row>
    <row r="277" spans="2:51" s="14" customFormat="1">
      <c r="B277" s="185"/>
      <c r="D277" s="178" t="s">
        <v>129</v>
      </c>
      <c r="E277" s="186" t="s">
        <v>1</v>
      </c>
      <c r="F277" s="187" t="s">
        <v>247</v>
      </c>
      <c r="H277" s="188">
        <v>1.532</v>
      </c>
      <c r="I277" s="189"/>
      <c r="L277" s="185"/>
      <c r="M277" s="190"/>
      <c r="N277" s="191"/>
      <c r="O277" s="191"/>
      <c r="P277" s="191"/>
      <c r="Q277" s="191"/>
      <c r="R277" s="191"/>
      <c r="S277" s="191"/>
      <c r="T277" s="192"/>
      <c r="AT277" s="186" t="s">
        <v>129</v>
      </c>
      <c r="AU277" s="186" t="s">
        <v>127</v>
      </c>
      <c r="AV277" s="14" t="s">
        <v>127</v>
      </c>
      <c r="AW277" s="14" t="s">
        <v>31</v>
      </c>
      <c r="AX277" s="14" t="s">
        <v>75</v>
      </c>
      <c r="AY277" s="186" t="s">
        <v>120</v>
      </c>
    </row>
    <row r="278" spans="2:51" s="15" customFormat="1">
      <c r="B278" s="193"/>
      <c r="D278" s="178" t="s">
        <v>129</v>
      </c>
      <c r="E278" s="194" t="s">
        <v>1</v>
      </c>
      <c r="F278" s="195" t="s">
        <v>135</v>
      </c>
      <c r="H278" s="196">
        <v>2.6229999999999998</v>
      </c>
      <c r="I278" s="197"/>
      <c r="L278" s="193"/>
      <c r="M278" s="198"/>
      <c r="N278" s="199"/>
      <c r="O278" s="199"/>
      <c r="P278" s="199"/>
      <c r="Q278" s="199"/>
      <c r="R278" s="199"/>
      <c r="S278" s="199"/>
      <c r="T278" s="200"/>
      <c r="AT278" s="194" t="s">
        <v>129</v>
      </c>
      <c r="AU278" s="194" t="s">
        <v>127</v>
      </c>
      <c r="AV278" s="15" t="s">
        <v>136</v>
      </c>
      <c r="AW278" s="15" t="s">
        <v>31</v>
      </c>
      <c r="AX278" s="15" t="s">
        <v>75</v>
      </c>
      <c r="AY278" s="194" t="s">
        <v>120</v>
      </c>
    </row>
    <row r="279" spans="2:51" s="13" customFormat="1">
      <c r="B279" s="177"/>
      <c r="D279" s="178" t="s">
        <v>129</v>
      </c>
      <c r="E279" s="179" t="s">
        <v>1</v>
      </c>
      <c r="F279" s="180" t="s">
        <v>248</v>
      </c>
      <c r="H279" s="179" t="s">
        <v>1</v>
      </c>
      <c r="I279" s="181"/>
      <c r="L279" s="177"/>
      <c r="M279" s="182"/>
      <c r="N279" s="183"/>
      <c r="O279" s="183"/>
      <c r="P279" s="183"/>
      <c r="Q279" s="183"/>
      <c r="R279" s="183"/>
      <c r="S279" s="183"/>
      <c r="T279" s="184"/>
      <c r="AT279" s="179" t="s">
        <v>129</v>
      </c>
      <c r="AU279" s="179" t="s">
        <v>127</v>
      </c>
      <c r="AV279" s="13" t="s">
        <v>83</v>
      </c>
      <c r="AW279" s="13" t="s">
        <v>31</v>
      </c>
      <c r="AX279" s="13" t="s">
        <v>75</v>
      </c>
      <c r="AY279" s="179" t="s">
        <v>120</v>
      </c>
    </row>
    <row r="280" spans="2:51" s="14" customFormat="1">
      <c r="B280" s="185"/>
      <c r="D280" s="178" t="s">
        <v>129</v>
      </c>
      <c r="E280" s="186" t="s">
        <v>1</v>
      </c>
      <c r="F280" s="187" t="s">
        <v>249</v>
      </c>
      <c r="H280" s="188">
        <v>8.6999999999999994E-2</v>
      </c>
      <c r="I280" s="189"/>
      <c r="L280" s="185"/>
      <c r="M280" s="190"/>
      <c r="N280" s="191"/>
      <c r="O280" s="191"/>
      <c r="P280" s="191"/>
      <c r="Q280" s="191"/>
      <c r="R280" s="191"/>
      <c r="S280" s="191"/>
      <c r="T280" s="192"/>
      <c r="AT280" s="186" t="s">
        <v>129</v>
      </c>
      <c r="AU280" s="186" t="s">
        <v>127</v>
      </c>
      <c r="AV280" s="14" t="s">
        <v>127</v>
      </c>
      <c r="AW280" s="14" t="s">
        <v>31</v>
      </c>
      <c r="AX280" s="14" t="s">
        <v>75</v>
      </c>
      <c r="AY280" s="186" t="s">
        <v>120</v>
      </c>
    </row>
    <row r="281" spans="2:51" s="14" customFormat="1">
      <c r="B281" s="185"/>
      <c r="D281" s="178" t="s">
        <v>129</v>
      </c>
      <c r="E281" s="186" t="s">
        <v>1</v>
      </c>
      <c r="F281" s="187" t="s">
        <v>250</v>
      </c>
      <c r="H281" s="188">
        <v>0.89100000000000001</v>
      </c>
      <c r="I281" s="189"/>
      <c r="L281" s="185"/>
      <c r="M281" s="190"/>
      <c r="N281" s="191"/>
      <c r="O281" s="191"/>
      <c r="P281" s="191"/>
      <c r="Q281" s="191"/>
      <c r="R281" s="191"/>
      <c r="S281" s="191"/>
      <c r="T281" s="192"/>
      <c r="AT281" s="186" t="s">
        <v>129</v>
      </c>
      <c r="AU281" s="186" t="s">
        <v>127</v>
      </c>
      <c r="AV281" s="14" t="s">
        <v>127</v>
      </c>
      <c r="AW281" s="14" t="s">
        <v>31</v>
      </c>
      <c r="AX281" s="14" t="s">
        <v>75</v>
      </c>
      <c r="AY281" s="186" t="s">
        <v>120</v>
      </c>
    </row>
    <row r="282" spans="2:51" s="14" customFormat="1">
      <c r="B282" s="185"/>
      <c r="D282" s="178" t="s">
        <v>129</v>
      </c>
      <c r="E282" s="186" t="s">
        <v>1</v>
      </c>
      <c r="F282" s="187" t="s">
        <v>251</v>
      </c>
      <c r="H282" s="188">
        <v>0.184</v>
      </c>
      <c r="I282" s="189"/>
      <c r="L282" s="185"/>
      <c r="M282" s="190"/>
      <c r="N282" s="191"/>
      <c r="O282" s="191"/>
      <c r="P282" s="191"/>
      <c r="Q282" s="191"/>
      <c r="R282" s="191"/>
      <c r="S282" s="191"/>
      <c r="T282" s="192"/>
      <c r="AT282" s="186" t="s">
        <v>129</v>
      </c>
      <c r="AU282" s="186" t="s">
        <v>127</v>
      </c>
      <c r="AV282" s="14" t="s">
        <v>127</v>
      </c>
      <c r="AW282" s="14" t="s">
        <v>31</v>
      </c>
      <c r="AX282" s="14" t="s">
        <v>75</v>
      </c>
      <c r="AY282" s="186" t="s">
        <v>120</v>
      </c>
    </row>
    <row r="283" spans="2:51" s="14" customFormat="1">
      <c r="B283" s="185"/>
      <c r="D283" s="178" t="s">
        <v>129</v>
      </c>
      <c r="E283" s="186" t="s">
        <v>1</v>
      </c>
      <c r="F283" s="187" t="s">
        <v>252</v>
      </c>
      <c r="H283" s="188">
        <v>1.446</v>
      </c>
      <c r="I283" s="189"/>
      <c r="L283" s="185"/>
      <c r="M283" s="190"/>
      <c r="N283" s="191"/>
      <c r="O283" s="191"/>
      <c r="P283" s="191"/>
      <c r="Q283" s="191"/>
      <c r="R283" s="191"/>
      <c r="S283" s="191"/>
      <c r="T283" s="192"/>
      <c r="AT283" s="186" t="s">
        <v>129</v>
      </c>
      <c r="AU283" s="186" t="s">
        <v>127</v>
      </c>
      <c r="AV283" s="14" t="s">
        <v>127</v>
      </c>
      <c r="AW283" s="14" t="s">
        <v>31</v>
      </c>
      <c r="AX283" s="14" t="s">
        <v>75</v>
      </c>
      <c r="AY283" s="186" t="s">
        <v>120</v>
      </c>
    </row>
    <row r="284" spans="2:51" s="14" customFormat="1">
      <c r="B284" s="185"/>
      <c r="D284" s="178" t="s">
        <v>129</v>
      </c>
      <c r="E284" s="186" t="s">
        <v>1</v>
      </c>
      <c r="F284" s="187" t="s">
        <v>253</v>
      </c>
      <c r="H284" s="188">
        <v>1.8220000000000001</v>
      </c>
      <c r="I284" s="189"/>
      <c r="L284" s="185"/>
      <c r="M284" s="190"/>
      <c r="N284" s="191"/>
      <c r="O284" s="191"/>
      <c r="P284" s="191"/>
      <c r="Q284" s="191"/>
      <c r="R284" s="191"/>
      <c r="S284" s="191"/>
      <c r="T284" s="192"/>
      <c r="AT284" s="186" t="s">
        <v>129</v>
      </c>
      <c r="AU284" s="186" t="s">
        <v>127</v>
      </c>
      <c r="AV284" s="14" t="s">
        <v>127</v>
      </c>
      <c r="AW284" s="14" t="s">
        <v>31</v>
      </c>
      <c r="AX284" s="14" t="s">
        <v>75</v>
      </c>
      <c r="AY284" s="186" t="s">
        <v>120</v>
      </c>
    </row>
    <row r="285" spans="2:51" s="14" customFormat="1">
      <c r="B285" s="185"/>
      <c r="D285" s="178" t="s">
        <v>129</v>
      </c>
      <c r="E285" s="186" t="s">
        <v>1</v>
      </c>
      <c r="F285" s="187" t="s">
        <v>254</v>
      </c>
      <c r="H285" s="188">
        <v>9.9000000000000005E-2</v>
      </c>
      <c r="I285" s="189"/>
      <c r="L285" s="185"/>
      <c r="M285" s="190"/>
      <c r="N285" s="191"/>
      <c r="O285" s="191"/>
      <c r="P285" s="191"/>
      <c r="Q285" s="191"/>
      <c r="R285" s="191"/>
      <c r="S285" s="191"/>
      <c r="T285" s="192"/>
      <c r="AT285" s="186" t="s">
        <v>129</v>
      </c>
      <c r="AU285" s="186" t="s">
        <v>127</v>
      </c>
      <c r="AV285" s="14" t="s">
        <v>127</v>
      </c>
      <c r="AW285" s="14" t="s">
        <v>31</v>
      </c>
      <c r="AX285" s="14" t="s">
        <v>75</v>
      </c>
      <c r="AY285" s="186" t="s">
        <v>120</v>
      </c>
    </row>
    <row r="286" spans="2:51" s="14" customFormat="1">
      <c r="B286" s="185"/>
      <c r="D286" s="178" t="s">
        <v>129</v>
      </c>
      <c r="E286" s="186" t="s">
        <v>1</v>
      </c>
      <c r="F286" s="187" t="s">
        <v>255</v>
      </c>
      <c r="H286" s="188">
        <v>2.141</v>
      </c>
      <c r="I286" s="189"/>
      <c r="L286" s="185"/>
      <c r="M286" s="190"/>
      <c r="N286" s="191"/>
      <c r="O286" s="191"/>
      <c r="P286" s="191"/>
      <c r="Q286" s="191"/>
      <c r="R286" s="191"/>
      <c r="S286" s="191"/>
      <c r="T286" s="192"/>
      <c r="AT286" s="186" t="s">
        <v>129</v>
      </c>
      <c r="AU286" s="186" t="s">
        <v>127</v>
      </c>
      <c r="AV286" s="14" t="s">
        <v>127</v>
      </c>
      <c r="AW286" s="14" t="s">
        <v>31</v>
      </c>
      <c r="AX286" s="14" t="s">
        <v>75</v>
      </c>
      <c r="AY286" s="186" t="s">
        <v>120</v>
      </c>
    </row>
    <row r="287" spans="2:51" s="14" customFormat="1">
      <c r="B287" s="185"/>
      <c r="D287" s="178" t="s">
        <v>129</v>
      </c>
      <c r="E287" s="186" t="s">
        <v>1</v>
      </c>
      <c r="F287" s="187" t="s">
        <v>256</v>
      </c>
      <c r="H287" s="188">
        <v>0.50800000000000001</v>
      </c>
      <c r="I287" s="189"/>
      <c r="L287" s="185"/>
      <c r="M287" s="190"/>
      <c r="N287" s="191"/>
      <c r="O287" s="191"/>
      <c r="P287" s="191"/>
      <c r="Q287" s="191"/>
      <c r="R287" s="191"/>
      <c r="S287" s="191"/>
      <c r="T287" s="192"/>
      <c r="AT287" s="186" t="s">
        <v>129</v>
      </c>
      <c r="AU287" s="186" t="s">
        <v>127</v>
      </c>
      <c r="AV287" s="14" t="s">
        <v>127</v>
      </c>
      <c r="AW287" s="14" t="s">
        <v>31</v>
      </c>
      <c r="AX287" s="14" t="s">
        <v>75</v>
      </c>
      <c r="AY287" s="186" t="s">
        <v>120</v>
      </c>
    </row>
    <row r="288" spans="2:51" s="15" customFormat="1">
      <c r="B288" s="193"/>
      <c r="D288" s="178" t="s">
        <v>129</v>
      </c>
      <c r="E288" s="194" t="s">
        <v>1</v>
      </c>
      <c r="F288" s="195" t="s">
        <v>135</v>
      </c>
      <c r="H288" s="196">
        <v>7.1779999999999999</v>
      </c>
      <c r="I288" s="197"/>
      <c r="L288" s="193"/>
      <c r="M288" s="198"/>
      <c r="N288" s="199"/>
      <c r="O288" s="199"/>
      <c r="P288" s="199"/>
      <c r="Q288" s="199"/>
      <c r="R288" s="199"/>
      <c r="S288" s="199"/>
      <c r="T288" s="200"/>
      <c r="AT288" s="194" t="s">
        <v>129</v>
      </c>
      <c r="AU288" s="194" t="s">
        <v>127</v>
      </c>
      <c r="AV288" s="15" t="s">
        <v>136</v>
      </c>
      <c r="AW288" s="15" t="s">
        <v>31</v>
      </c>
      <c r="AX288" s="15" t="s">
        <v>75</v>
      </c>
      <c r="AY288" s="194" t="s">
        <v>120</v>
      </c>
    </row>
    <row r="289" spans="2:51" s="13" customFormat="1">
      <c r="B289" s="177"/>
      <c r="D289" s="178" t="s">
        <v>129</v>
      </c>
      <c r="E289" s="179" t="s">
        <v>1</v>
      </c>
      <c r="F289" s="180" t="s">
        <v>257</v>
      </c>
      <c r="H289" s="179" t="s">
        <v>1</v>
      </c>
      <c r="I289" s="181"/>
      <c r="L289" s="177"/>
      <c r="M289" s="182"/>
      <c r="N289" s="183"/>
      <c r="O289" s="183"/>
      <c r="P289" s="183"/>
      <c r="Q289" s="183"/>
      <c r="R289" s="183"/>
      <c r="S289" s="183"/>
      <c r="T289" s="184"/>
      <c r="AT289" s="179" t="s">
        <v>129</v>
      </c>
      <c r="AU289" s="179" t="s">
        <v>127</v>
      </c>
      <c r="AV289" s="13" t="s">
        <v>83</v>
      </c>
      <c r="AW289" s="13" t="s">
        <v>31</v>
      </c>
      <c r="AX289" s="13" t="s">
        <v>75</v>
      </c>
      <c r="AY289" s="179" t="s">
        <v>120</v>
      </c>
    </row>
    <row r="290" spans="2:51" s="14" customFormat="1">
      <c r="B290" s="185"/>
      <c r="D290" s="178" t="s">
        <v>129</v>
      </c>
      <c r="E290" s="186" t="s">
        <v>1</v>
      </c>
      <c r="F290" s="187" t="s">
        <v>258</v>
      </c>
      <c r="H290" s="188">
        <v>0.11600000000000001</v>
      </c>
      <c r="I290" s="189"/>
      <c r="L290" s="185"/>
      <c r="M290" s="190"/>
      <c r="N290" s="191"/>
      <c r="O290" s="191"/>
      <c r="P290" s="191"/>
      <c r="Q290" s="191"/>
      <c r="R290" s="191"/>
      <c r="S290" s="191"/>
      <c r="T290" s="192"/>
      <c r="AT290" s="186" t="s">
        <v>129</v>
      </c>
      <c r="AU290" s="186" t="s">
        <v>127</v>
      </c>
      <c r="AV290" s="14" t="s">
        <v>127</v>
      </c>
      <c r="AW290" s="14" t="s">
        <v>31</v>
      </c>
      <c r="AX290" s="14" t="s">
        <v>75</v>
      </c>
      <c r="AY290" s="186" t="s">
        <v>120</v>
      </c>
    </row>
    <row r="291" spans="2:51" s="14" customFormat="1">
      <c r="B291" s="185"/>
      <c r="D291" s="178" t="s">
        <v>129</v>
      </c>
      <c r="E291" s="186" t="s">
        <v>1</v>
      </c>
      <c r="F291" s="187" t="s">
        <v>259</v>
      </c>
      <c r="H291" s="188">
        <v>2.0139999999999998</v>
      </c>
      <c r="I291" s="189"/>
      <c r="L291" s="185"/>
      <c r="M291" s="190"/>
      <c r="N291" s="191"/>
      <c r="O291" s="191"/>
      <c r="P291" s="191"/>
      <c r="Q291" s="191"/>
      <c r="R291" s="191"/>
      <c r="S291" s="191"/>
      <c r="T291" s="192"/>
      <c r="AT291" s="186" t="s">
        <v>129</v>
      </c>
      <c r="AU291" s="186" t="s">
        <v>127</v>
      </c>
      <c r="AV291" s="14" t="s">
        <v>127</v>
      </c>
      <c r="AW291" s="14" t="s">
        <v>31</v>
      </c>
      <c r="AX291" s="14" t="s">
        <v>75</v>
      </c>
      <c r="AY291" s="186" t="s">
        <v>120</v>
      </c>
    </row>
    <row r="292" spans="2:51" s="15" customFormat="1">
      <c r="B292" s="193"/>
      <c r="D292" s="178" t="s">
        <v>129</v>
      </c>
      <c r="E292" s="194" t="s">
        <v>1</v>
      </c>
      <c r="F292" s="195" t="s">
        <v>135</v>
      </c>
      <c r="H292" s="196">
        <v>2.13</v>
      </c>
      <c r="I292" s="197"/>
      <c r="L292" s="193"/>
      <c r="M292" s="198"/>
      <c r="N292" s="199"/>
      <c r="O292" s="199"/>
      <c r="P292" s="199"/>
      <c r="Q292" s="199"/>
      <c r="R292" s="199"/>
      <c r="S292" s="199"/>
      <c r="T292" s="200"/>
      <c r="AT292" s="194" t="s">
        <v>129</v>
      </c>
      <c r="AU292" s="194" t="s">
        <v>127</v>
      </c>
      <c r="AV292" s="15" t="s">
        <v>136</v>
      </c>
      <c r="AW292" s="15" t="s">
        <v>31</v>
      </c>
      <c r="AX292" s="15" t="s">
        <v>75</v>
      </c>
      <c r="AY292" s="194" t="s">
        <v>120</v>
      </c>
    </row>
    <row r="293" spans="2:51" s="13" customFormat="1">
      <c r="B293" s="177"/>
      <c r="D293" s="178" t="s">
        <v>129</v>
      </c>
      <c r="E293" s="179" t="s">
        <v>1</v>
      </c>
      <c r="F293" s="180" t="s">
        <v>260</v>
      </c>
      <c r="H293" s="179" t="s">
        <v>1</v>
      </c>
      <c r="I293" s="181"/>
      <c r="L293" s="177"/>
      <c r="M293" s="182"/>
      <c r="N293" s="183"/>
      <c r="O293" s="183"/>
      <c r="P293" s="183"/>
      <c r="Q293" s="183"/>
      <c r="R293" s="183"/>
      <c r="S293" s="183"/>
      <c r="T293" s="184"/>
      <c r="AT293" s="179" t="s">
        <v>129</v>
      </c>
      <c r="AU293" s="179" t="s">
        <v>127</v>
      </c>
      <c r="AV293" s="13" t="s">
        <v>83</v>
      </c>
      <c r="AW293" s="13" t="s">
        <v>31</v>
      </c>
      <c r="AX293" s="13" t="s">
        <v>75</v>
      </c>
      <c r="AY293" s="179" t="s">
        <v>120</v>
      </c>
    </row>
    <row r="294" spans="2:51" s="14" customFormat="1">
      <c r="B294" s="185"/>
      <c r="D294" s="178" t="s">
        <v>129</v>
      </c>
      <c r="E294" s="186" t="s">
        <v>1</v>
      </c>
      <c r="F294" s="187" t="s">
        <v>261</v>
      </c>
      <c r="H294" s="188">
        <v>0.115</v>
      </c>
      <c r="I294" s="189"/>
      <c r="L294" s="185"/>
      <c r="M294" s="190"/>
      <c r="N294" s="191"/>
      <c r="O294" s="191"/>
      <c r="P294" s="191"/>
      <c r="Q294" s="191"/>
      <c r="R294" s="191"/>
      <c r="S294" s="191"/>
      <c r="T294" s="192"/>
      <c r="AT294" s="186" t="s">
        <v>129</v>
      </c>
      <c r="AU294" s="186" t="s">
        <v>127</v>
      </c>
      <c r="AV294" s="14" t="s">
        <v>127</v>
      </c>
      <c r="AW294" s="14" t="s">
        <v>31</v>
      </c>
      <c r="AX294" s="14" t="s">
        <v>75</v>
      </c>
      <c r="AY294" s="186" t="s">
        <v>120</v>
      </c>
    </row>
    <row r="295" spans="2:51" s="14" customFormat="1">
      <c r="B295" s="185"/>
      <c r="D295" s="178" t="s">
        <v>129</v>
      </c>
      <c r="E295" s="186" t="s">
        <v>1</v>
      </c>
      <c r="F295" s="187" t="s">
        <v>262</v>
      </c>
      <c r="H295" s="188">
        <v>3.0680000000000001</v>
      </c>
      <c r="I295" s="189"/>
      <c r="L295" s="185"/>
      <c r="M295" s="190"/>
      <c r="N295" s="191"/>
      <c r="O295" s="191"/>
      <c r="P295" s="191"/>
      <c r="Q295" s="191"/>
      <c r="R295" s="191"/>
      <c r="S295" s="191"/>
      <c r="T295" s="192"/>
      <c r="AT295" s="186" t="s">
        <v>129</v>
      </c>
      <c r="AU295" s="186" t="s">
        <v>127</v>
      </c>
      <c r="AV295" s="14" t="s">
        <v>127</v>
      </c>
      <c r="AW295" s="14" t="s">
        <v>31</v>
      </c>
      <c r="AX295" s="14" t="s">
        <v>75</v>
      </c>
      <c r="AY295" s="186" t="s">
        <v>120</v>
      </c>
    </row>
    <row r="296" spans="2:51" s="15" customFormat="1">
      <c r="B296" s="193"/>
      <c r="D296" s="178" t="s">
        <v>129</v>
      </c>
      <c r="E296" s="194" t="s">
        <v>1</v>
      </c>
      <c r="F296" s="195" t="s">
        <v>135</v>
      </c>
      <c r="H296" s="196">
        <v>3.1830000000000003</v>
      </c>
      <c r="I296" s="197"/>
      <c r="L296" s="193"/>
      <c r="M296" s="198"/>
      <c r="N296" s="199"/>
      <c r="O296" s="199"/>
      <c r="P296" s="199"/>
      <c r="Q296" s="199"/>
      <c r="R296" s="199"/>
      <c r="S296" s="199"/>
      <c r="T296" s="200"/>
      <c r="AT296" s="194" t="s">
        <v>129</v>
      </c>
      <c r="AU296" s="194" t="s">
        <v>127</v>
      </c>
      <c r="AV296" s="15" t="s">
        <v>136</v>
      </c>
      <c r="AW296" s="15" t="s">
        <v>31</v>
      </c>
      <c r="AX296" s="15" t="s">
        <v>75</v>
      </c>
      <c r="AY296" s="194" t="s">
        <v>120</v>
      </c>
    </row>
    <row r="297" spans="2:51" s="13" customFormat="1">
      <c r="B297" s="177"/>
      <c r="D297" s="178" t="s">
        <v>129</v>
      </c>
      <c r="E297" s="179" t="s">
        <v>1</v>
      </c>
      <c r="F297" s="180" t="s">
        <v>263</v>
      </c>
      <c r="H297" s="179" t="s">
        <v>1</v>
      </c>
      <c r="I297" s="181"/>
      <c r="L297" s="177"/>
      <c r="M297" s="182"/>
      <c r="N297" s="183"/>
      <c r="O297" s="183"/>
      <c r="P297" s="183"/>
      <c r="Q297" s="183"/>
      <c r="R297" s="183"/>
      <c r="S297" s="183"/>
      <c r="T297" s="184"/>
      <c r="AT297" s="179" t="s">
        <v>129</v>
      </c>
      <c r="AU297" s="179" t="s">
        <v>127</v>
      </c>
      <c r="AV297" s="13" t="s">
        <v>83</v>
      </c>
      <c r="AW297" s="13" t="s">
        <v>31</v>
      </c>
      <c r="AX297" s="13" t="s">
        <v>75</v>
      </c>
      <c r="AY297" s="179" t="s">
        <v>120</v>
      </c>
    </row>
    <row r="298" spans="2:51" s="14" customFormat="1">
      <c r="B298" s="185"/>
      <c r="D298" s="178" t="s">
        <v>129</v>
      </c>
      <c r="E298" s="186" t="s">
        <v>1</v>
      </c>
      <c r="F298" s="187" t="s">
        <v>205</v>
      </c>
      <c r="H298" s="188">
        <v>9.5000000000000001E-2</v>
      </c>
      <c r="I298" s="189"/>
      <c r="L298" s="185"/>
      <c r="M298" s="190"/>
      <c r="N298" s="191"/>
      <c r="O298" s="191"/>
      <c r="P298" s="191"/>
      <c r="Q298" s="191"/>
      <c r="R298" s="191"/>
      <c r="S298" s="191"/>
      <c r="T298" s="192"/>
      <c r="AT298" s="186" t="s">
        <v>129</v>
      </c>
      <c r="AU298" s="186" t="s">
        <v>127</v>
      </c>
      <c r="AV298" s="14" t="s">
        <v>127</v>
      </c>
      <c r="AW298" s="14" t="s">
        <v>31</v>
      </c>
      <c r="AX298" s="14" t="s">
        <v>75</v>
      </c>
      <c r="AY298" s="186" t="s">
        <v>120</v>
      </c>
    </row>
    <row r="299" spans="2:51" s="14" customFormat="1">
      <c r="B299" s="185"/>
      <c r="D299" s="178" t="s">
        <v>129</v>
      </c>
      <c r="E299" s="186" t="s">
        <v>1</v>
      </c>
      <c r="F299" s="187" t="s">
        <v>264</v>
      </c>
      <c r="H299" s="188">
        <v>0.26</v>
      </c>
      <c r="I299" s="189"/>
      <c r="L299" s="185"/>
      <c r="M299" s="190"/>
      <c r="N299" s="191"/>
      <c r="O299" s="191"/>
      <c r="P299" s="191"/>
      <c r="Q299" s="191"/>
      <c r="R299" s="191"/>
      <c r="S299" s="191"/>
      <c r="T299" s="192"/>
      <c r="AT299" s="186" t="s">
        <v>129</v>
      </c>
      <c r="AU299" s="186" t="s">
        <v>127</v>
      </c>
      <c r="AV299" s="14" t="s">
        <v>127</v>
      </c>
      <c r="AW299" s="14" t="s">
        <v>31</v>
      </c>
      <c r="AX299" s="14" t="s">
        <v>75</v>
      </c>
      <c r="AY299" s="186" t="s">
        <v>120</v>
      </c>
    </row>
    <row r="300" spans="2:51" s="15" customFormat="1">
      <c r="B300" s="193"/>
      <c r="D300" s="178" t="s">
        <v>129</v>
      </c>
      <c r="E300" s="194" t="s">
        <v>1</v>
      </c>
      <c r="F300" s="195" t="s">
        <v>135</v>
      </c>
      <c r="H300" s="196">
        <v>0.35499999999999998</v>
      </c>
      <c r="I300" s="197"/>
      <c r="L300" s="193"/>
      <c r="M300" s="198"/>
      <c r="N300" s="199"/>
      <c r="O300" s="199"/>
      <c r="P300" s="199"/>
      <c r="Q300" s="199"/>
      <c r="R300" s="199"/>
      <c r="S300" s="199"/>
      <c r="T300" s="200"/>
      <c r="AT300" s="194" t="s">
        <v>129</v>
      </c>
      <c r="AU300" s="194" t="s">
        <v>127</v>
      </c>
      <c r="AV300" s="15" t="s">
        <v>136</v>
      </c>
      <c r="AW300" s="15" t="s">
        <v>31</v>
      </c>
      <c r="AX300" s="15" t="s">
        <v>75</v>
      </c>
      <c r="AY300" s="194" t="s">
        <v>120</v>
      </c>
    </row>
    <row r="301" spans="2:51" s="13" customFormat="1">
      <c r="B301" s="177"/>
      <c r="D301" s="178" t="s">
        <v>129</v>
      </c>
      <c r="E301" s="179" t="s">
        <v>1</v>
      </c>
      <c r="F301" s="180" t="s">
        <v>265</v>
      </c>
      <c r="H301" s="179" t="s">
        <v>1</v>
      </c>
      <c r="I301" s="181"/>
      <c r="L301" s="177"/>
      <c r="M301" s="182"/>
      <c r="N301" s="183"/>
      <c r="O301" s="183"/>
      <c r="P301" s="183"/>
      <c r="Q301" s="183"/>
      <c r="R301" s="183"/>
      <c r="S301" s="183"/>
      <c r="T301" s="184"/>
      <c r="AT301" s="179" t="s">
        <v>129</v>
      </c>
      <c r="AU301" s="179" t="s">
        <v>127</v>
      </c>
      <c r="AV301" s="13" t="s">
        <v>83</v>
      </c>
      <c r="AW301" s="13" t="s">
        <v>31</v>
      </c>
      <c r="AX301" s="13" t="s">
        <v>75</v>
      </c>
      <c r="AY301" s="179" t="s">
        <v>120</v>
      </c>
    </row>
    <row r="302" spans="2:51" s="14" customFormat="1">
      <c r="B302" s="185"/>
      <c r="D302" s="178" t="s">
        <v>129</v>
      </c>
      <c r="E302" s="186" t="s">
        <v>1</v>
      </c>
      <c r="F302" s="187" t="s">
        <v>249</v>
      </c>
      <c r="H302" s="188">
        <v>8.6999999999999994E-2</v>
      </c>
      <c r="I302" s="189"/>
      <c r="L302" s="185"/>
      <c r="M302" s="190"/>
      <c r="N302" s="191"/>
      <c r="O302" s="191"/>
      <c r="P302" s="191"/>
      <c r="Q302" s="191"/>
      <c r="R302" s="191"/>
      <c r="S302" s="191"/>
      <c r="T302" s="192"/>
      <c r="AT302" s="186" t="s">
        <v>129</v>
      </c>
      <c r="AU302" s="186" t="s">
        <v>127</v>
      </c>
      <c r="AV302" s="14" t="s">
        <v>127</v>
      </c>
      <c r="AW302" s="14" t="s">
        <v>31</v>
      </c>
      <c r="AX302" s="14" t="s">
        <v>75</v>
      </c>
      <c r="AY302" s="186" t="s">
        <v>120</v>
      </c>
    </row>
    <row r="303" spans="2:51" s="14" customFormat="1">
      <c r="B303" s="185"/>
      <c r="D303" s="178" t="s">
        <v>129</v>
      </c>
      <c r="E303" s="186" t="s">
        <v>1</v>
      </c>
      <c r="F303" s="187" t="s">
        <v>266</v>
      </c>
      <c r="H303" s="188">
        <v>0.28899999999999998</v>
      </c>
      <c r="I303" s="189"/>
      <c r="L303" s="185"/>
      <c r="M303" s="190"/>
      <c r="N303" s="191"/>
      <c r="O303" s="191"/>
      <c r="P303" s="191"/>
      <c r="Q303" s="191"/>
      <c r="R303" s="191"/>
      <c r="S303" s="191"/>
      <c r="T303" s="192"/>
      <c r="AT303" s="186" t="s">
        <v>129</v>
      </c>
      <c r="AU303" s="186" t="s">
        <v>127</v>
      </c>
      <c r="AV303" s="14" t="s">
        <v>127</v>
      </c>
      <c r="AW303" s="14" t="s">
        <v>31</v>
      </c>
      <c r="AX303" s="14" t="s">
        <v>75</v>
      </c>
      <c r="AY303" s="186" t="s">
        <v>120</v>
      </c>
    </row>
    <row r="304" spans="2:51" s="14" customFormat="1">
      <c r="B304" s="185"/>
      <c r="D304" s="178" t="s">
        <v>129</v>
      </c>
      <c r="E304" s="186" t="s">
        <v>1</v>
      </c>
      <c r="F304" s="187" t="s">
        <v>267</v>
      </c>
      <c r="H304" s="188">
        <v>9.6000000000000002E-2</v>
      </c>
      <c r="I304" s="189"/>
      <c r="L304" s="185"/>
      <c r="M304" s="190"/>
      <c r="N304" s="191"/>
      <c r="O304" s="191"/>
      <c r="P304" s="191"/>
      <c r="Q304" s="191"/>
      <c r="R304" s="191"/>
      <c r="S304" s="191"/>
      <c r="T304" s="192"/>
      <c r="AT304" s="186" t="s">
        <v>129</v>
      </c>
      <c r="AU304" s="186" t="s">
        <v>127</v>
      </c>
      <c r="AV304" s="14" t="s">
        <v>127</v>
      </c>
      <c r="AW304" s="14" t="s">
        <v>31</v>
      </c>
      <c r="AX304" s="14" t="s">
        <v>75</v>
      </c>
      <c r="AY304" s="186" t="s">
        <v>120</v>
      </c>
    </row>
    <row r="305" spans="1:65" s="14" customFormat="1">
      <c r="B305" s="185"/>
      <c r="D305" s="178" t="s">
        <v>129</v>
      </c>
      <c r="E305" s="186" t="s">
        <v>1</v>
      </c>
      <c r="F305" s="187" t="s">
        <v>268</v>
      </c>
      <c r="H305" s="188">
        <v>0.69599999999999995</v>
      </c>
      <c r="I305" s="189"/>
      <c r="L305" s="185"/>
      <c r="M305" s="190"/>
      <c r="N305" s="191"/>
      <c r="O305" s="191"/>
      <c r="P305" s="191"/>
      <c r="Q305" s="191"/>
      <c r="R305" s="191"/>
      <c r="S305" s="191"/>
      <c r="T305" s="192"/>
      <c r="AT305" s="186" t="s">
        <v>129</v>
      </c>
      <c r="AU305" s="186" t="s">
        <v>127</v>
      </c>
      <c r="AV305" s="14" t="s">
        <v>127</v>
      </c>
      <c r="AW305" s="14" t="s">
        <v>31</v>
      </c>
      <c r="AX305" s="14" t="s">
        <v>75</v>
      </c>
      <c r="AY305" s="186" t="s">
        <v>120</v>
      </c>
    </row>
    <row r="306" spans="1:65" s="14" customFormat="1">
      <c r="B306" s="185"/>
      <c r="D306" s="178" t="s">
        <v>129</v>
      </c>
      <c r="E306" s="186" t="s">
        <v>1</v>
      </c>
      <c r="F306" s="187" t="s">
        <v>269</v>
      </c>
      <c r="H306" s="188">
        <v>0.66600000000000004</v>
      </c>
      <c r="I306" s="189"/>
      <c r="L306" s="185"/>
      <c r="M306" s="190"/>
      <c r="N306" s="191"/>
      <c r="O306" s="191"/>
      <c r="P306" s="191"/>
      <c r="Q306" s="191"/>
      <c r="R306" s="191"/>
      <c r="S306" s="191"/>
      <c r="T306" s="192"/>
      <c r="AT306" s="186" t="s">
        <v>129</v>
      </c>
      <c r="AU306" s="186" t="s">
        <v>127</v>
      </c>
      <c r="AV306" s="14" t="s">
        <v>127</v>
      </c>
      <c r="AW306" s="14" t="s">
        <v>31</v>
      </c>
      <c r="AX306" s="14" t="s">
        <v>75</v>
      </c>
      <c r="AY306" s="186" t="s">
        <v>120</v>
      </c>
    </row>
    <row r="307" spans="1:65" s="15" customFormat="1">
      <c r="B307" s="193"/>
      <c r="D307" s="178" t="s">
        <v>129</v>
      </c>
      <c r="E307" s="194" t="s">
        <v>1</v>
      </c>
      <c r="F307" s="195" t="s">
        <v>135</v>
      </c>
      <c r="H307" s="196">
        <v>1.8340000000000001</v>
      </c>
      <c r="I307" s="197"/>
      <c r="L307" s="193"/>
      <c r="M307" s="198"/>
      <c r="N307" s="199"/>
      <c r="O307" s="199"/>
      <c r="P307" s="199"/>
      <c r="Q307" s="199"/>
      <c r="R307" s="199"/>
      <c r="S307" s="199"/>
      <c r="T307" s="200"/>
      <c r="AT307" s="194" t="s">
        <v>129</v>
      </c>
      <c r="AU307" s="194" t="s">
        <v>127</v>
      </c>
      <c r="AV307" s="15" t="s">
        <v>136</v>
      </c>
      <c r="AW307" s="15" t="s">
        <v>31</v>
      </c>
      <c r="AX307" s="15" t="s">
        <v>75</v>
      </c>
      <c r="AY307" s="194" t="s">
        <v>120</v>
      </c>
    </row>
    <row r="308" spans="1:65" s="13" customFormat="1">
      <c r="B308" s="177"/>
      <c r="D308" s="178" t="s">
        <v>129</v>
      </c>
      <c r="E308" s="179" t="s">
        <v>1</v>
      </c>
      <c r="F308" s="180" t="s">
        <v>270</v>
      </c>
      <c r="H308" s="179" t="s">
        <v>1</v>
      </c>
      <c r="I308" s="181"/>
      <c r="L308" s="177"/>
      <c r="M308" s="182"/>
      <c r="N308" s="183"/>
      <c r="O308" s="183"/>
      <c r="P308" s="183"/>
      <c r="Q308" s="183"/>
      <c r="R308" s="183"/>
      <c r="S308" s="183"/>
      <c r="T308" s="184"/>
      <c r="AT308" s="179" t="s">
        <v>129</v>
      </c>
      <c r="AU308" s="179" t="s">
        <v>127</v>
      </c>
      <c r="AV308" s="13" t="s">
        <v>83</v>
      </c>
      <c r="AW308" s="13" t="s">
        <v>31</v>
      </c>
      <c r="AX308" s="13" t="s">
        <v>75</v>
      </c>
      <c r="AY308" s="179" t="s">
        <v>120</v>
      </c>
    </row>
    <row r="309" spans="1:65" s="14" customFormat="1">
      <c r="B309" s="185"/>
      <c r="D309" s="178" t="s">
        <v>129</v>
      </c>
      <c r="E309" s="186" t="s">
        <v>1</v>
      </c>
      <c r="F309" s="187" t="s">
        <v>271</v>
      </c>
      <c r="H309" s="188">
        <v>0.105</v>
      </c>
      <c r="I309" s="189"/>
      <c r="L309" s="185"/>
      <c r="M309" s="190"/>
      <c r="N309" s="191"/>
      <c r="O309" s="191"/>
      <c r="P309" s="191"/>
      <c r="Q309" s="191"/>
      <c r="R309" s="191"/>
      <c r="S309" s="191"/>
      <c r="T309" s="192"/>
      <c r="AT309" s="186" t="s">
        <v>129</v>
      </c>
      <c r="AU309" s="186" t="s">
        <v>127</v>
      </c>
      <c r="AV309" s="14" t="s">
        <v>127</v>
      </c>
      <c r="AW309" s="14" t="s">
        <v>31</v>
      </c>
      <c r="AX309" s="14" t="s">
        <v>75</v>
      </c>
      <c r="AY309" s="186" t="s">
        <v>120</v>
      </c>
    </row>
    <row r="310" spans="1:65" s="14" customFormat="1">
      <c r="B310" s="185"/>
      <c r="D310" s="178" t="s">
        <v>129</v>
      </c>
      <c r="E310" s="186" t="s">
        <v>1</v>
      </c>
      <c r="F310" s="187" t="s">
        <v>272</v>
      </c>
      <c r="H310" s="188">
        <v>2.2890000000000001</v>
      </c>
      <c r="I310" s="189"/>
      <c r="L310" s="185"/>
      <c r="M310" s="190"/>
      <c r="N310" s="191"/>
      <c r="O310" s="191"/>
      <c r="P310" s="191"/>
      <c r="Q310" s="191"/>
      <c r="R310" s="191"/>
      <c r="S310" s="191"/>
      <c r="T310" s="192"/>
      <c r="AT310" s="186" t="s">
        <v>129</v>
      </c>
      <c r="AU310" s="186" t="s">
        <v>127</v>
      </c>
      <c r="AV310" s="14" t="s">
        <v>127</v>
      </c>
      <c r="AW310" s="14" t="s">
        <v>31</v>
      </c>
      <c r="AX310" s="14" t="s">
        <v>75</v>
      </c>
      <c r="AY310" s="186" t="s">
        <v>120</v>
      </c>
    </row>
    <row r="311" spans="1:65" s="15" customFormat="1">
      <c r="B311" s="193"/>
      <c r="D311" s="178" t="s">
        <v>129</v>
      </c>
      <c r="E311" s="194" t="s">
        <v>1</v>
      </c>
      <c r="F311" s="195" t="s">
        <v>135</v>
      </c>
      <c r="H311" s="196">
        <v>2.3940000000000001</v>
      </c>
      <c r="I311" s="197"/>
      <c r="L311" s="193"/>
      <c r="M311" s="198"/>
      <c r="N311" s="199"/>
      <c r="O311" s="199"/>
      <c r="P311" s="199"/>
      <c r="Q311" s="199"/>
      <c r="R311" s="199"/>
      <c r="S311" s="199"/>
      <c r="T311" s="200"/>
      <c r="AT311" s="194" t="s">
        <v>129</v>
      </c>
      <c r="AU311" s="194" t="s">
        <v>127</v>
      </c>
      <c r="AV311" s="15" t="s">
        <v>136</v>
      </c>
      <c r="AW311" s="15" t="s">
        <v>31</v>
      </c>
      <c r="AX311" s="15" t="s">
        <v>75</v>
      </c>
      <c r="AY311" s="194" t="s">
        <v>120</v>
      </c>
    </row>
    <row r="312" spans="1:65" s="16" customFormat="1">
      <c r="B312" s="201"/>
      <c r="D312" s="178" t="s">
        <v>129</v>
      </c>
      <c r="E312" s="202" t="s">
        <v>1</v>
      </c>
      <c r="F312" s="203" t="s">
        <v>273</v>
      </c>
      <c r="H312" s="204">
        <v>72.884</v>
      </c>
      <c r="I312" s="205"/>
      <c r="L312" s="201"/>
      <c r="M312" s="206"/>
      <c r="N312" s="207"/>
      <c r="O312" s="207"/>
      <c r="P312" s="207"/>
      <c r="Q312" s="207"/>
      <c r="R312" s="207"/>
      <c r="S312" s="207"/>
      <c r="T312" s="208"/>
      <c r="AT312" s="202" t="s">
        <v>129</v>
      </c>
      <c r="AU312" s="202" t="s">
        <v>127</v>
      </c>
      <c r="AV312" s="16" t="s">
        <v>126</v>
      </c>
      <c r="AW312" s="16" t="s">
        <v>31</v>
      </c>
      <c r="AX312" s="16" t="s">
        <v>83</v>
      </c>
      <c r="AY312" s="202" t="s">
        <v>120</v>
      </c>
    </row>
    <row r="313" spans="1:65" s="2" customFormat="1" ht="36" customHeight="1">
      <c r="A313" s="33"/>
      <c r="B313" s="162"/>
      <c r="C313" s="163" t="s">
        <v>127</v>
      </c>
      <c r="D313" s="163" t="s">
        <v>122</v>
      </c>
      <c r="E313" s="164" t="s">
        <v>274</v>
      </c>
      <c r="F313" s="165" t="s">
        <v>275</v>
      </c>
      <c r="G313" s="166" t="s">
        <v>125</v>
      </c>
      <c r="H313" s="270">
        <v>75.884</v>
      </c>
      <c r="I313" s="168"/>
      <c r="J313" s="169">
        <f>ROUND(I313*H313,2)</f>
        <v>0</v>
      </c>
      <c r="K313" s="170"/>
      <c r="L313" s="34"/>
      <c r="M313" s="171" t="s">
        <v>1</v>
      </c>
      <c r="N313" s="172" t="s">
        <v>41</v>
      </c>
      <c r="O313" s="59"/>
      <c r="P313" s="173">
        <f>O313*H313</f>
        <v>0</v>
      </c>
      <c r="Q313" s="173">
        <v>0</v>
      </c>
      <c r="R313" s="173">
        <f>Q313*H313</f>
        <v>0</v>
      </c>
      <c r="S313" s="173">
        <v>0</v>
      </c>
      <c r="T313" s="174">
        <f>S313*H313</f>
        <v>0</v>
      </c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R313" s="175" t="s">
        <v>126</v>
      </c>
      <c r="AT313" s="175" t="s">
        <v>122</v>
      </c>
      <c r="AU313" s="175" t="s">
        <v>127</v>
      </c>
      <c r="AY313" s="18" t="s">
        <v>120</v>
      </c>
      <c r="BE313" s="176">
        <f>IF(N313="základná",J313,0)</f>
        <v>0</v>
      </c>
      <c r="BF313" s="176">
        <f>IF(N313="znížená",J313,0)</f>
        <v>0</v>
      </c>
      <c r="BG313" s="176">
        <f>IF(N313="zákl. prenesená",J313,0)</f>
        <v>0</v>
      </c>
      <c r="BH313" s="176">
        <f>IF(N313="zníž. prenesená",J313,0)</f>
        <v>0</v>
      </c>
      <c r="BI313" s="176">
        <f>IF(N313="nulová",J313,0)</f>
        <v>0</v>
      </c>
      <c r="BJ313" s="18" t="s">
        <v>127</v>
      </c>
      <c r="BK313" s="176">
        <f>ROUND(I313*H313,2)</f>
        <v>0</v>
      </c>
      <c r="BL313" s="18" t="s">
        <v>126</v>
      </c>
      <c r="BM313" s="175" t="s">
        <v>276</v>
      </c>
    </row>
    <row r="314" spans="1:65" s="2" customFormat="1" ht="36" customHeight="1">
      <c r="A314" s="33"/>
      <c r="B314" s="162"/>
      <c r="C314" s="163" t="s">
        <v>136</v>
      </c>
      <c r="D314" s="163" t="s">
        <v>122</v>
      </c>
      <c r="E314" s="164" t="s">
        <v>277</v>
      </c>
      <c r="F314" s="165" t="s">
        <v>278</v>
      </c>
      <c r="G314" s="166" t="s">
        <v>125</v>
      </c>
      <c r="H314" s="270">
        <v>54.195999999999998</v>
      </c>
      <c r="I314" s="168"/>
      <c r="J314" s="169">
        <f>ROUND(I314*H314,2)</f>
        <v>0</v>
      </c>
      <c r="K314" s="170"/>
      <c r="L314" s="34"/>
      <c r="M314" s="171" t="s">
        <v>1</v>
      </c>
      <c r="N314" s="172" t="s">
        <v>41</v>
      </c>
      <c r="O314" s="59"/>
      <c r="P314" s="173">
        <f>O314*H314</f>
        <v>0</v>
      </c>
      <c r="Q314" s="173">
        <v>0</v>
      </c>
      <c r="R314" s="173">
        <f>Q314*H314</f>
        <v>0</v>
      </c>
      <c r="S314" s="173">
        <v>0</v>
      </c>
      <c r="T314" s="174">
        <f>S314*H314</f>
        <v>0</v>
      </c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R314" s="175" t="s">
        <v>126</v>
      </c>
      <c r="AT314" s="175" t="s">
        <v>122</v>
      </c>
      <c r="AU314" s="175" t="s">
        <v>127</v>
      </c>
      <c r="AY314" s="18" t="s">
        <v>120</v>
      </c>
      <c r="BE314" s="176">
        <f>IF(N314="základná",J314,0)</f>
        <v>0</v>
      </c>
      <c r="BF314" s="176">
        <f>IF(N314="znížená",J314,0)</f>
        <v>0</v>
      </c>
      <c r="BG314" s="176">
        <f>IF(N314="zákl. prenesená",J314,0)</f>
        <v>0</v>
      </c>
      <c r="BH314" s="176">
        <f>IF(N314="zníž. prenesená",J314,0)</f>
        <v>0</v>
      </c>
      <c r="BI314" s="176">
        <f>IF(N314="nulová",J314,0)</f>
        <v>0</v>
      </c>
      <c r="BJ314" s="18" t="s">
        <v>127</v>
      </c>
      <c r="BK314" s="176">
        <f>ROUND(I314*H314,2)</f>
        <v>0</v>
      </c>
      <c r="BL314" s="18" t="s">
        <v>126</v>
      </c>
      <c r="BM314" s="175" t="s">
        <v>279</v>
      </c>
    </row>
    <row r="315" spans="1:65" s="13" customFormat="1">
      <c r="B315" s="177"/>
      <c r="D315" s="178" t="s">
        <v>129</v>
      </c>
      <c r="E315" s="179" t="s">
        <v>1</v>
      </c>
      <c r="F315" s="180" t="s">
        <v>280</v>
      </c>
      <c r="H315" s="179" t="s">
        <v>1</v>
      </c>
      <c r="I315" s="181"/>
      <c r="L315" s="177"/>
      <c r="M315" s="182"/>
      <c r="N315" s="183"/>
      <c r="O315" s="183"/>
      <c r="P315" s="183"/>
      <c r="Q315" s="183"/>
      <c r="R315" s="183"/>
      <c r="S315" s="183"/>
      <c r="T315" s="184"/>
      <c r="AT315" s="179" t="s">
        <v>129</v>
      </c>
      <c r="AU315" s="179" t="s">
        <v>127</v>
      </c>
      <c r="AV315" s="13" t="s">
        <v>83</v>
      </c>
      <c r="AW315" s="13" t="s">
        <v>31</v>
      </c>
      <c r="AX315" s="13" t="s">
        <v>75</v>
      </c>
      <c r="AY315" s="179" t="s">
        <v>120</v>
      </c>
    </row>
    <row r="316" spans="1:65" s="14" customFormat="1">
      <c r="B316" s="185"/>
      <c r="D316" s="178" t="s">
        <v>129</v>
      </c>
      <c r="E316" s="186" t="s">
        <v>1</v>
      </c>
      <c r="F316" s="187" t="s">
        <v>281</v>
      </c>
      <c r="H316" s="188">
        <v>51.195999999999998</v>
      </c>
      <c r="I316" s="189"/>
      <c r="L316" s="185"/>
      <c r="M316" s="190"/>
      <c r="N316" s="191"/>
      <c r="O316" s="191"/>
      <c r="P316" s="191"/>
      <c r="Q316" s="191"/>
      <c r="R316" s="191"/>
      <c r="S316" s="191"/>
      <c r="T316" s="192"/>
      <c r="AT316" s="186" t="s">
        <v>129</v>
      </c>
      <c r="AU316" s="186" t="s">
        <v>127</v>
      </c>
      <c r="AV316" s="14" t="s">
        <v>127</v>
      </c>
      <c r="AW316" s="14" t="s">
        <v>31</v>
      </c>
      <c r="AX316" s="14" t="s">
        <v>75</v>
      </c>
      <c r="AY316" s="186" t="s">
        <v>120</v>
      </c>
    </row>
    <row r="317" spans="1:65" s="16" customFormat="1">
      <c r="B317" s="201"/>
      <c r="D317" s="178" t="s">
        <v>129</v>
      </c>
      <c r="E317" s="202" t="s">
        <v>1</v>
      </c>
      <c r="F317" s="203" t="s">
        <v>273</v>
      </c>
      <c r="H317" s="204">
        <v>51.195999999999998</v>
      </c>
      <c r="I317" s="205"/>
      <c r="L317" s="201"/>
      <c r="M317" s="206"/>
      <c r="N317" s="207"/>
      <c r="O317" s="207"/>
      <c r="P317" s="207"/>
      <c r="Q317" s="207"/>
      <c r="R317" s="207"/>
      <c r="S317" s="207"/>
      <c r="T317" s="208"/>
      <c r="AT317" s="202" t="s">
        <v>129</v>
      </c>
      <c r="AU317" s="202" t="s">
        <v>127</v>
      </c>
      <c r="AV317" s="16" t="s">
        <v>126</v>
      </c>
      <c r="AW317" s="16" t="s">
        <v>31</v>
      </c>
      <c r="AX317" s="16" t="s">
        <v>83</v>
      </c>
      <c r="AY317" s="202" t="s">
        <v>120</v>
      </c>
    </row>
    <row r="318" spans="1:65" s="2" customFormat="1" ht="36" customHeight="1">
      <c r="A318" s="33"/>
      <c r="B318" s="162"/>
      <c r="C318" s="163" t="s">
        <v>126</v>
      </c>
      <c r="D318" s="163" t="s">
        <v>122</v>
      </c>
      <c r="E318" s="164" t="s">
        <v>282</v>
      </c>
      <c r="F318" s="165" t="s">
        <v>283</v>
      </c>
      <c r="G318" s="166" t="s">
        <v>125</v>
      </c>
      <c r="H318" s="270">
        <v>361.37200000000001</v>
      </c>
      <c r="I318" s="168"/>
      <c r="J318" s="169">
        <f>ROUND(I318*H318,2)</f>
        <v>0</v>
      </c>
      <c r="K318" s="170"/>
      <c r="L318" s="34"/>
      <c r="M318" s="171" t="s">
        <v>1</v>
      </c>
      <c r="N318" s="172" t="s">
        <v>41</v>
      </c>
      <c r="O318" s="59"/>
      <c r="P318" s="173">
        <f>O318*H318</f>
        <v>0</v>
      </c>
      <c r="Q318" s="173">
        <v>0</v>
      </c>
      <c r="R318" s="173">
        <f>Q318*H318</f>
        <v>0</v>
      </c>
      <c r="S318" s="173">
        <v>0</v>
      </c>
      <c r="T318" s="174">
        <f>S318*H318</f>
        <v>0</v>
      </c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R318" s="175" t="s">
        <v>126</v>
      </c>
      <c r="AT318" s="175" t="s">
        <v>122</v>
      </c>
      <c r="AU318" s="175" t="s">
        <v>127</v>
      </c>
      <c r="AY318" s="18" t="s">
        <v>120</v>
      </c>
      <c r="BE318" s="176">
        <f>IF(N318="základná",J318,0)</f>
        <v>0</v>
      </c>
      <c r="BF318" s="176">
        <f>IF(N318="znížená",J318,0)</f>
        <v>0</v>
      </c>
      <c r="BG318" s="176">
        <f>IF(N318="zákl. prenesená",J318,0)</f>
        <v>0</v>
      </c>
      <c r="BH318" s="176">
        <f>IF(N318="zníž. prenesená",J318,0)</f>
        <v>0</v>
      </c>
      <c r="BI318" s="176">
        <f>IF(N318="nulová",J318,0)</f>
        <v>0</v>
      </c>
      <c r="BJ318" s="18" t="s">
        <v>127</v>
      </c>
      <c r="BK318" s="176">
        <f>ROUND(I318*H318,2)</f>
        <v>0</v>
      </c>
      <c r="BL318" s="18" t="s">
        <v>126</v>
      </c>
      <c r="BM318" s="175" t="s">
        <v>284</v>
      </c>
    </row>
    <row r="319" spans="1:65" s="14" customFormat="1">
      <c r="B319" s="185"/>
      <c r="D319" s="178" t="s">
        <v>129</v>
      </c>
      <c r="E319" s="186" t="s">
        <v>1</v>
      </c>
      <c r="F319" s="187" t="s">
        <v>285</v>
      </c>
      <c r="H319" s="188">
        <v>358.37200000000001</v>
      </c>
      <c r="I319" s="189"/>
      <c r="L319" s="185"/>
      <c r="M319" s="190"/>
      <c r="N319" s="191"/>
      <c r="O319" s="191"/>
      <c r="P319" s="191"/>
      <c r="Q319" s="191"/>
      <c r="R319" s="191"/>
      <c r="S319" s="191"/>
      <c r="T319" s="192"/>
      <c r="AT319" s="186" t="s">
        <v>129</v>
      </c>
      <c r="AU319" s="186" t="s">
        <v>127</v>
      </c>
      <c r="AV319" s="14" t="s">
        <v>127</v>
      </c>
      <c r="AW319" s="14" t="s">
        <v>31</v>
      </c>
      <c r="AX319" s="14" t="s">
        <v>83</v>
      </c>
      <c r="AY319" s="186" t="s">
        <v>120</v>
      </c>
    </row>
    <row r="320" spans="1:65" s="2" customFormat="1" ht="24" customHeight="1">
      <c r="A320" s="33"/>
      <c r="B320" s="162"/>
      <c r="C320" s="163" t="s">
        <v>286</v>
      </c>
      <c r="D320" s="163" t="s">
        <v>122</v>
      </c>
      <c r="E320" s="164" t="s">
        <v>287</v>
      </c>
      <c r="F320" s="165" t="s">
        <v>288</v>
      </c>
      <c r="G320" s="166" t="s">
        <v>289</v>
      </c>
      <c r="H320" s="270">
        <v>84.914000000000001</v>
      </c>
      <c r="I320" s="168"/>
      <c r="J320" s="169">
        <f>ROUND(I320*H320,2)</f>
        <v>0</v>
      </c>
      <c r="K320" s="170"/>
      <c r="L320" s="34"/>
      <c r="M320" s="171" t="s">
        <v>1</v>
      </c>
      <c r="N320" s="172" t="s">
        <v>41</v>
      </c>
      <c r="O320" s="59"/>
      <c r="P320" s="173">
        <f>O320*H320</f>
        <v>0</v>
      </c>
      <c r="Q320" s="173">
        <v>0</v>
      </c>
      <c r="R320" s="173">
        <f>Q320*H320</f>
        <v>0</v>
      </c>
      <c r="S320" s="173">
        <v>0</v>
      </c>
      <c r="T320" s="174">
        <f>S320*H320</f>
        <v>0</v>
      </c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R320" s="175" t="s">
        <v>126</v>
      </c>
      <c r="AT320" s="175" t="s">
        <v>122</v>
      </c>
      <c r="AU320" s="175" t="s">
        <v>127</v>
      </c>
      <c r="AY320" s="18" t="s">
        <v>120</v>
      </c>
      <c r="BE320" s="176">
        <f>IF(N320="základná",J320,0)</f>
        <v>0</v>
      </c>
      <c r="BF320" s="176">
        <f>IF(N320="znížená",J320,0)</f>
        <v>0</v>
      </c>
      <c r="BG320" s="176">
        <f>IF(N320="zákl. prenesená",J320,0)</f>
        <v>0</v>
      </c>
      <c r="BH320" s="176">
        <f>IF(N320="zníž. prenesená",J320,0)</f>
        <v>0</v>
      </c>
      <c r="BI320" s="176">
        <f>IF(N320="nulová",J320,0)</f>
        <v>0</v>
      </c>
      <c r="BJ320" s="18" t="s">
        <v>127</v>
      </c>
      <c r="BK320" s="176">
        <f>ROUND(I320*H320,2)</f>
        <v>0</v>
      </c>
      <c r="BL320" s="18" t="s">
        <v>126</v>
      </c>
      <c r="BM320" s="175" t="s">
        <v>290</v>
      </c>
    </row>
    <row r="321" spans="1:65" s="13" customFormat="1">
      <c r="B321" s="177"/>
      <c r="D321" s="178" t="s">
        <v>129</v>
      </c>
      <c r="E321" s="179" t="s">
        <v>1</v>
      </c>
      <c r="F321" s="180" t="s">
        <v>280</v>
      </c>
      <c r="H321" s="179" t="s">
        <v>1</v>
      </c>
      <c r="I321" s="181"/>
      <c r="L321" s="177"/>
      <c r="M321" s="182"/>
      <c r="N321" s="183"/>
      <c r="O321" s="183"/>
      <c r="P321" s="183"/>
      <c r="Q321" s="183"/>
      <c r="R321" s="183"/>
      <c r="S321" s="183"/>
      <c r="T321" s="184"/>
      <c r="AT321" s="179" t="s">
        <v>129</v>
      </c>
      <c r="AU321" s="179" t="s">
        <v>127</v>
      </c>
      <c r="AV321" s="13" t="s">
        <v>83</v>
      </c>
      <c r="AW321" s="13" t="s">
        <v>31</v>
      </c>
      <c r="AX321" s="13" t="s">
        <v>75</v>
      </c>
      <c r="AY321" s="179" t="s">
        <v>120</v>
      </c>
    </row>
    <row r="322" spans="1:65" s="14" customFormat="1">
      <c r="B322" s="185"/>
      <c r="D322" s="178" t="s">
        <v>129</v>
      </c>
      <c r="E322" s="186" t="s">
        <v>1</v>
      </c>
      <c r="F322" s="187" t="s">
        <v>291</v>
      </c>
      <c r="H322" s="188">
        <v>81.914000000000001</v>
      </c>
      <c r="I322" s="189"/>
      <c r="L322" s="185"/>
      <c r="M322" s="190"/>
      <c r="N322" s="191"/>
      <c r="O322" s="191"/>
      <c r="P322" s="191"/>
      <c r="Q322" s="191"/>
      <c r="R322" s="191"/>
      <c r="S322" s="191"/>
      <c r="T322" s="192"/>
      <c r="AT322" s="186" t="s">
        <v>129</v>
      </c>
      <c r="AU322" s="186" t="s">
        <v>127</v>
      </c>
      <c r="AV322" s="14" t="s">
        <v>127</v>
      </c>
      <c r="AW322" s="14" t="s">
        <v>31</v>
      </c>
      <c r="AX322" s="14" t="s">
        <v>75</v>
      </c>
      <c r="AY322" s="186" t="s">
        <v>120</v>
      </c>
    </row>
    <row r="323" spans="1:65" s="16" customFormat="1">
      <c r="B323" s="201"/>
      <c r="D323" s="178" t="s">
        <v>129</v>
      </c>
      <c r="E323" s="202" t="s">
        <v>1</v>
      </c>
      <c r="F323" s="203" t="s">
        <v>273</v>
      </c>
      <c r="H323" s="204">
        <v>81.914000000000001</v>
      </c>
      <c r="I323" s="205"/>
      <c r="L323" s="201"/>
      <c r="M323" s="206"/>
      <c r="N323" s="207"/>
      <c r="O323" s="207"/>
      <c r="P323" s="207"/>
      <c r="Q323" s="207"/>
      <c r="R323" s="207"/>
      <c r="S323" s="207"/>
      <c r="T323" s="208"/>
      <c r="AT323" s="202" t="s">
        <v>129</v>
      </c>
      <c r="AU323" s="202" t="s">
        <v>127</v>
      </c>
      <c r="AV323" s="16" t="s">
        <v>126</v>
      </c>
      <c r="AW323" s="16" t="s">
        <v>31</v>
      </c>
      <c r="AX323" s="16" t="s">
        <v>83</v>
      </c>
      <c r="AY323" s="202" t="s">
        <v>120</v>
      </c>
    </row>
    <row r="324" spans="1:65" s="2" customFormat="1" ht="24" customHeight="1">
      <c r="A324" s="33"/>
      <c r="B324" s="162"/>
      <c r="C324" s="163" t="s">
        <v>292</v>
      </c>
      <c r="D324" s="163" t="s">
        <v>122</v>
      </c>
      <c r="E324" s="164" t="s">
        <v>293</v>
      </c>
      <c r="F324" s="165" t="s">
        <v>294</v>
      </c>
      <c r="G324" s="166" t="s">
        <v>125</v>
      </c>
      <c r="H324" s="270">
        <v>24.687999999999999</v>
      </c>
      <c r="I324" s="168"/>
      <c r="J324" s="169">
        <f>ROUND(I324*H324,2)</f>
        <v>0</v>
      </c>
      <c r="K324" s="170"/>
      <c r="L324" s="34"/>
      <c r="M324" s="171" t="s">
        <v>1</v>
      </c>
      <c r="N324" s="172" t="s">
        <v>41</v>
      </c>
      <c r="O324" s="59"/>
      <c r="P324" s="173">
        <f>O324*H324</f>
        <v>0</v>
      </c>
      <c r="Q324" s="173">
        <v>0</v>
      </c>
      <c r="R324" s="173">
        <f>Q324*H324</f>
        <v>0</v>
      </c>
      <c r="S324" s="173">
        <v>0</v>
      </c>
      <c r="T324" s="174">
        <f>S324*H324</f>
        <v>0</v>
      </c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R324" s="175" t="s">
        <v>126</v>
      </c>
      <c r="AT324" s="175" t="s">
        <v>122</v>
      </c>
      <c r="AU324" s="175" t="s">
        <v>127</v>
      </c>
      <c r="AY324" s="18" t="s">
        <v>120</v>
      </c>
      <c r="BE324" s="176">
        <f>IF(N324="základná",J324,0)</f>
        <v>0</v>
      </c>
      <c r="BF324" s="176">
        <f>IF(N324="znížená",J324,0)</f>
        <v>0</v>
      </c>
      <c r="BG324" s="176">
        <f>IF(N324="zákl. prenesená",J324,0)</f>
        <v>0</v>
      </c>
      <c r="BH324" s="176">
        <f>IF(N324="zníž. prenesená",J324,0)</f>
        <v>0</v>
      </c>
      <c r="BI324" s="176">
        <f>IF(N324="nulová",J324,0)</f>
        <v>0</v>
      </c>
      <c r="BJ324" s="18" t="s">
        <v>127</v>
      </c>
      <c r="BK324" s="176">
        <f>ROUND(I324*H324,2)</f>
        <v>0</v>
      </c>
      <c r="BL324" s="18" t="s">
        <v>126</v>
      </c>
      <c r="BM324" s="175" t="s">
        <v>295</v>
      </c>
    </row>
    <row r="325" spans="1:65" s="13" customFormat="1">
      <c r="B325" s="177"/>
      <c r="D325" s="178" t="s">
        <v>129</v>
      </c>
      <c r="E325" s="179" t="s">
        <v>1</v>
      </c>
      <c r="F325" s="180" t="s">
        <v>296</v>
      </c>
      <c r="H325" s="179" t="s">
        <v>1</v>
      </c>
      <c r="I325" s="181"/>
      <c r="L325" s="177"/>
      <c r="M325" s="182"/>
      <c r="N325" s="183"/>
      <c r="O325" s="183"/>
      <c r="P325" s="183"/>
      <c r="Q325" s="183"/>
      <c r="R325" s="183"/>
      <c r="S325" s="183"/>
      <c r="T325" s="184"/>
      <c r="AT325" s="179" t="s">
        <v>129</v>
      </c>
      <c r="AU325" s="179" t="s">
        <v>127</v>
      </c>
      <c r="AV325" s="13" t="s">
        <v>83</v>
      </c>
      <c r="AW325" s="13" t="s">
        <v>31</v>
      </c>
      <c r="AX325" s="13" t="s">
        <v>75</v>
      </c>
      <c r="AY325" s="179" t="s">
        <v>120</v>
      </c>
    </row>
    <row r="326" spans="1:65" s="14" customFormat="1">
      <c r="B326" s="185"/>
      <c r="D326" s="178" t="s">
        <v>129</v>
      </c>
      <c r="E326" s="186" t="s">
        <v>1</v>
      </c>
      <c r="F326" s="187" t="s">
        <v>297</v>
      </c>
      <c r="H326" s="188">
        <v>72.884</v>
      </c>
      <c r="I326" s="189"/>
      <c r="L326" s="185"/>
      <c r="M326" s="190"/>
      <c r="N326" s="191"/>
      <c r="O326" s="191"/>
      <c r="P326" s="191"/>
      <c r="Q326" s="191"/>
      <c r="R326" s="191"/>
      <c r="S326" s="191"/>
      <c r="T326" s="192"/>
      <c r="AT326" s="186" t="s">
        <v>129</v>
      </c>
      <c r="AU326" s="186" t="s">
        <v>127</v>
      </c>
      <c r="AV326" s="14" t="s">
        <v>127</v>
      </c>
      <c r="AW326" s="14" t="s">
        <v>31</v>
      </c>
      <c r="AX326" s="14" t="s">
        <v>75</v>
      </c>
      <c r="AY326" s="186" t="s">
        <v>120</v>
      </c>
    </row>
    <row r="327" spans="1:65" s="13" customFormat="1">
      <c r="B327" s="177"/>
      <c r="D327" s="178" t="s">
        <v>129</v>
      </c>
      <c r="E327" s="179" t="s">
        <v>1</v>
      </c>
      <c r="F327" s="180" t="s">
        <v>280</v>
      </c>
      <c r="H327" s="179" t="s">
        <v>1</v>
      </c>
      <c r="I327" s="181"/>
      <c r="L327" s="177"/>
      <c r="M327" s="182"/>
      <c r="N327" s="183"/>
      <c r="O327" s="183"/>
      <c r="P327" s="183"/>
      <c r="Q327" s="183"/>
      <c r="R327" s="183"/>
      <c r="S327" s="183"/>
      <c r="T327" s="184"/>
      <c r="AT327" s="179" t="s">
        <v>129</v>
      </c>
      <c r="AU327" s="179" t="s">
        <v>127</v>
      </c>
      <c r="AV327" s="13" t="s">
        <v>83</v>
      </c>
      <c r="AW327" s="13" t="s">
        <v>31</v>
      </c>
      <c r="AX327" s="13" t="s">
        <v>75</v>
      </c>
      <c r="AY327" s="179" t="s">
        <v>120</v>
      </c>
    </row>
    <row r="328" spans="1:65" s="14" customFormat="1">
      <c r="B328" s="185"/>
      <c r="D328" s="178" t="s">
        <v>129</v>
      </c>
      <c r="E328" s="186" t="s">
        <v>1</v>
      </c>
      <c r="F328" s="187" t="s">
        <v>298</v>
      </c>
      <c r="H328" s="188">
        <v>-51.195999999999998</v>
      </c>
      <c r="I328" s="189"/>
      <c r="L328" s="185"/>
      <c r="M328" s="190"/>
      <c r="N328" s="191"/>
      <c r="O328" s="191"/>
      <c r="P328" s="191"/>
      <c r="Q328" s="191"/>
      <c r="R328" s="191"/>
      <c r="S328" s="191"/>
      <c r="T328" s="192"/>
      <c r="AT328" s="186" t="s">
        <v>129</v>
      </c>
      <c r="AU328" s="186" t="s">
        <v>127</v>
      </c>
      <c r="AV328" s="14" t="s">
        <v>127</v>
      </c>
      <c r="AW328" s="14" t="s">
        <v>31</v>
      </c>
      <c r="AX328" s="14" t="s">
        <v>75</v>
      </c>
      <c r="AY328" s="186" t="s">
        <v>120</v>
      </c>
    </row>
    <row r="329" spans="1:65" s="16" customFormat="1">
      <c r="B329" s="201"/>
      <c r="D329" s="178" t="s">
        <v>129</v>
      </c>
      <c r="E329" s="202" t="s">
        <v>1</v>
      </c>
      <c r="F329" s="203" t="s">
        <v>273</v>
      </c>
      <c r="H329" s="204">
        <v>21.688000000000002</v>
      </c>
      <c r="I329" s="205"/>
      <c r="L329" s="201"/>
      <c r="M329" s="206"/>
      <c r="N329" s="207"/>
      <c r="O329" s="207"/>
      <c r="P329" s="207"/>
      <c r="Q329" s="207"/>
      <c r="R329" s="207"/>
      <c r="S329" s="207"/>
      <c r="T329" s="208"/>
      <c r="AT329" s="202" t="s">
        <v>129</v>
      </c>
      <c r="AU329" s="202" t="s">
        <v>127</v>
      </c>
      <c r="AV329" s="16" t="s">
        <v>126</v>
      </c>
      <c r="AW329" s="16" t="s">
        <v>31</v>
      </c>
      <c r="AX329" s="16" t="s">
        <v>83</v>
      </c>
      <c r="AY329" s="202" t="s">
        <v>120</v>
      </c>
    </row>
    <row r="330" spans="1:65" s="2" customFormat="1" ht="24" customHeight="1">
      <c r="A330" s="33"/>
      <c r="B330" s="162"/>
      <c r="C330" s="163" t="s">
        <v>299</v>
      </c>
      <c r="D330" s="163" t="s">
        <v>122</v>
      </c>
      <c r="E330" s="164" t="s">
        <v>300</v>
      </c>
      <c r="F330" s="165" t="s">
        <v>301</v>
      </c>
      <c r="G330" s="166" t="s">
        <v>125</v>
      </c>
      <c r="H330" s="270">
        <v>44.101999999999997</v>
      </c>
      <c r="I330" s="168"/>
      <c r="J330" s="169">
        <f>ROUND(I330*H330,2)</f>
        <v>0</v>
      </c>
      <c r="K330" s="170"/>
      <c r="L330" s="34"/>
      <c r="M330" s="171" t="s">
        <v>1</v>
      </c>
      <c r="N330" s="172" t="s">
        <v>41</v>
      </c>
      <c r="O330" s="59"/>
      <c r="P330" s="173">
        <f>O330*H330</f>
        <v>0</v>
      </c>
      <c r="Q330" s="173">
        <v>0</v>
      </c>
      <c r="R330" s="173">
        <f>Q330*H330</f>
        <v>0</v>
      </c>
      <c r="S330" s="173">
        <v>0</v>
      </c>
      <c r="T330" s="174">
        <f>S330*H330</f>
        <v>0</v>
      </c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R330" s="175" t="s">
        <v>126</v>
      </c>
      <c r="AT330" s="175" t="s">
        <v>122</v>
      </c>
      <c r="AU330" s="175" t="s">
        <v>127</v>
      </c>
      <c r="AY330" s="18" t="s">
        <v>120</v>
      </c>
      <c r="BE330" s="176">
        <f>IF(N330="základná",J330,0)</f>
        <v>0</v>
      </c>
      <c r="BF330" s="176">
        <f>IF(N330="znížená",J330,0)</f>
        <v>0</v>
      </c>
      <c r="BG330" s="176">
        <f>IF(N330="zákl. prenesená",J330,0)</f>
        <v>0</v>
      </c>
      <c r="BH330" s="176">
        <f>IF(N330="zníž. prenesená",J330,0)</f>
        <v>0</v>
      </c>
      <c r="BI330" s="176">
        <f>IF(N330="nulová",J330,0)</f>
        <v>0</v>
      </c>
      <c r="BJ330" s="18" t="s">
        <v>127</v>
      </c>
      <c r="BK330" s="176">
        <f>ROUND(I330*H330,2)</f>
        <v>0</v>
      </c>
      <c r="BL330" s="18" t="s">
        <v>126</v>
      </c>
      <c r="BM330" s="175" t="s">
        <v>302</v>
      </c>
    </row>
    <row r="331" spans="1:65" s="13" customFormat="1">
      <c r="B331" s="177"/>
      <c r="D331" s="178" t="s">
        <v>129</v>
      </c>
      <c r="E331" s="179" t="s">
        <v>1</v>
      </c>
      <c r="F331" s="180" t="s">
        <v>303</v>
      </c>
      <c r="H331" s="179" t="s">
        <v>1</v>
      </c>
      <c r="I331" s="181"/>
      <c r="L331" s="177"/>
      <c r="M331" s="182"/>
      <c r="N331" s="183"/>
      <c r="O331" s="183"/>
      <c r="P331" s="183"/>
      <c r="Q331" s="183"/>
      <c r="R331" s="183"/>
      <c r="S331" s="183"/>
      <c r="T331" s="184"/>
      <c r="AT331" s="179" t="s">
        <v>129</v>
      </c>
      <c r="AU331" s="179" t="s">
        <v>127</v>
      </c>
      <c r="AV331" s="13" t="s">
        <v>83</v>
      </c>
      <c r="AW331" s="13" t="s">
        <v>31</v>
      </c>
      <c r="AX331" s="13" t="s">
        <v>75</v>
      </c>
      <c r="AY331" s="179" t="s">
        <v>120</v>
      </c>
    </row>
    <row r="332" spans="1:65" s="14" customFormat="1">
      <c r="B332" s="185"/>
      <c r="D332" s="178" t="s">
        <v>129</v>
      </c>
      <c r="E332" s="186" t="s">
        <v>1</v>
      </c>
      <c r="F332" s="187" t="s">
        <v>304</v>
      </c>
      <c r="H332" s="188">
        <v>11.598000000000001</v>
      </c>
      <c r="I332" s="189"/>
      <c r="L332" s="185"/>
      <c r="M332" s="190"/>
      <c r="N332" s="191"/>
      <c r="O332" s="191"/>
      <c r="P332" s="191"/>
      <c r="Q332" s="191"/>
      <c r="R332" s="191"/>
      <c r="S332" s="191"/>
      <c r="T332" s="192"/>
      <c r="AT332" s="186" t="s">
        <v>129</v>
      </c>
      <c r="AU332" s="186" t="s">
        <v>127</v>
      </c>
      <c r="AV332" s="14" t="s">
        <v>127</v>
      </c>
      <c r="AW332" s="14" t="s">
        <v>31</v>
      </c>
      <c r="AX332" s="14" t="s">
        <v>75</v>
      </c>
      <c r="AY332" s="186" t="s">
        <v>120</v>
      </c>
    </row>
    <row r="333" spans="1:65" s="14" customFormat="1">
      <c r="B333" s="185"/>
      <c r="D333" s="178" t="s">
        <v>129</v>
      </c>
      <c r="E333" s="186" t="s">
        <v>1</v>
      </c>
      <c r="F333" s="187" t="s">
        <v>305</v>
      </c>
      <c r="H333" s="188">
        <v>20.437999999999999</v>
      </c>
      <c r="I333" s="189"/>
      <c r="L333" s="185"/>
      <c r="M333" s="190"/>
      <c r="N333" s="191"/>
      <c r="O333" s="191"/>
      <c r="P333" s="191"/>
      <c r="Q333" s="191"/>
      <c r="R333" s="191"/>
      <c r="S333" s="191"/>
      <c r="T333" s="192"/>
      <c r="AT333" s="186" t="s">
        <v>129</v>
      </c>
      <c r="AU333" s="186" t="s">
        <v>127</v>
      </c>
      <c r="AV333" s="14" t="s">
        <v>127</v>
      </c>
      <c r="AW333" s="14" t="s">
        <v>31</v>
      </c>
      <c r="AX333" s="14" t="s">
        <v>75</v>
      </c>
      <c r="AY333" s="186" t="s">
        <v>120</v>
      </c>
    </row>
    <row r="334" spans="1:65" s="14" customFormat="1">
      <c r="B334" s="185"/>
      <c r="D334" s="178" t="s">
        <v>129</v>
      </c>
      <c r="E334" s="186" t="s">
        <v>1</v>
      </c>
      <c r="F334" s="187" t="s">
        <v>306</v>
      </c>
      <c r="H334" s="188">
        <v>11.331</v>
      </c>
      <c r="I334" s="189"/>
      <c r="L334" s="185"/>
      <c r="M334" s="190"/>
      <c r="N334" s="191"/>
      <c r="O334" s="191"/>
      <c r="P334" s="191"/>
      <c r="Q334" s="191"/>
      <c r="R334" s="191"/>
      <c r="S334" s="191"/>
      <c r="T334" s="192"/>
      <c r="AT334" s="186" t="s">
        <v>129</v>
      </c>
      <c r="AU334" s="186" t="s">
        <v>127</v>
      </c>
      <c r="AV334" s="14" t="s">
        <v>127</v>
      </c>
      <c r="AW334" s="14" t="s">
        <v>31</v>
      </c>
      <c r="AX334" s="14" t="s">
        <v>75</v>
      </c>
      <c r="AY334" s="186" t="s">
        <v>120</v>
      </c>
    </row>
    <row r="335" spans="1:65" s="14" customFormat="1">
      <c r="B335" s="185"/>
      <c r="D335" s="178" t="s">
        <v>129</v>
      </c>
      <c r="E335" s="186" t="s">
        <v>1</v>
      </c>
      <c r="F335" s="187" t="s">
        <v>307</v>
      </c>
      <c r="H335" s="188">
        <v>-0.84399999999999997</v>
      </c>
      <c r="I335" s="189"/>
      <c r="L335" s="185"/>
      <c r="M335" s="190"/>
      <c r="N335" s="191"/>
      <c r="O335" s="191"/>
      <c r="P335" s="191"/>
      <c r="Q335" s="191"/>
      <c r="R335" s="191"/>
      <c r="S335" s="191"/>
      <c r="T335" s="192"/>
      <c r="AT335" s="186" t="s">
        <v>129</v>
      </c>
      <c r="AU335" s="186" t="s">
        <v>127</v>
      </c>
      <c r="AV335" s="14" t="s">
        <v>127</v>
      </c>
      <c r="AW335" s="14" t="s">
        <v>31</v>
      </c>
      <c r="AX335" s="14" t="s">
        <v>75</v>
      </c>
      <c r="AY335" s="186" t="s">
        <v>120</v>
      </c>
    </row>
    <row r="336" spans="1:65" s="14" customFormat="1">
      <c r="B336" s="185"/>
      <c r="D336" s="178" t="s">
        <v>129</v>
      </c>
      <c r="E336" s="186" t="s">
        <v>1</v>
      </c>
      <c r="F336" s="187" t="s">
        <v>308</v>
      </c>
      <c r="H336" s="188">
        <v>-0.98299999999999998</v>
      </c>
      <c r="I336" s="189"/>
      <c r="L336" s="185"/>
      <c r="M336" s="190"/>
      <c r="N336" s="191"/>
      <c r="O336" s="191"/>
      <c r="P336" s="191"/>
      <c r="Q336" s="191"/>
      <c r="R336" s="191"/>
      <c r="S336" s="191"/>
      <c r="T336" s="192"/>
      <c r="AT336" s="186" t="s">
        <v>129</v>
      </c>
      <c r="AU336" s="186" t="s">
        <v>127</v>
      </c>
      <c r="AV336" s="14" t="s">
        <v>127</v>
      </c>
      <c r="AW336" s="14" t="s">
        <v>31</v>
      </c>
      <c r="AX336" s="14" t="s">
        <v>75</v>
      </c>
      <c r="AY336" s="186" t="s">
        <v>120</v>
      </c>
    </row>
    <row r="337" spans="1:65" s="14" customFormat="1">
      <c r="B337" s="185"/>
      <c r="D337" s="178" t="s">
        <v>129</v>
      </c>
      <c r="E337" s="186" t="s">
        <v>1</v>
      </c>
      <c r="F337" s="187" t="s">
        <v>309</v>
      </c>
      <c r="H337" s="188">
        <v>-0.438</v>
      </c>
      <c r="I337" s="189"/>
      <c r="L337" s="185"/>
      <c r="M337" s="190"/>
      <c r="N337" s="191"/>
      <c r="O337" s="191"/>
      <c r="P337" s="191"/>
      <c r="Q337" s="191"/>
      <c r="R337" s="191"/>
      <c r="S337" s="191"/>
      <c r="T337" s="192"/>
      <c r="AT337" s="186" t="s">
        <v>129</v>
      </c>
      <c r="AU337" s="186" t="s">
        <v>127</v>
      </c>
      <c r="AV337" s="14" t="s">
        <v>127</v>
      </c>
      <c r="AW337" s="14" t="s">
        <v>31</v>
      </c>
      <c r="AX337" s="14" t="s">
        <v>75</v>
      </c>
      <c r="AY337" s="186" t="s">
        <v>120</v>
      </c>
    </row>
    <row r="338" spans="1:65" s="15" customFormat="1">
      <c r="B338" s="193"/>
      <c r="D338" s="178" t="s">
        <v>129</v>
      </c>
      <c r="E338" s="194" t="s">
        <v>1</v>
      </c>
      <c r="F338" s="195" t="s">
        <v>135</v>
      </c>
      <c r="H338" s="196">
        <v>41.102000000000004</v>
      </c>
      <c r="I338" s="197"/>
      <c r="L338" s="193"/>
      <c r="M338" s="198"/>
      <c r="N338" s="199"/>
      <c r="O338" s="199"/>
      <c r="P338" s="199"/>
      <c r="Q338" s="199"/>
      <c r="R338" s="199"/>
      <c r="S338" s="199"/>
      <c r="T338" s="200"/>
      <c r="AT338" s="194" t="s">
        <v>129</v>
      </c>
      <c r="AU338" s="194" t="s">
        <v>127</v>
      </c>
      <c r="AV338" s="15" t="s">
        <v>136</v>
      </c>
      <c r="AW338" s="15" t="s">
        <v>31</v>
      </c>
      <c r="AX338" s="15" t="s">
        <v>75</v>
      </c>
      <c r="AY338" s="194" t="s">
        <v>120</v>
      </c>
    </row>
    <row r="339" spans="1:65" s="16" customFormat="1">
      <c r="B339" s="201"/>
      <c r="D339" s="178" t="s">
        <v>129</v>
      </c>
      <c r="E339" s="202" t="s">
        <v>1</v>
      </c>
      <c r="F339" s="203" t="s">
        <v>273</v>
      </c>
      <c r="H339" s="204">
        <v>41.102000000000004</v>
      </c>
      <c r="I339" s="205"/>
      <c r="L339" s="201"/>
      <c r="M339" s="206"/>
      <c r="N339" s="207"/>
      <c r="O339" s="207"/>
      <c r="P339" s="207"/>
      <c r="Q339" s="207"/>
      <c r="R339" s="207"/>
      <c r="S339" s="207"/>
      <c r="T339" s="208"/>
      <c r="AT339" s="202" t="s">
        <v>129</v>
      </c>
      <c r="AU339" s="202" t="s">
        <v>127</v>
      </c>
      <c r="AV339" s="16" t="s">
        <v>126</v>
      </c>
      <c r="AW339" s="16" t="s">
        <v>31</v>
      </c>
      <c r="AX339" s="16" t="s">
        <v>83</v>
      </c>
      <c r="AY339" s="202" t="s">
        <v>120</v>
      </c>
    </row>
    <row r="340" spans="1:65" s="2" customFormat="1" ht="16.5" customHeight="1">
      <c r="A340" s="33"/>
      <c r="B340" s="162"/>
      <c r="C340" s="209" t="s">
        <v>310</v>
      </c>
      <c r="D340" s="209" t="s">
        <v>311</v>
      </c>
      <c r="E340" s="210" t="s">
        <v>312</v>
      </c>
      <c r="F340" s="211" t="s">
        <v>313</v>
      </c>
      <c r="G340" s="212" t="s">
        <v>289</v>
      </c>
      <c r="H340" s="271">
        <v>68.763000000000005</v>
      </c>
      <c r="I340" s="214"/>
      <c r="J340" s="215">
        <f>ROUND(I340*H340,2)</f>
        <v>0</v>
      </c>
      <c r="K340" s="216"/>
      <c r="L340" s="217"/>
      <c r="M340" s="218" t="s">
        <v>1</v>
      </c>
      <c r="N340" s="219" t="s">
        <v>41</v>
      </c>
      <c r="O340" s="59"/>
      <c r="P340" s="173">
        <f>O340*H340</f>
        <v>0</v>
      </c>
      <c r="Q340" s="173">
        <v>1</v>
      </c>
      <c r="R340" s="173">
        <f>Q340*H340</f>
        <v>68.763000000000005</v>
      </c>
      <c r="S340" s="173">
        <v>0</v>
      </c>
      <c r="T340" s="174">
        <f>S340*H340</f>
        <v>0</v>
      </c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R340" s="175" t="s">
        <v>310</v>
      </c>
      <c r="AT340" s="175" t="s">
        <v>311</v>
      </c>
      <c r="AU340" s="175" t="s">
        <v>127</v>
      </c>
      <c r="AY340" s="18" t="s">
        <v>120</v>
      </c>
      <c r="BE340" s="176">
        <f>IF(N340="základná",J340,0)</f>
        <v>0</v>
      </c>
      <c r="BF340" s="176">
        <f>IF(N340="znížená",J340,0)</f>
        <v>0</v>
      </c>
      <c r="BG340" s="176">
        <f>IF(N340="zákl. prenesená",J340,0)</f>
        <v>0</v>
      </c>
      <c r="BH340" s="176">
        <f>IF(N340="zníž. prenesená",J340,0)</f>
        <v>0</v>
      </c>
      <c r="BI340" s="176">
        <f>IF(N340="nulová",J340,0)</f>
        <v>0</v>
      </c>
      <c r="BJ340" s="18" t="s">
        <v>127</v>
      </c>
      <c r="BK340" s="176">
        <f>ROUND(I340*H340,2)</f>
        <v>0</v>
      </c>
      <c r="BL340" s="18" t="s">
        <v>126</v>
      </c>
      <c r="BM340" s="175" t="s">
        <v>314</v>
      </c>
    </row>
    <row r="341" spans="1:65" s="12" customFormat="1" ht="22.9" customHeight="1">
      <c r="B341" s="149"/>
      <c r="D341" s="150" t="s">
        <v>74</v>
      </c>
      <c r="E341" s="160" t="s">
        <v>126</v>
      </c>
      <c r="F341" s="160" t="s">
        <v>315</v>
      </c>
      <c r="I341" s="152"/>
      <c r="J341" s="161">
        <f>BK341</f>
        <v>0</v>
      </c>
      <c r="L341" s="149"/>
      <c r="M341" s="154"/>
      <c r="N341" s="155"/>
      <c r="O341" s="155"/>
      <c r="P341" s="156">
        <f>SUM(P342:P346)</f>
        <v>0</v>
      </c>
      <c r="Q341" s="155"/>
      <c r="R341" s="156">
        <f>SUM(R342:R346)</f>
        <v>19.08543238</v>
      </c>
      <c r="S341" s="155"/>
      <c r="T341" s="157">
        <f>SUM(T342:T346)</f>
        <v>0</v>
      </c>
      <c r="AR341" s="150" t="s">
        <v>83</v>
      </c>
      <c r="AT341" s="158" t="s">
        <v>74</v>
      </c>
      <c r="AU341" s="158" t="s">
        <v>83</v>
      </c>
      <c r="AY341" s="150" t="s">
        <v>120</v>
      </c>
      <c r="BK341" s="159">
        <f>SUM(BK342:BK346)</f>
        <v>0</v>
      </c>
    </row>
    <row r="342" spans="1:65" s="2" customFormat="1" ht="36" customHeight="1">
      <c r="A342" s="33"/>
      <c r="B342" s="162"/>
      <c r="C342" s="163" t="s">
        <v>316</v>
      </c>
      <c r="D342" s="163" t="s">
        <v>122</v>
      </c>
      <c r="E342" s="164" t="s">
        <v>317</v>
      </c>
      <c r="F342" s="165" t="s">
        <v>318</v>
      </c>
      <c r="G342" s="166" t="s">
        <v>125</v>
      </c>
      <c r="H342" s="167">
        <v>10.093999999999999</v>
      </c>
      <c r="I342" s="168"/>
      <c r="J342" s="169">
        <f>ROUND(I342*H342,2)</f>
        <v>0</v>
      </c>
      <c r="K342" s="170"/>
      <c r="L342" s="34"/>
      <c r="M342" s="171" t="s">
        <v>1</v>
      </c>
      <c r="N342" s="172" t="s">
        <v>41</v>
      </c>
      <c r="O342" s="59"/>
      <c r="P342" s="173">
        <f>O342*H342</f>
        <v>0</v>
      </c>
      <c r="Q342" s="173">
        <v>1.8907700000000001</v>
      </c>
      <c r="R342" s="173">
        <f>Q342*H342</f>
        <v>19.08543238</v>
      </c>
      <c r="S342" s="173">
        <v>0</v>
      </c>
      <c r="T342" s="174">
        <f>S342*H342</f>
        <v>0</v>
      </c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R342" s="175" t="s">
        <v>126</v>
      </c>
      <c r="AT342" s="175" t="s">
        <v>122</v>
      </c>
      <c r="AU342" s="175" t="s">
        <v>127</v>
      </c>
      <c r="AY342" s="18" t="s">
        <v>120</v>
      </c>
      <c r="BE342" s="176">
        <f>IF(N342="základná",J342,0)</f>
        <v>0</v>
      </c>
      <c r="BF342" s="176">
        <f>IF(N342="znížená",J342,0)</f>
        <v>0</v>
      </c>
      <c r="BG342" s="176">
        <f>IF(N342="zákl. prenesená",J342,0)</f>
        <v>0</v>
      </c>
      <c r="BH342" s="176">
        <f>IF(N342="zníž. prenesená",J342,0)</f>
        <v>0</v>
      </c>
      <c r="BI342" s="176">
        <f>IF(N342="nulová",J342,0)</f>
        <v>0</v>
      </c>
      <c r="BJ342" s="18" t="s">
        <v>127</v>
      </c>
      <c r="BK342" s="176">
        <f>ROUND(I342*H342,2)</f>
        <v>0</v>
      </c>
      <c r="BL342" s="18" t="s">
        <v>126</v>
      </c>
      <c r="BM342" s="175" t="s">
        <v>319</v>
      </c>
    </row>
    <row r="343" spans="1:65" s="14" customFormat="1">
      <c r="B343" s="185"/>
      <c r="D343" s="178" t="s">
        <v>129</v>
      </c>
      <c r="E343" s="186" t="s">
        <v>1</v>
      </c>
      <c r="F343" s="187" t="s">
        <v>320</v>
      </c>
      <c r="H343" s="188">
        <v>2.7639999999999998</v>
      </c>
      <c r="I343" s="189"/>
      <c r="L343" s="185"/>
      <c r="M343" s="190"/>
      <c r="N343" s="191"/>
      <c r="O343" s="191"/>
      <c r="P343" s="191"/>
      <c r="Q343" s="191"/>
      <c r="R343" s="191"/>
      <c r="S343" s="191"/>
      <c r="T343" s="192"/>
      <c r="AT343" s="186" t="s">
        <v>129</v>
      </c>
      <c r="AU343" s="186" t="s">
        <v>127</v>
      </c>
      <c r="AV343" s="14" t="s">
        <v>127</v>
      </c>
      <c r="AW343" s="14" t="s">
        <v>31</v>
      </c>
      <c r="AX343" s="14" t="s">
        <v>75</v>
      </c>
      <c r="AY343" s="186" t="s">
        <v>120</v>
      </c>
    </row>
    <row r="344" spans="1:65" s="14" customFormat="1">
      <c r="B344" s="185"/>
      <c r="D344" s="178" t="s">
        <v>129</v>
      </c>
      <c r="E344" s="186" t="s">
        <v>1</v>
      </c>
      <c r="F344" s="187" t="s">
        <v>321</v>
      </c>
      <c r="H344" s="188">
        <v>4.8090000000000002</v>
      </c>
      <c r="I344" s="189"/>
      <c r="L344" s="185"/>
      <c r="M344" s="190"/>
      <c r="N344" s="191"/>
      <c r="O344" s="191"/>
      <c r="P344" s="191"/>
      <c r="Q344" s="191"/>
      <c r="R344" s="191"/>
      <c r="S344" s="191"/>
      <c r="T344" s="192"/>
      <c r="AT344" s="186" t="s">
        <v>129</v>
      </c>
      <c r="AU344" s="186" t="s">
        <v>127</v>
      </c>
      <c r="AV344" s="14" t="s">
        <v>127</v>
      </c>
      <c r="AW344" s="14" t="s">
        <v>31</v>
      </c>
      <c r="AX344" s="14" t="s">
        <v>75</v>
      </c>
      <c r="AY344" s="186" t="s">
        <v>120</v>
      </c>
    </row>
    <row r="345" spans="1:65" s="14" customFormat="1">
      <c r="B345" s="185"/>
      <c r="D345" s="178" t="s">
        <v>129</v>
      </c>
      <c r="E345" s="186" t="s">
        <v>1</v>
      </c>
      <c r="F345" s="187" t="s">
        <v>322</v>
      </c>
      <c r="H345" s="188">
        <v>2.5209999999999999</v>
      </c>
      <c r="I345" s="189"/>
      <c r="L345" s="185"/>
      <c r="M345" s="190"/>
      <c r="N345" s="191"/>
      <c r="O345" s="191"/>
      <c r="P345" s="191"/>
      <c r="Q345" s="191"/>
      <c r="R345" s="191"/>
      <c r="S345" s="191"/>
      <c r="T345" s="192"/>
      <c r="AT345" s="186" t="s">
        <v>129</v>
      </c>
      <c r="AU345" s="186" t="s">
        <v>127</v>
      </c>
      <c r="AV345" s="14" t="s">
        <v>127</v>
      </c>
      <c r="AW345" s="14" t="s">
        <v>31</v>
      </c>
      <c r="AX345" s="14" t="s">
        <v>75</v>
      </c>
      <c r="AY345" s="186" t="s">
        <v>120</v>
      </c>
    </row>
    <row r="346" spans="1:65" s="16" customFormat="1">
      <c r="B346" s="201"/>
      <c r="D346" s="178" t="s">
        <v>129</v>
      </c>
      <c r="E346" s="202" t="s">
        <v>1</v>
      </c>
      <c r="F346" s="203" t="s">
        <v>273</v>
      </c>
      <c r="H346" s="204">
        <v>10.094000000000001</v>
      </c>
      <c r="I346" s="205"/>
      <c r="L346" s="201"/>
      <c r="M346" s="206"/>
      <c r="N346" s="207"/>
      <c r="O346" s="207"/>
      <c r="P346" s="207"/>
      <c r="Q346" s="207"/>
      <c r="R346" s="207"/>
      <c r="S346" s="207"/>
      <c r="T346" s="208"/>
      <c r="AT346" s="202" t="s">
        <v>129</v>
      </c>
      <c r="AU346" s="202" t="s">
        <v>127</v>
      </c>
      <c r="AV346" s="16" t="s">
        <v>126</v>
      </c>
      <c r="AW346" s="16" t="s">
        <v>31</v>
      </c>
      <c r="AX346" s="16" t="s">
        <v>83</v>
      </c>
      <c r="AY346" s="202" t="s">
        <v>120</v>
      </c>
    </row>
    <row r="347" spans="1:65" s="12" customFormat="1" ht="22.9" customHeight="1">
      <c r="B347" s="149"/>
      <c r="D347" s="150" t="s">
        <v>74</v>
      </c>
      <c r="E347" s="160" t="s">
        <v>323</v>
      </c>
      <c r="F347" s="160" t="s">
        <v>324</v>
      </c>
      <c r="I347" s="152"/>
      <c r="J347" s="161">
        <f>BK347</f>
        <v>0</v>
      </c>
      <c r="L347" s="149"/>
      <c r="M347" s="154"/>
      <c r="N347" s="155"/>
      <c r="O347" s="155"/>
      <c r="P347" s="156">
        <f>P348</f>
        <v>0</v>
      </c>
      <c r="Q347" s="155"/>
      <c r="R347" s="156">
        <f>R348</f>
        <v>0</v>
      </c>
      <c r="S347" s="155"/>
      <c r="T347" s="157">
        <f>T348</f>
        <v>0</v>
      </c>
      <c r="AR347" s="150" t="s">
        <v>83</v>
      </c>
      <c r="AT347" s="158" t="s">
        <v>74</v>
      </c>
      <c r="AU347" s="158" t="s">
        <v>83</v>
      </c>
      <c r="AY347" s="150" t="s">
        <v>120</v>
      </c>
      <c r="BK347" s="159">
        <f>BK348</f>
        <v>0</v>
      </c>
    </row>
    <row r="348" spans="1:65" s="2" customFormat="1" ht="24" customHeight="1">
      <c r="A348" s="33"/>
      <c r="B348" s="162"/>
      <c r="C348" s="163" t="s">
        <v>325</v>
      </c>
      <c r="D348" s="163" t="s">
        <v>122</v>
      </c>
      <c r="E348" s="164" t="s">
        <v>326</v>
      </c>
      <c r="F348" s="165" t="s">
        <v>327</v>
      </c>
      <c r="G348" s="166" t="s">
        <v>289</v>
      </c>
      <c r="H348" s="167">
        <v>96.135000000000005</v>
      </c>
      <c r="I348" s="168"/>
      <c r="J348" s="169">
        <f>ROUND(I348*H348,2)</f>
        <v>0</v>
      </c>
      <c r="K348" s="170"/>
      <c r="L348" s="34"/>
      <c r="M348" s="171" t="s">
        <v>1</v>
      </c>
      <c r="N348" s="172" t="s">
        <v>41</v>
      </c>
      <c r="O348" s="59"/>
      <c r="P348" s="173">
        <f>O348*H348</f>
        <v>0</v>
      </c>
      <c r="Q348" s="173">
        <v>0</v>
      </c>
      <c r="R348" s="173">
        <f>Q348*H348</f>
        <v>0</v>
      </c>
      <c r="S348" s="173">
        <v>0</v>
      </c>
      <c r="T348" s="174">
        <f>S348*H348</f>
        <v>0</v>
      </c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R348" s="175" t="s">
        <v>126</v>
      </c>
      <c r="AT348" s="175" t="s">
        <v>122</v>
      </c>
      <c r="AU348" s="175" t="s">
        <v>127</v>
      </c>
      <c r="AY348" s="18" t="s">
        <v>120</v>
      </c>
      <c r="BE348" s="176">
        <f>IF(N348="základná",J348,0)</f>
        <v>0</v>
      </c>
      <c r="BF348" s="176">
        <f>IF(N348="znížená",J348,0)</f>
        <v>0</v>
      </c>
      <c r="BG348" s="176">
        <f>IF(N348="zákl. prenesená",J348,0)</f>
        <v>0</v>
      </c>
      <c r="BH348" s="176">
        <f>IF(N348="zníž. prenesená",J348,0)</f>
        <v>0</v>
      </c>
      <c r="BI348" s="176">
        <f>IF(N348="nulová",J348,0)</f>
        <v>0</v>
      </c>
      <c r="BJ348" s="18" t="s">
        <v>127</v>
      </c>
      <c r="BK348" s="176">
        <f>ROUND(I348*H348,2)</f>
        <v>0</v>
      </c>
      <c r="BL348" s="18" t="s">
        <v>126</v>
      </c>
      <c r="BM348" s="175" t="s">
        <v>328</v>
      </c>
    </row>
    <row r="349" spans="1:65" s="12" customFormat="1" ht="25.9" customHeight="1">
      <c r="B349" s="149"/>
      <c r="D349" s="150" t="s">
        <v>74</v>
      </c>
      <c r="E349" s="151" t="s">
        <v>329</v>
      </c>
      <c r="F349" s="151" t="s">
        <v>330</v>
      </c>
      <c r="I349" s="152"/>
      <c r="J349" s="153">
        <f>BK349</f>
        <v>0</v>
      </c>
      <c r="L349" s="149"/>
      <c r="M349" s="154"/>
      <c r="N349" s="155"/>
      <c r="O349" s="155"/>
      <c r="P349" s="156">
        <f>P350+P362+P388+P409+P451</f>
        <v>0</v>
      </c>
      <c r="Q349" s="155"/>
      <c r="R349" s="156">
        <f>R350+R362+R388+R409+R451</f>
        <v>161.7738282</v>
      </c>
      <c r="S349" s="155"/>
      <c r="T349" s="157">
        <f>T350+T362+T388+T409+T451</f>
        <v>0</v>
      </c>
      <c r="AR349" s="150" t="s">
        <v>127</v>
      </c>
      <c r="AT349" s="158" t="s">
        <v>74</v>
      </c>
      <c r="AU349" s="158" t="s">
        <v>75</v>
      </c>
      <c r="AY349" s="150" t="s">
        <v>120</v>
      </c>
      <c r="BK349" s="159">
        <f>BK350+BK362+BK388+BK409+BK451</f>
        <v>0</v>
      </c>
    </row>
    <row r="350" spans="1:65" s="12" customFormat="1" ht="22.9" customHeight="1">
      <c r="B350" s="149"/>
      <c r="D350" s="150" t="s">
        <v>74</v>
      </c>
      <c r="E350" s="160" t="s">
        <v>331</v>
      </c>
      <c r="F350" s="160" t="s">
        <v>332</v>
      </c>
      <c r="I350" s="152"/>
      <c r="J350" s="161">
        <f>BK350</f>
        <v>0</v>
      </c>
      <c r="L350" s="149"/>
      <c r="M350" s="154"/>
      <c r="N350" s="155"/>
      <c r="O350" s="155"/>
      <c r="P350" s="156">
        <f>SUM(P351:P361)</f>
        <v>0</v>
      </c>
      <c r="Q350" s="155"/>
      <c r="R350" s="156">
        <f>SUM(R351:R361)</f>
        <v>2.8221000000000003E-2</v>
      </c>
      <c r="S350" s="155"/>
      <c r="T350" s="157">
        <f>SUM(T351:T361)</f>
        <v>0</v>
      </c>
      <c r="AR350" s="150" t="s">
        <v>127</v>
      </c>
      <c r="AT350" s="158" t="s">
        <v>74</v>
      </c>
      <c r="AU350" s="158" t="s">
        <v>83</v>
      </c>
      <c r="AY350" s="150" t="s">
        <v>120</v>
      </c>
      <c r="BK350" s="159">
        <f>SUM(BK351:BK361)</f>
        <v>0</v>
      </c>
    </row>
    <row r="351" spans="1:65" s="2" customFormat="1" ht="16.5" customHeight="1">
      <c r="A351" s="33"/>
      <c r="B351" s="162"/>
      <c r="C351" s="163" t="s">
        <v>333</v>
      </c>
      <c r="D351" s="163" t="s">
        <v>122</v>
      </c>
      <c r="E351" s="164" t="s">
        <v>334</v>
      </c>
      <c r="F351" s="165" t="s">
        <v>335</v>
      </c>
      <c r="G351" s="166" t="s">
        <v>336</v>
      </c>
      <c r="H351" s="270">
        <v>592</v>
      </c>
      <c r="I351" s="168"/>
      <c r="J351" s="169">
        <f>ROUND(I351*H351,2)</f>
        <v>0</v>
      </c>
      <c r="K351" s="170"/>
      <c r="L351" s="34"/>
      <c r="M351" s="171" t="s">
        <v>1</v>
      </c>
      <c r="N351" s="172" t="s">
        <v>41</v>
      </c>
      <c r="O351" s="59"/>
      <c r="P351" s="173">
        <f>O351*H351</f>
        <v>0</v>
      </c>
      <c r="Q351" s="173">
        <v>0</v>
      </c>
      <c r="R351" s="173">
        <f>Q351*H351</f>
        <v>0</v>
      </c>
      <c r="S351" s="173">
        <v>0</v>
      </c>
      <c r="T351" s="174">
        <f>S351*H351</f>
        <v>0</v>
      </c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R351" s="175" t="s">
        <v>126</v>
      </c>
      <c r="AT351" s="175" t="s">
        <v>122</v>
      </c>
      <c r="AU351" s="175" t="s">
        <v>127</v>
      </c>
      <c r="AY351" s="18" t="s">
        <v>120</v>
      </c>
      <c r="BE351" s="176">
        <f>IF(N351="základná",J351,0)</f>
        <v>0</v>
      </c>
      <c r="BF351" s="176">
        <f>IF(N351="znížená",J351,0)</f>
        <v>0</v>
      </c>
      <c r="BG351" s="176">
        <f>IF(N351="zákl. prenesená",J351,0)</f>
        <v>0</v>
      </c>
      <c r="BH351" s="176">
        <f>IF(N351="zníž. prenesená",J351,0)</f>
        <v>0</v>
      </c>
      <c r="BI351" s="176">
        <f>IF(N351="nulová",J351,0)</f>
        <v>0</v>
      </c>
      <c r="BJ351" s="18" t="s">
        <v>127</v>
      </c>
      <c r="BK351" s="176">
        <f>ROUND(I351*H351,2)</f>
        <v>0</v>
      </c>
      <c r="BL351" s="18" t="s">
        <v>126</v>
      </c>
      <c r="BM351" s="175" t="s">
        <v>337</v>
      </c>
    </row>
    <row r="352" spans="1:65" s="2" customFormat="1" ht="24" customHeight="1">
      <c r="A352" s="33"/>
      <c r="B352" s="162"/>
      <c r="C352" s="209" t="s">
        <v>338</v>
      </c>
      <c r="D352" s="209" t="s">
        <v>311</v>
      </c>
      <c r="E352" s="210" t="s">
        <v>339</v>
      </c>
      <c r="F352" s="211" t="s">
        <v>340</v>
      </c>
      <c r="G352" s="212" t="s">
        <v>336</v>
      </c>
      <c r="H352" s="271">
        <v>305.7</v>
      </c>
      <c r="I352" s="214"/>
      <c r="J352" s="215">
        <f>ROUND(I352*H352,2)</f>
        <v>0</v>
      </c>
      <c r="K352" s="216"/>
      <c r="L352" s="217"/>
      <c r="M352" s="218" t="s">
        <v>1</v>
      </c>
      <c r="N352" s="219" t="s">
        <v>41</v>
      </c>
      <c r="O352" s="59"/>
      <c r="P352" s="173">
        <f>O352*H352</f>
        <v>0</v>
      </c>
      <c r="Q352" s="173">
        <v>1.0000000000000001E-5</v>
      </c>
      <c r="R352" s="173">
        <f>Q352*H352</f>
        <v>3.0570000000000003E-3</v>
      </c>
      <c r="S352" s="173">
        <v>0</v>
      </c>
      <c r="T352" s="174">
        <f>S352*H352</f>
        <v>0</v>
      </c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R352" s="175" t="s">
        <v>310</v>
      </c>
      <c r="AT352" s="175" t="s">
        <v>311</v>
      </c>
      <c r="AU352" s="175" t="s">
        <v>127</v>
      </c>
      <c r="AY352" s="18" t="s">
        <v>120</v>
      </c>
      <c r="BE352" s="176">
        <f>IF(N352="základná",J352,0)</f>
        <v>0</v>
      </c>
      <c r="BF352" s="176">
        <f>IF(N352="znížená",J352,0)</f>
        <v>0</v>
      </c>
      <c r="BG352" s="176">
        <f>IF(N352="zákl. prenesená",J352,0)</f>
        <v>0</v>
      </c>
      <c r="BH352" s="176">
        <f>IF(N352="zníž. prenesená",J352,0)</f>
        <v>0</v>
      </c>
      <c r="BI352" s="176">
        <f>IF(N352="nulová",J352,0)</f>
        <v>0</v>
      </c>
      <c r="BJ352" s="18" t="s">
        <v>127</v>
      </c>
      <c r="BK352" s="176">
        <f>ROUND(I352*H352,2)</f>
        <v>0</v>
      </c>
      <c r="BL352" s="18" t="s">
        <v>126</v>
      </c>
      <c r="BM352" s="175" t="s">
        <v>341</v>
      </c>
    </row>
    <row r="353" spans="1:65" s="14" customFormat="1">
      <c r="B353" s="185"/>
      <c r="D353" s="178" t="s">
        <v>129</v>
      </c>
      <c r="F353" s="187" t="s">
        <v>342</v>
      </c>
      <c r="H353" s="188">
        <v>298.7</v>
      </c>
      <c r="I353" s="189"/>
      <c r="L353" s="185"/>
      <c r="M353" s="190"/>
      <c r="N353" s="191"/>
      <c r="O353" s="191"/>
      <c r="P353" s="191"/>
      <c r="Q353" s="191"/>
      <c r="R353" s="191"/>
      <c r="S353" s="191"/>
      <c r="T353" s="192"/>
      <c r="AT353" s="186" t="s">
        <v>129</v>
      </c>
      <c r="AU353" s="186" t="s">
        <v>127</v>
      </c>
      <c r="AV353" s="14" t="s">
        <v>127</v>
      </c>
      <c r="AW353" s="14" t="s">
        <v>3</v>
      </c>
      <c r="AX353" s="14" t="s">
        <v>83</v>
      </c>
      <c r="AY353" s="186" t="s">
        <v>120</v>
      </c>
    </row>
    <row r="354" spans="1:65" s="2" customFormat="1" ht="24" customHeight="1">
      <c r="A354" s="33"/>
      <c r="B354" s="162"/>
      <c r="C354" s="209" t="s">
        <v>343</v>
      </c>
      <c r="D354" s="209" t="s">
        <v>311</v>
      </c>
      <c r="E354" s="210" t="s">
        <v>344</v>
      </c>
      <c r="F354" s="211" t="s">
        <v>345</v>
      </c>
      <c r="G354" s="212" t="s">
        <v>336</v>
      </c>
      <c r="H354" s="213">
        <v>98.4</v>
      </c>
      <c r="I354" s="214"/>
      <c r="J354" s="215">
        <f>ROUND(I354*H354,2)</f>
        <v>0</v>
      </c>
      <c r="K354" s="216"/>
      <c r="L354" s="217"/>
      <c r="M354" s="218" t="s">
        <v>1</v>
      </c>
      <c r="N354" s="219" t="s">
        <v>41</v>
      </c>
      <c r="O354" s="59"/>
      <c r="P354" s="173">
        <f>O354*H354</f>
        <v>0</v>
      </c>
      <c r="Q354" s="173">
        <v>2.0000000000000002E-5</v>
      </c>
      <c r="R354" s="173">
        <f>Q354*H354</f>
        <v>1.9680000000000001E-3</v>
      </c>
      <c r="S354" s="173">
        <v>0</v>
      </c>
      <c r="T354" s="174">
        <f>S354*H354</f>
        <v>0</v>
      </c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R354" s="175" t="s">
        <v>310</v>
      </c>
      <c r="AT354" s="175" t="s">
        <v>311</v>
      </c>
      <c r="AU354" s="175" t="s">
        <v>127</v>
      </c>
      <c r="AY354" s="18" t="s">
        <v>120</v>
      </c>
      <c r="BE354" s="176">
        <f>IF(N354="základná",J354,0)</f>
        <v>0</v>
      </c>
      <c r="BF354" s="176">
        <f>IF(N354="znížená",J354,0)</f>
        <v>0</v>
      </c>
      <c r="BG354" s="176">
        <f>IF(N354="zákl. prenesená",J354,0)</f>
        <v>0</v>
      </c>
      <c r="BH354" s="176">
        <f>IF(N354="zníž. prenesená",J354,0)</f>
        <v>0</v>
      </c>
      <c r="BI354" s="176">
        <f>IF(N354="nulová",J354,0)</f>
        <v>0</v>
      </c>
      <c r="BJ354" s="18" t="s">
        <v>127</v>
      </c>
      <c r="BK354" s="176">
        <f>ROUND(I354*H354,2)</f>
        <v>0</v>
      </c>
      <c r="BL354" s="18" t="s">
        <v>126</v>
      </c>
      <c r="BM354" s="175" t="s">
        <v>346</v>
      </c>
    </row>
    <row r="355" spans="1:65" s="14" customFormat="1">
      <c r="B355" s="185"/>
      <c r="D355" s="178" t="s">
        <v>129</v>
      </c>
      <c r="F355" s="187" t="s">
        <v>347</v>
      </c>
      <c r="H355" s="188">
        <v>98.4</v>
      </c>
      <c r="I355" s="189"/>
      <c r="L355" s="185"/>
      <c r="M355" s="190"/>
      <c r="N355" s="191"/>
      <c r="O355" s="191"/>
      <c r="P355" s="191"/>
      <c r="Q355" s="191"/>
      <c r="R355" s="191"/>
      <c r="S355" s="191"/>
      <c r="T355" s="192"/>
      <c r="AT355" s="186" t="s">
        <v>129</v>
      </c>
      <c r="AU355" s="186" t="s">
        <v>127</v>
      </c>
      <c r="AV355" s="14" t="s">
        <v>127</v>
      </c>
      <c r="AW355" s="14" t="s">
        <v>3</v>
      </c>
      <c r="AX355" s="14" t="s">
        <v>83</v>
      </c>
      <c r="AY355" s="186" t="s">
        <v>120</v>
      </c>
    </row>
    <row r="356" spans="1:65" s="2" customFormat="1" ht="24" customHeight="1">
      <c r="A356" s="33"/>
      <c r="B356" s="162"/>
      <c r="C356" s="209" t="s">
        <v>348</v>
      </c>
      <c r="D356" s="209" t="s">
        <v>311</v>
      </c>
      <c r="E356" s="210" t="s">
        <v>349</v>
      </c>
      <c r="F356" s="211" t="s">
        <v>350</v>
      </c>
      <c r="G356" s="212" t="s">
        <v>336</v>
      </c>
      <c r="H356" s="213">
        <v>48.1</v>
      </c>
      <c r="I356" s="214"/>
      <c r="J356" s="215">
        <f>ROUND(I356*H356,2)</f>
        <v>0</v>
      </c>
      <c r="K356" s="216"/>
      <c r="L356" s="217"/>
      <c r="M356" s="218" t="s">
        <v>1</v>
      </c>
      <c r="N356" s="219" t="s">
        <v>41</v>
      </c>
      <c r="O356" s="59"/>
      <c r="P356" s="173">
        <f>O356*H356</f>
        <v>0</v>
      </c>
      <c r="Q356" s="173">
        <v>4.0000000000000003E-5</v>
      </c>
      <c r="R356" s="173">
        <f>Q356*H356</f>
        <v>1.9240000000000001E-3</v>
      </c>
      <c r="S356" s="173">
        <v>0</v>
      </c>
      <c r="T356" s="174">
        <f>S356*H356</f>
        <v>0</v>
      </c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R356" s="175" t="s">
        <v>310</v>
      </c>
      <c r="AT356" s="175" t="s">
        <v>311</v>
      </c>
      <c r="AU356" s="175" t="s">
        <v>127</v>
      </c>
      <c r="AY356" s="18" t="s">
        <v>120</v>
      </c>
      <c r="BE356" s="176">
        <f>IF(N356="základná",J356,0)</f>
        <v>0</v>
      </c>
      <c r="BF356" s="176">
        <f>IF(N356="znížená",J356,0)</f>
        <v>0</v>
      </c>
      <c r="BG356" s="176">
        <f>IF(N356="zákl. prenesená",J356,0)</f>
        <v>0</v>
      </c>
      <c r="BH356" s="176">
        <f>IF(N356="zníž. prenesená",J356,0)</f>
        <v>0</v>
      </c>
      <c r="BI356" s="176">
        <f>IF(N356="nulová",J356,0)</f>
        <v>0</v>
      </c>
      <c r="BJ356" s="18" t="s">
        <v>127</v>
      </c>
      <c r="BK356" s="176">
        <f>ROUND(I356*H356,2)</f>
        <v>0</v>
      </c>
      <c r="BL356" s="18" t="s">
        <v>126</v>
      </c>
      <c r="BM356" s="175" t="s">
        <v>351</v>
      </c>
    </row>
    <row r="357" spans="1:65" s="14" customFormat="1">
      <c r="B357" s="185"/>
      <c r="D357" s="178" t="s">
        <v>129</v>
      </c>
      <c r="F357" s="187" t="s">
        <v>352</v>
      </c>
      <c r="H357" s="188">
        <v>48.1</v>
      </c>
      <c r="I357" s="189"/>
      <c r="L357" s="185"/>
      <c r="M357" s="190"/>
      <c r="N357" s="191"/>
      <c r="O357" s="191"/>
      <c r="P357" s="191"/>
      <c r="Q357" s="191"/>
      <c r="R357" s="191"/>
      <c r="S357" s="191"/>
      <c r="T357" s="192"/>
      <c r="AT357" s="186" t="s">
        <v>129</v>
      </c>
      <c r="AU357" s="186" t="s">
        <v>127</v>
      </c>
      <c r="AV357" s="14" t="s">
        <v>127</v>
      </c>
      <c r="AW357" s="14" t="s">
        <v>3</v>
      </c>
      <c r="AX357" s="14" t="s">
        <v>83</v>
      </c>
      <c r="AY357" s="186" t="s">
        <v>120</v>
      </c>
    </row>
    <row r="358" spans="1:65" s="2" customFormat="1" ht="24" customHeight="1">
      <c r="A358" s="33"/>
      <c r="B358" s="162"/>
      <c r="C358" s="209" t="s">
        <v>353</v>
      </c>
      <c r="D358" s="209" t="s">
        <v>311</v>
      </c>
      <c r="E358" s="210" t="s">
        <v>354</v>
      </c>
      <c r="F358" s="211" t="s">
        <v>355</v>
      </c>
      <c r="G358" s="212" t="s">
        <v>336</v>
      </c>
      <c r="H358" s="213">
        <v>52.9</v>
      </c>
      <c r="I358" s="214"/>
      <c r="J358" s="215">
        <f>ROUND(I358*H358,2)</f>
        <v>0</v>
      </c>
      <c r="K358" s="216"/>
      <c r="L358" s="217"/>
      <c r="M358" s="218" t="s">
        <v>1</v>
      </c>
      <c r="N358" s="219" t="s">
        <v>41</v>
      </c>
      <c r="O358" s="59"/>
      <c r="P358" s="173">
        <f>O358*H358</f>
        <v>0</v>
      </c>
      <c r="Q358" s="173">
        <v>9.0000000000000006E-5</v>
      </c>
      <c r="R358" s="173">
        <f>Q358*H358</f>
        <v>4.7610000000000005E-3</v>
      </c>
      <c r="S358" s="173">
        <v>0</v>
      </c>
      <c r="T358" s="174">
        <f>S358*H358</f>
        <v>0</v>
      </c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R358" s="175" t="s">
        <v>310</v>
      </c>
      <c r="AT358" s="175" t="s">
        <v>311</v>
      </c>
      <c r="AU358" s="175" t="s">
        <v>127</v>
      </c>
      <c r="AY358" s="18" t="s">
        <v>120</v>
      </c>
      <c r="BE358" s="176">
        <f>IF(N358="základná",J358,0)</f>
        <v>0</v>
      </c>
      <c r="BF358" s="176">
        <f>IF(N358="znížená",J358,0)</f>
        <v>0</v>
      </c>
      <c r="BG358" s="176">
        <f>IF(N358="zákl. prenesená",J358,0)</f>
        <v>0</v>
      </c>
      <c r="BH358" s="176">
        <f>IF(N358="zníž. prenesená",J358,0)</f>
        <v>0</v>
      </c>
      <c r="BI358" s="176">
        <f>IF(N358="nulová",J358,0)</f>
        <v>0</v>
      </c>
      <c r="BJ358" s="18" t="s">
        <v>127</v>
      </c>
      <c r="BK358" s="176">
        <f>ROUND(I358*H358,2)</f>
        <v>0</v>
      </c>
      <c r="BL358" s="18" t="s">
        <v>126</v>
      </c>
      <c r="BM358" s="175" t="s">
        <v>356</v>
      </c>
    </row>
    <row r="359" spans="1:65" s="14" customFormat="1">
      <c r="B359" s="185"/>
      <c r="D359" s="178" t="s">
        <v>129</v>
      </c>
      <c r="F359" s="187" t="s">
        <v>357</v>
      </c>
      <c r="H359" s="188">
        <v>52.9</v>
      </c>
      <c r="I359" s="189"/>
      <c r="L359" s="185"/>
      <c r="M359" s="190"/>
      <c r="N359" s="191"/>
      <c r="O359" s="191"/>
      <c r="P359" s="191"/>
      <c r="Q359" s="191"/>
      <c r="R359" s="191"/>
      <c r="S359" s="191"/>
      <c r="T359" s="192"/>
      <c r="AT359" s="186" t="s">
        <v>129</v>
      </c>
      <c r="AU359" s="186" t="s">
        <v>127</v>
      </c>
      <c r="AV359" s="14" t="s">
        <v>127</v>
      </c>
      <c r="AW359" s="14" t="s">
        <v>3</v>
      </c>
      <c r="AX359" s="14" t="s">
        <v>83</v>
      </c>
      <c r="AY359" s="186" t="s">
        <v>120</v>
      </c>
    </row>
    <row r="360" spans="1:65" s="2" customFormat="1" ht="24" customHeight="1">
      <c r="A360" s="33"/>
      <c r="B360" s="162"/>
      <c r="C360" s="209" t="s">
        <v>358</v>
      </c>
      <c r="D360" s="209" t="s">
        <v>311</v>
      </c>
      <c r="E360" s="210" t="s">
        <v>359</v>
      </c>
      <c r="F360" s="211" t="s">
        <v>360</v>
      </c>
      <c r="G360" s="212" t="s">
        <v>336</v>
      </c>
      <c r="H360" s="213">
        <v>86.9</v>
      </c>
      <c r="I360" s="214"/>
      <c r="J360" s="215">
        <f>ROUND(I360*H360,2)</f>
        <v>0</v>
      </c>
      <c r="K360" s="216"/>
      <c r="L360" s="217"/>
      <c r="M360" s="218" t="s">
        <v>1</v>
      </c>
      <c r="N360" s="219" t="s">
        <v>41</v>
      </c>
      <c r="O360" s="59"/>
      <c r="P360" s="173">
        <f>O360*H360</f>
        <v>0</v>
      </c>
      <c r="Q360" s="173">
        <v>1.9000000000000001E-4</v>
      </c>
      <c r="R360" s="173">
        <f>Q360*H360</f>
        <v>1.6511000000000001E-2</v>
      </c>
      <c r="S360" s="173">
        <v>0</v>
      </c>
      <c r="T360" s="174">
        <f>S360*H360</f>
        <v>0</v>
      </c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R360" s="175" t="s">
        <v>310</v>
      </c>
      <c r="AT360" s="175" t="s">
        <v>311</v>
      </c>
      <c r="AU360" s="175" t="s">
        <v>127</v>
      </c>
      <c r="AY360" s="18" t="s">
        <v>120</v>
      </c>
      <c r="BE360" s="176">
        <f>IF(N360="základná",J360,0)</f>
        <v>0</v>
      </c>
      <c r="BF360" s="176">
        <f>IF(N360="znížená",J360,0)</f>
        <v>0</v>
      </c>
      <c r="BG360" s="176">
        <f>IF(N360="zákl. prenesená",J360,0)</f>
        <v>0</v>
      </c>
      <c r="BH360" s="176">
        <f>IF(N360="zníž. prenesená",J360,0)</f>
        <v>0</v>
      </c>
      <c r="BI360" s="176">
        <f>IF(N360="nulová",J360,0)</f>
        <v>0</v>
      </c>
      <c r="BJ360" s="18" t="s">
        <v>127</v>
      </c>
      <c r="BK360" s="176">
        <f>ROUND(I360*H360,2)</f>
        <v>0</v>
      </c>
      <c r="BL360" s="18" t="s">
        <v>126</v>
      </c>
      <c r="BM360" s="175" t="s">
        <v>361</v>
      </c>
    </row>
    <row r="361" spans="1:65" s="2" customFormat="1" ht="24" customHeight="1">
      <c r="A361" s="33"/>
      <c r="B361" s="162"/>
      <c r="C361" s="163" t="s">
        <v>362</v>
      </c>
      <c r="D361" s="163" t="s">
        <v>122</v>
      </c>
      <c r="E361" s="164" t="s">
        <v>363</v>
      </c>
      <c r="F361" s="165" t="s">
        <v>364</v>
      </c>
      <c r="G361" s="166" t="s">
        <v>365</v>
      </c>
      <c r="H361" s="220"/>
      <c r="I361" s="168"/>
      <c r="J361" s="169">
        <f>ROUND(I361*H361,2)</f>
        <v>0</v>
      </c>
      <c r="K361" s="170"/>
      <c r="L361" s="34"/>
      <c r="M361" s="171" t="s">
        <v>1</v>
      </c>
      <c r="N361" s="172" t="s">
        <v>41</v>
      </c>
      <c r="O361" s="59"/>
      <c r="P361" s="173">
        <f>O361*H361</f>
        <v>0</v>
      </c>
      <c r="Q361" s="173">
        <v>0</v>
      </c>
      <c r="R361" s="173">
        <f>Q361*H361</f>
        <v>0</v>
      </c>
      <c r="S361" s="173">
        <v>0</v>
      </c>
      <c r="T361" s="174">
        <f>S361*H361</f>
        <v>0</v>
      </c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R361" s="175" t="s">
        <v>353</v>
      </c>
      <c r="AT361" s="175" t="s">
        <v>122</v>
      </c>
      <c r="AU361" s="175" t="s">
        <v>127</v>
      </c>
      <c r="AY361" s="18" t="s">
        <v>120</v>
      </c>
      <c r="BE361" s="176">
        <f>IF(N361="základná",J361,0)</f>
        <v>0</v>
      </c>
      <c r="BF361" s="176">
        <f>IF(N361="znížená",J361,0)</f>
        <v>0</v>
      </c>
      <c r="BG361" s="176">
        <f>IF(N361="zákl. prenesená",J361,0)</f>
        <v>0</v>
      </c>
      <c r="BH361" s="176">
        <f>IF(N361="zníž. prenesená",J361,0)</f>
        <v>0</v>
      </c>
      <c r="BI361" s="176">
        <f>IF(N361="nulová",J361,0)</f>
        <v>0</v>
      </c>
      <c r="BJ361" s="18" t="s">
        <v>127</v>
      </c>
      <c r="BK361" s="176">
        <f>ROUND(I361*H361,2)</f>
        <v>0</v>
      </c>
      <c r="BL361" s="18" t="s">
        <v>353</v>
      </c>
      <c r="BM361" s="175" t="s">
        <v>366</v>
      </c>
    </row>
    <row r="362" spans="1:65" s="12" customFormat="1" ht="22.9" customHeight="1">
      <c r="B362" s="149"/>
      <c r="D362" s="150" t="s">
        <v>74</v>
      </c>
      <c r="E362" s="160" t="s">
        <v>367</v>
      </c>
      <c r="F362" s="160" t="s">
        <v>368</v>
      </c>
      <c r="I362" s="152"/>
      <c r="J362" s="161">
        <f>BK362</f>
        <v>0</v>
      </c>
      <c r="L362" s="149"/>
      <c r="M362" s="154"/>
      <c r="N362" s="155"/>
      <c r="O362" s="155"/>
      <c r="P362" s="156">
        <f>SUM(P363:P387)</f>
        <v>0</v>
      </c>
      <c r="Q362" s="155"/>
      <c r="R362" s="156">
        <f>SUM(R363:R387)</f>
        <v>148.7083542</v>
      </c>
      <c r="S362" s="155"/>
      <c r="T362" s="157">
        <f>SUM(T363:T387)</f>
        <v>0</v>
      </c>
      <c r="AR362" s="150" t="s">
        <v>127</v>
      </c>
      <c r="AT362" s="158" t="s">
        <v>74</v>
      </c>
      <c r="AU362" s="158" t="s">
        <v>83</v>
      </c>
      <c r="AY362" s="150" t="s">
        <v>120</v>
      </c>
      <c r="BK362" s="159">
        <f>SUM(BK363:BK387)</f>
        <v>0</v>
      </c>
    </row>
    <row r="363" spans="1:65" s="2" customFormat="1" ht="16.5" customHeight="1">
      <c r="A363" s="33"/>
      <c r="B363" s="162"/>
      <c r="C363" s="163" t="s">
        <v>369</v>
      </c>
      <c r="D363" s="163" t="s">
        <v>122</v>
      </c>
      <c r="E363" s="164" t="s">
        <v>370</v>
      </c>
      <c r="F363" s="165" t="s">
        <v>371</v>
      </c>
      <c r="G363" s="166" t="s">
        <v>336</v>
      </c>
      <c r="H363" s="167">
        <v>13.1</v>
      </c>
      <c r="I363" s="168"/>
      <c r="J363" s="169">
        <f t="shared" ref="J363:J387" si="0">ROUND(I363*H363,2)</f>
        <v>0</v>
      </c>
      <c r="K363" s="170"/>
      <c r="L363" s="34"/>
      <c r="M363" s="171" t="s">
        <v>1</v>
      </c>
      <c r="N363" s="172" t="s">
        <v>41</v>
      </c>
      <c r="O363" s="59"/>
      <c r="P363" s="173">
        <f t="shared" ref="P363:P387" si="1">O363*H363</f>
        <v>0</v>
      </c>
      <c r="Q363" s="173">
        <v>1.57E-3</v>
      </c>
      <c r="R363" s="173">
        <f t="shared" ref="R363:R387" si="2">Q363*H363</f>
        <v>2.0566999999999998E-2</v>
      </c>
      <c r="S363" s="173">
        <v>0</v>
      </c>
      <c r="T363" s="174">
        <f t="shared" ref="T363:T387" si="3">S363*H363</f>
        <v>0</v>
      </c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R363" s="175" t="s">
        <v>353</v>
      </c>
      <c r="AT363" s="175" t="s">
        <v>122</v>
      </c>
      <c r="AU363" s="175" t="s">
        <v>127</v>
      </c>
      <c r="AY363" s="18" t="s">
        <v>120</v>
      </c>
      <c r="BE363" s="176">
        <f t="shared" ref="BE363:BE387" si="4">IF(N363="základná",J363,0)</f>
        <v>0</v>
      </c>
      <c r="BF363" s="176">
        <f t="shared" ref="BF363:BF387" si="5">IF(N363="znížená",J363,0)</f>
        <v>0</v>
      </c>
      <c r="BG363" s="176">
        <f t="shared" ref="BG363:BG387" si="6">IF(N363="zákl. prenesená",J363,0)</f>
        <v>0</v>
      </c>
      <c r="BH363" s="176">
        <f t="shared" ref="BH363:BH387" si="7">IF(N363="zníž. prenesená",J363,0)</f>
        <v>0</v>
      </c>
      <c r="BI363" s="176">
        <f t="shared" ref="BI363:BI387" si="8">IF(N363="nulová",J363,0)</f>
        <v>0</v>
      </c>
      <c r="BJ363" s="18" t="s">
        <v>127</v>
      </c>
      <c r="BK363" s="176">
        <f t="shared" ref="BK363:BK387" si="9">ROUND(I363*H363,2)</f>
        <v>0</v>
      </c>
      <c r="BL363" s="18" t="s">
        <v>353</v>
      </c>
      <c r="BM363" s="175" t="s">
        <v>372</v>
      </c>
    </row>
    <row r="364" spans="1:65" s="2" customFormat="1" ht="16.5" customHeight="1">
      <c r="A364" s="33"/>
      <c r="B364" s="162"/>
      <c r="C364" s="163" t="s">
        <v>373</v>
      </c>
      <c r="D364" s="163" t="s">
        <v>122</v>
      </c>
      <c r="E364" s="164" t="s">
        <v>374</v>
      </c>
      <c r="F364" s="165" t="s">
        <v>375</v>
      </c>
      <c r="G364" s="166" t="s">
        <v>376</v>
      </c>
      <c r="H364" s="167">
        <v>32</v>
      </c>
      <c r="I364" s="168"/>
      <c r="J364" s="169">
        <f t="shared" si="0"/>
        <v>0</v>
      </c>
      <c r="K364" s="170"/>
      <c r="L364" s="34"/>
      <c r="M364" s="171" t="s">
        <v>1</v>
      </c>
      <c r="N364" s="172" t="s">
        <v>41</v>
      </c>
      <c r="O364" s="59"/>
      <c r="P364" s="173">
        <f t="shared" si="1"/>
        <v>0</v>
      </c>
      <c r="Q364" s="173">
        <v>1.57E-3</v>
      </c>
      <c r="R364" s="173">
        <f t="shared" si="2"/>
        <v>5.024E-2</v>
      </c>
      <c r="S364" s="173">
        <v>0</v>
      </c>
      <c r="T364" s="174">
        <f t="shared" si="3"/>
        <v>0</v>
      </c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R364" s="175" t="s">
        <v>353</v>
      </c>
      <c r="AT364" s="175" t="s">
        <v>122</v>
      </c>
      <c r="AU364" s="175" t="s">
        <v>127</v>
      </c>
      <c r="AY364" s="18" t="s">
        <v>120</v>
      </c>
      <c r="BE364" s="176">
        <f t="shared" si="4"/>
        <v>0</v>
      </c>
      <c r="BF364" s="176">
        <f t="shared" si="5"/>
        <v>0</v>
      </c>
      <c r="BG364" s="176">
        <f t="shared" si="6"/>
        <v>0</v>
      </c>
      <c r="BH364" s="176">
        <f t="shared" si="7"/>
        <v>0</v>
      </c>
      <c r="BI364" s="176">
        <f t="shared" si="8"/>
        <v>0</v>
      </c>
      <c r="BJ364" s="18" t="s">
        <v>127</v>
      </c>
      <c r="BK364" s="176">
        <f t="shared" si="9"/>
        <v>0</v>
      </c>
      <c r="BL364" s="18" t="s">
        <v>353</v>
      </c>
      <c r="BM364" s="175" t="s">
        <v>377</v>
      </c>
    </row>
    <row r="365" spans="1:65" s="2" customFormat="1" ht="16.5" customHeight="1">
      <c r="A365" s="33"/>
      <c r="B365" s="162"/>
      <c r="C365" s="163" t="s">
        <v>378</v>
      </c>
      <c r="D365" s="163" t="s">
        <v>122</v>
      </c>
      <c r="E365" s="164" t="s">
        <v>379</v>
      </c>
      <c r="F365" s="165" t="s">
        <v>380</v>
      </c>
      <c r="G365" s="166" t="s">
        <v>336</v>
      </c>
      <c r="H365" s="167">
        <v>144.46</v>
      </c>
      <c r="I365" s="168"/>
      <c r="J365" s="169">
        <f t="shared" si="0"/>
        <v>0</v>
      </c>
      <c r="K365" s="170"/>
      <c r="L365" s="34"/>
      <c r="M365" s="171" t="s">
        <v>1</v>
      </c>
      <c r="N365" s="172" t="s">
        <v>41</v>
      </c>
      <c r="O365" s="59"/>
      <c r="P365" s="173">
        <f t="shared" si="1"/>
        <v>0</v>
      </c>
      <c r="Q365" s="173">
        <v>1.02284</v>
      </c>
      <c r="R365" s="173">
        <f t="shared" si="2"/>
        <v>147.75946640000001</v>
      </c>
      <c r="S365" s="173">
        <v>0</v>
      </c>
      <c r="T365" s="174">
        <f t="shared" si="3"/>
        <v>0</v>
      </c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R365" s="175" t="s">
        <v>353</v>
      </c>
      <c r="AT365" s="175" t="s">
        <v>122</v>
      </c>
      <c r="AU365" s="175" t="s">
        <v>127</v>
      </c>
      <c r="AY365" s="18" t="s">
        <v>120</v>
      </c>
      <c r="BE365" s="176">
        <f t="shared" si="4"/>
        <v>0</v>
      </c>
      <c r="BF365" s="176">
        <f t="shared" si="5"/>
        <v>0</v>
      </c>
      <c r="BG365" s="176">
        <f t="shared" si="6"/>
        <v>0</v>
      </c>
      <c r="BH365" s="176">
        <f t="shared" si="7"/>
        <v>0</v>
      </c>
      <c r="BI365" s="176">
        <f t="shared" si="8"/>
        <v>0</v>
      </c>
      <c r="BJ365" s="18" t="s">
        <v>127</v>
      </c>
      <c r="BK365" s="176">
        <f t="shared" si="9"/>
        <v>0</v>
      </c>
      <c r="BL365" s="18" t="s">
        <v>353</v>
      </c>
      <c r="BM365" s="175" t="s">
        <v>381</v>
      </c>
    </row>
    <row r="366" spans="1:65" s="2" customFormat="1" ht="16.5" customHeight="1">
      <c r="A366" s="33"/>
      <c r="B366" s="162"/>
      <c r="C366" s="163" t="s">
        <v>382</v>
      </c>
      <c r="D366" s="163" t="s">
        <v>122</v>
      </c>
      <c r="E366" s="164" t="s">
        <v>383</v>
      </c>
      <c r="F366" s="165" t="s">
        <v>384</v>
      </c>
      <c r="G366" s="166" t="s">
        <v>336</v>
      </c>
      <c r="H366" s="270">
        <v>90.28</v>
      </c>
      <c r="I366" s="168"/>
      <c r="J366" s="169">
        <f t="shared" si="0"/>
        <v>0</v>
      </c>
      <c r="K366" s="170"/>
      <c r="L366" s="34"/>
      <c r="M366" s="171" t="s">
        <v>1</v>
      </c>
      <c r="N366" s="172" t="s">
        <v>41</v>
      </c>
      <c r="O366" s="59"/>
      <c r="P366" s="173">
        <f t="shared" si="1"/>
        <v>0</v>
      </c>
      <c r="Q366" s="173">
        <v>2.7499999999999998E-3</v>
      </c>
      <c r="R366" s="173">
        <f t="shared" si="2"/>
        <v>0.24826999999999999</v>
      </c>
      <c r="S366" s="173">
        <v>0</v>
      </c>
      <c r="T366" s="174">
        <f t="shared" si="3"/>
        <v>0</v>
      </c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R366" s="175" t="s">
        <v>353</v>
      </c>
      <c r="AT366" s="175" t="s">
        <v>122</v>
      </c>
      <c r="AU366" s="175" t="s">
        <v>127</v>
      </c>
      <c r="AY366" s="18" t="s">
        <v>120</v>
      </c>
      <c r="BE366" s="176">
        <f t="shared" si="4"/>
        <v>0</v>
      </c>
      <c r="BF366" s="176">
        <f t="shared" si="5"/>
        <v>0</v>
      </c>
      <c r="BG366" s="176">
        <f t="shared" si="6"/>
        <v>0</v>
      </c>
      <c r="BH366" s="176">
        <f t="shared" si="7"/>
        <v>0</v>
      </c>
      <c r="BI366" s="176">
        <f t="shared" si="8"/>
        <v>0</v>
      </c>
      <c r="BJ366" s="18" t="s">
        <v>127</v>
      </c>
      <c r="BK366" s="176">
        <f t="shared" si="9"/>
        <v>0</v>
      </c>
      <c r="BL366" s="18" t="s">
        <v>353</v>
      </c>
      <c r="BM366" s="175" t="s">
        <v>385</v>
      </c>
    </row>
    <row r="367" spans="1:65" s="2" customFormat="1" ht="16.5" customHeight="1">
      <c r="A367" s="33"/>
      <c r="B367" s="162"/>
      <c r="C367" s="163" t="s">
        <v>386</v>
      </c>
      <c r="D367" s="163" t="s">
        <v>122</v>
      </c>
      <c r="E367" s="164" t="s">
        <v>387</v>
      </c>
      <c r="F367" s="165" t="s">
        <v>388</v>
      </c>
      <c r="G367" s="166" t="s">
        <v>336</v>
      </c>
      <c r="H367" s="167">
        <v>42.02</v>
      </c>
      <c r="I367" s="168"/>
      <c r="J367" s="169">
        <f t="shared" si="0"/>
        <v>0</v>
      </c>
      <c r="K367" s="170"/>
      <c r="L367" s="34"/>
      <c r="M367" s="171" t="s">
        <v>1</v>
      </c>
      <c r="N367" s="172" t="s">
        <v>41</v>
      </c>
      <c r="O367" s="59"/>
      <c r="P367" s="173">
        <f t="shared" si="1"/>
        <v>0</v>
      </c>
      <c r="Q367" s="173">
        <v>3.3400000000000001E-3</v>
      </c>
      <c r="R367" s="173">
        <f t="shared" si="2"/>
        <v>0.14034680000000002</v>
      </c>
      <c r="S367" s="173">
        <v>0</v>
      </c>
      <c r="T367" s="174">
        <f t="shared" si="3"/>
        <v>0</v>
      </c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R367" s="175" t="s">
        <v>353</v>
      </c>
      <c r="AT367" s="175" t="s">
        <v>122</v>
      </c>
      <c r="AU367" s="175" t="s">
        <v>127</v>
      </c>
      <c r="AY367" s="18" t="s">
        <v>120</v>
      </c>
      <c r="BE367" s="176">
        <f t="shared" si="4"/>
        <v>0</v>
      </c>
      <c r="BF367" s="176">
        <f t="shared" si="5"/>
        <v>0</v>
      </c>
      <c r="BG367" s="176">
        <f t="shared" si="6"/>
        <v>0</v>
      </c>
      <c r="BH367" s="176">
        <f t="shared" si="7"/>
        <v>0</v>
      </c>
      <c r="BI367" s="176">
        <f t="shared" si="8"/>
        <v>0</v>
      </c>
      <c r="BJ367" s="18" t="s">
        <v>127</v>
      </c>
      <c r="BK367" s="176">
        <f t="shared" si="9"/>
        <v>0</v>
      </c>
      <c r="BL367" s="18" t="s">
        <v>353</v>
      </c>
      <c r="BM367" s="175" t="s">
        <v>389</v>
      </c>
    </row>
    <row r="368" spans="1:65" s="2" customFormat="1" ht="16.5" customHeight="1">
      <c r="A368" s="33"/>
      <c r="B368" s="162"/>
      <c r="C368" s="163" t="s">
        <v>390</v>
      </c>
      <c r="D368" s="163" t="s">
        <v>122</v>
      </c>
      <c r="E368" s="164" t="s">
        <v>391</v>
      </c>
      <c r="F368" s="165" t="s">
        <v>392</v>
      </c>
      <c r="G368" s="166" t="s">
        <v>336</v>
      </c>
      <c r="H368" s="167">
        <v>50.4</v>
      </c>
      <c r="I368" s="168"/>
      <c r="J368" s="169">
        <f t="shared" si="0"/>
        <v>0</v>
      </c>
      <c r="K368" s="170"/>
      <c r="L368" s="34"/>
      <c r="M368" s="171" t="s">
        <v>1</v>
      </c>
      <c r="N368" s="172" t="s">
        <v>41</v>
      </c>
      <c r="O368" s="59"/>
      <c r="P368" s="173">
        <f t="shared" si="1"/>
        <v>0</v>
      </c>
      <c r="Q368" s="173">
        <v>3.2000000000000003E-4</v>
      </c>
      <c r="R368" s="173">
        <f t="shared" si="2"/>
        <v>1.6128E-2</v>
      </c>
      <c r="S368" s="173">
        <v>0</v>
      </c>
      <c r="T368" s="174">
        <f t="shared" si="3"/>
        <v>0</v>
      </c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33"/>
      <c r="AR368" s="175" t="s">
        <v>353</v>
      </c>
      <c r="AT368" s="175" t="s">
        <v>122</v>
      </c>
      <c r="AU368" s="175" t="s">
        <v>127</v>
      </c>
      <c r="AY368" s="18" t="s">
        <v>120</v>
      </c>
      <c r="BE368" s="176">
        <f t="shared" si="4"/>
        <v>0</v>
      </c>
      <c r="BF368" s="176">
        <f t="shared" si="5"/>
        <v>0</v>
      </c>
      <c r="BG368" s="176">
        <f t="shared" si="6"/>
        <v>0</v>
      </c>
      <c r="BH368" s="176">
        <f t="shared" si="7"/>
        <v>0</v>
      </c>
      <c r="BI368" s="176">
        <f t="shared" si="8"/>
        <v>0</v>
      </c>
      <c r="BJ368" s="18" t="s">
        <v>127</v>
      </c>
      <c r="BK368" s="176">
        <f t="shared" si="9"/>
        <v>0</v>
      </c>
      <c r="BL368" s="18" t="s">
        <v>353</v>
      </c>
      <c r="BM368" s="175" t="s">
        <v>393</v>
      </c>
    </row>
    <row r="369" spans="1:65" s="2" customFormat="1" ht="16.5" customHeight="1">
      <c r="A369" s="33"/>
      <c r="B369" s="162"/>
      <c r="C369" s="163" t="s">
        <v>7</v>
      </c>
      <c r="D369" s="163" t="s">
        <v>122</v>
      </c>
      <c r="E369" s="164" t="s">
        <v>394</v>
      </c>
      <c r="F369" s="165" t="s">
        <v>395</v>
      </c>
      <c r="G369" s="166" t="s">
        <v>336</v>
      </c>
      <c r="H369" s="167">
        <v>19.7</v>
      </c>
      <c r="I369" s="168"/>
      <c r="J369" s="169">
        <f t="shared" si="0"/>
        <v>0</v>
      </c>
      <c r="K369" s="170"/>
      <c r="L369" s="34"/>
      <c r="M369" s="171" t="s">
        <v>1</v>
      </c>
      <c r="N369" s="172" t="s">
        <v>41</v>
      </c>
      <c r="O369" s="59"/>
      <c r="P369" s="173">
        <f t="shared" si="1"/>
        <v>0</v>
      </c>
      <c r="Q369" s="173">
        <v>1.958E-2</v>
      </c>
      <c r="R369" s="173">
        <f t="shared" si="2"/>
        <v>0.38572600000000001</v>
      </c>
      <c r="S369" s="173">
        <v>0</v>
      </c>
      <c r="T369" s="174">
        <f t="shared" si="3"/>
        <v>0</v>
      </c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R369" s="175" t="s">
        <v>353</v>
      </c>
      <c r="AT369" s="175" t="s">
        <v>122</v>
      </c>
      <c r="AU369" s="175" t="s">
        <v>127</v>
      </c>
      <c r="AY369" s="18" t="s">
        <v>120</v>
      </c>
      <c r="BE369" s="176">
        <f t="shared" si="4"/>
        <v>0</v>
      </c>
      <c r="BF369" s="176">
        <f t="shared" si="5"/>
        <v>0</v>
      </c>
      <c r="BG369" s="176">
        <f t="shared" si="6"/>
        <v>0</v>
      </c>
      <c r="BH369" s="176">
        <f t="shared" si="7"/>
        <v>0</v>
      </c>
      <c r="BI369" s="176">
        <f t="shared" si="8"/>
        <v>0</v>
      </c>
      <c r="BJ369" s="18" t="s">
        <v>127</v>
      </c>
      <c r="BK369" s="176">
        <f t="shared" si="9"/>
        <v>0</v>
      </c>
      <c r="BL369" s="18" t="s">
        <v>353</v>
      </c>
      <c r="BM369" s="175" t="s">
        <v>396</v>
      </c>
    </row>
    <row r="370" spans="1:65" s="2" customFormat="1" ht="24" customHeight="1">
      <c r="A370" s="33"/>
      <c r="B370" s="162"/>
      <c r="C370" s="163" t="s">
        <v>397</v>
      </c>
      <c r="D370" s="163" t="s">
        <v>122</v>
      </c>
      <c r="E370" s="164" t="s">
        <v>398</v>
      </c>
      <c r="F370" s="165" t="s">
        <v>399</v>
      </c>
      <c r="G370" s="166" t="s">
        <v>376</v>
      </c>
      <c r="H370" s="167">
        <v>30</v>
      </c>
      <c r="I370" s="168"/>
      <c r="J370" s="169">
        <f t="shared" si="0"/>
        <v>0</v>
      </c>
      <c r="K370" s="170"/>
      <c r="L370" s="34"/>
      <c r="M370" s="171" t="s">
        <v>1</v>
      </c>
      <c r="N370" s="172" t="s">
        <v>41</v>
      </c>
      <c r="O370" s="59"/>
      <c r="P370" s="173">
        <f t="shared" si="1"/>
        <v>0</v>
      </c>
      <c r="Q370" s="173">
        <v>0</v>
      </c>
      <c r="R370" s="173">
        <f t="shared" si="2"/>
        <v>0</v>
      </c>
      <c r="S370" s="173">
        <v>0</v>
      </c>
      <c r="T370" s="174">
        <f t="shared" si="3"/>
        <v>0</v>
      </c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R370" s="175" t="s">
        <v>126</v>
      </c>
      <c r="AT370" s="175" t="s">
        <v>122</v>
      </c>
      <c r="AU370" s="175" t="s">
        <v>127</v>
      </c>
      <c r="AY370" s="18" t="s">
        <v>120</v>
      </c>
      <c r="BE370" s="176">
        <f t="shared" si="4"/>
        <v>0</v>
      </c>
      <c r="BF370" s="176">
        <f t="shared" si="5"/>
        <v>0</v>
      </c>
      <c r="BG370" s="176">
        <f t="shared" si="6"/>
        <v>0</v>
      </c>
      <c r="BH370" s="176">
        <f t="shared" si="7"/>
        <v>0</v>
      </c>
      <c r="BI370" s="176">
        <f t="shared" si="8"/>
        <v>0</v>
      </c>
      <c r="BJ370" s="18" t="s">
        <v>127</v>
      </c>
      <c r="BK370" s="176">
        <f t="shared" si="9"/>
        <v>0</v>
      </c>
      <c r="BL370" s="18" t="s">
        <v>126</v>
      </c>
      <c r="BM370" s="175" t="s">
        <v>400</v>
      </c>
    </row>
    <row r="371" spans="1:65" s="2" customFormat="1" ht="24" customHeight="1">
      <c r="A371" s="33"/>
      <c r="B371" s="162"/>
      <c r="C371" s="163" t="s">
        <v>401</v>
      </c>
      <c r="D371" s="163" t="s">
        <v>122</v>
      </c>
      <c r="E371" s="164" t="s">
        <v>402</v>
      </c>
      <c r="F371" s="165" t="s">
        <v>403</v>
      </c>
      <c r="G371" s="166" t="s">
        <v>376</v>
      </c>
      <c r="H371" s="167">
        <v>3</v>
      </c>
      <c r="I371" s="168"/>
      <c r="J371" s="169">
        <f t="shared" si="0"/>
        <v>0</v>
      </c>
      <c r="K371" s="170"/>
      <c r="L371" s="34"/>
      <c r="M371" s="171" t="s">
        <v>1</v>
      </c>
      <c r="N371" s="172" t="s">
        <v>41</v>
      </c>
      <c r="O371" s="59"/>
      <c r="P371" s="173">
        <f t="shared" si="1"/>
        <v>0</v>
      </c>
      <c r="Q371" s="173">
        <v>0</v>
      </c>
      <c r="R371" s="173">
        <f t="shared" si="2"/>
        <v>0</v>
      </c>
      <c r="S371" s="173">
        <v>0</v>
      </c>
      <c r="T371" s="174">
        <f t="shared" si="3"/>
        <v>0</v>
      </c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R371" s="175" t="s">
        <v>353</v>
      </c>
      <c r="AT371" s="175" t="s">
        <v>122</v>
      </c>
      <c r="AU371" s="175" t="s">
        <v>127</v>
      </c>
      <c r="AY371" s="18" t="s">
        <v>120</v>
      </c>
      <c r="BE371" s="176">
        <f t="shared" si="4"/>
        <v>0</v>
      </c>
      <c r="BF371" s="176">
        <f t="shared" si="5"/>
        <v>0</v>
      </c>
      <c r="BG371" s="176">
        <f t="shared" si="6"/>
        <v>0</v>
      </c>
      <c r="BH371" s="176">
        <f t="shared" si="7"/>
        <v>0</v>
      </c>
      <c r="BI371" s="176">
        <f t="shared" si="8"/>
        <v>0</v>
      </c>
      <c r="BJ371" s="18" t="s">
        <v>127</v>
      </c>
      <c r="BK371" s="176">
        <f t="shared" si="9"/>
        <v>0</v>
      </c>
      <c r="BL371" s="18" t="s">
        <v>353</v>
      </c>
      <c r="BM371" s="175" t="s">
        <v>404</v>
      </c>
    </row>
    <row r="372" spans="1:65" s="2" customFormat="1" ht="24" customHeight="1">
      <c r="A372" s="33"/>
      <c r="B372" s="162"/>
      <c r="C372" s="163" t="s">
        <v>405</v>
      </c>
      <c r="D372" s="163" t="s">
        <v>122</v>
      </c>
      <c r="E372" s="164" t="s">
        <v>406</v>
      </c>
      <c r="F372" s="165" t="s">
        <v>407</v>
      </c>
      <c r="G372" s="166" t="s">
        <v>376</v>
      </c>
      <c r="H372" s="167">
        <v>9</v>
      </c>
      <c r="I372" s="168"/>
      <c r="J372" s="169">
        <f t="shared" si="0"/>
        <v>0</v>
      </c>
      <c r="K372" s="170"/>
      <c r="L372" s="34"/>
      <c r="M372" s="171" t="s">
        <v>1</v>
      </c>
      <c r="N372" s="172" t="s">
        <v>41</v>
      </c>
      <c r="O372" s="59"/>
      <c r="P372" s="173">
        <f t="shared" si="1"/>
        <v>0</v>
      </c>
      <c r="Q372" s="173">
        <v>0</v>
      </c>
      <c r="R372" s="173">
        <f t="shared" si="2"/>
        <v>0</v>
      </c>
      <c r="S372" s="173">
        <v>0</v>
      </c>
      <c r="T372" s="174">
        <f t="shared" si="3"/>
        <v>0</v>
      </c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R372" s="175" t="s">
        <v>353</v>
      </c>
      <c r="AT372" s="175" t="s">
        <v>122</v>
      </c>
      <c r="AU372" s="175" t="s">
        <v>127</v>
      </c>
      <c r="AY372" s="18" t="s">
        <v>120</v>
      </c>
      <c r="BE372" s="176">
        <f t="shared" si="4"/>
        <v>0</v>
      </c>
      <c r="BF372" s="176">
        <f t="shared" si="5"/>
        <v>0</v>
      </c>
      <c r="BG372" s="176">
        <f t="shared" si="6"/>
        <v>0</v>
      </c>
      <c r="BH372" s="176">
        <f t="shared" si="7"/>
        <v>0</v>
      </c>
      <c r="BI372" s="176">
        <f t="shared" si="8"/>
        <v>0</v>
      </c>
      <c r="BJ372" s="18" t="s">
        <v>127</v>
      </c>
      <c r="BK372" s="176">
        <f t="shared" si="9"/>
        <v>0</v>
      </c>
      <c r="BL372" s="18" t="s">
        <v>353</v>
      </c>
      <c r="BM372" s="175" t="s">
        <v>408</v>
      </c>
    </row>
    <row r="373" spans="1:65" s="2" customFormat="1" ht="24" customHeight="1">
      <c r="A373" s="33"/>
      <c r="B373" s="162"/>
      <c r="C373" s="163" t="s">
        <v>409</v>
      </c>
      <c r="D373" s="163" t="s">
        <v>122</v>
      </c>
      <c r="E373" s="164" t="s">
        <v>410</v>
      </c>
      <c r="F373" s="165" t="s">
        <v>411</v>
      </c>
      <c r="G373" s="166" t="s">
        <v>376</v>
      </c>
      <c r="H373" s="167">
        <v>3</v>
      </c>
      <c r="I373" s="168"/>
      <c r="J373" s="169">
        <f t="shared" si="0"/>
        <v>0</v>
      </c>
      <c r="K373" s="170"/>
      <c r="L373" s="34"/>
      <c r="M373" s="171" t="s">
        <v>1</v>
      </c>
      <c r="N373" s="172" t="s">
        <v>41</v>
      </c>
      <c r="O373" s="59"/>
      <c r="P373" s="173">
        <f t="shared" si="1"/>
        <v>0</v>
      </c>
      <c r="Q373" s="173">
        <v>1E-4</v>
      </c>
      <c r="R373" s="173">
        <f t="shared" si="2"/>
        <v>3.0000000000000003E-4</v>
      </c>
      <c r="S373" s="173">
        <v>0</v>
      </c>
      <c r="T373" s="174">
        <f t="shared" si="3"/>
        <v>0</v>
      </c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R373" s="175" t="s">
        <v>353</v>
      </c>
      <c r="AT373" s="175" t="s">
        <v>122</v>
      </c>
      <c r="AU373" s="175" t="s">
        <v>127</v>
      </c>
      <c r="AY373" s="18" t="s">
        <v>120</v>
      </c>
      <c r="BE373" s="176">
        <f t="shared" si="4"/>
        <v>0</v>
      </c>
      <c r="BF373" s="176">
        <f t="shared" si="5"/>
        <v>0</v>
      </c>
      <c r="BG373" s="176">
        <f t="shared" si="6"/>
        <v>0</v>
      </c>
      <c r="BH373" s="176">
        <f t="shared" si="7"/>
        <v>0</v>
      </c>
      <c r="BI373" s="176">
        <f t="shared" si="8"/>
        <v>0</v>
      </c>
      <c r="BJ373" s="18" t="s">
        <v>127</v>
      </c>
      <c r="BK373" s="176">
        <f t="shared" si="9"/>
        <v>0</v>
      </c>
      <c r="BL373" s="18" t="s">
        <v>353</v>
      </c>
      <c r="BM373" s="175" t="s">
        <v>412</v>
      </c>
    </row>
    <row r="374" spans="1:65" s="2" customFormat="1" ht="48" customHeight="1">
      <c r="A374" s="33"/>
      <c r="B374" s="162"/>
      <c r="C374" s="209" t="s">
        <v>413</v>
      </c>
      <c r="D374" s="209" t="s">
        <v>311</v>
      </c>
      <c r="E374" s="210" t="s">
        <v>414</v>
      </c>
      <c r="F374" s="211" t="s">
        <v>415</v>
      </c>
      <c r="G374" s="212" t="s">
        <v>376</v>
      </c>
      <c r="H374" s="213">
        <v>3</v>
      </c>
      <c r="I374" s="214"/>
      <c r="J374" s="215">
        <f t="shared" si="0"/>
        <v>0</v>
      </c>
      <c r="K374" s="216"/>
      <c r="L374" s="217"/>
      <c r="M374" s="218" t="s">
        <v>1</v>
      </c>
      <c r="N374" s="219" t="s">
        <v>41</v>
      </c>
      <c r="O374" s="59"/>
      <c r="P374" s="173">
        <f t="shared" si="1"/>
        <v>0</v>
      </c>
      <c r="Q374" s="173">
        <v>1.07E-3</v>
      </c>
      <c r="R374" s="173">
        <f t="shared" si="2"/>
        <v>3.2100000000000002E-3</v>
      </c>
      <c r="S374" s="173">
        <v>0</v>
      </c>
      <c r="T374" s="174">
        <f t="shared" si="3"/>
        <v>0</v>
      </c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R374" s="175" t="s">
        <v>416</v>
      </c>
      <c r="AT374" s="175" t="s">
        <v>311</v>
      </c>
      <c r="AU374" s="175" t="s">
        <v>127</v>
      </c>
      <c r="AY374" s="18" t="s">
        <v>120</v>
      </c>
      <c r="BE374" s="176">
        <f t="shared" si="4"/>
        <v>0</v>
      </c>
      <c r="BF374" s="176">
        <f t="shared" si="5"/>
        <v>0</v>
      </c>
      <c r="BG374" s="176">
        <f t="shared" si="6"/>
        <v>0</v>
      </c>
      <c r="BH374" s="176">
        <f t="shared" si="7"/>
        <v>0</v>
      </c>
      <c r="BI374" s="176">
        <f t="shared" si="8"/>
        <v>0</v>
      </c>
      <c r="BJ374" s="18" t="s">
        <v>127</v>
      </c>
      <c r="BK374" s="176">
        <f t="shared" si="9"/>
        <v>0</v>
      </c>
      <c r="BL374" s="18" t="s">
        <v>353</v>
      </c>
      <c r="BM374" s="175" t="s">
        <v>417</v>
      </c>
    </row>
    <row r="375" spans="1:65" s="2" customFormat="1" ht="24" customHeight="1">
      <c r="A375" s="33"/>
      <c r="B375" s="162"/>
      <c r="C375" s="163" t="s">
        <v>418</v>
      </c>
      <c r="D375" s="163" t="s">
        <v>122</v>
      </c>
      <c r="E375" s="164" t="s">
        <v>419</v>
      </c>
      <c r="F375" s="165" t="s">
        <v>420</v>
      </c>
      <c r="G375" s="166" t="s">
        <v>376</v>
      </c>
      <c r="H375" s="167">
        <v>2</v>
      </c>
      <c r="I375" s="168"/>
      <c r="J375" s="169">
        <f t="shared" si="0"/>
        <v>0</v>
      </c>
      <c r="K375" s="170"/>
      <c r="L375" s="34"/>
      <c r="M375" s="171" t="s">
        <v>1</v>
      </c>
      <c r="N375" s="172" t="s">
        <v>41</v>
      </c>
      <c r="O375" s="59"/>
      <c r="P375" s="173">
        <f t="shared" si="1"/>
        <v>0</v>
      </c>
      <c r="Q375" s="173">
        <v>1.16E-3</v>
      </c>
      <c r="R375" s="173">
        <f t="shared" si="2"/>
        <v>2.32E-3</v>
      </c>
      <c r="S375" s="173">
        <v>0</v>
      </c>
      <c r="T375" s="174">
        <f t="shared" si="3"/>
        <v>0</v>
      </c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R375" s="175" t="s">
        <v>353</v>
      </c>
      <c r="AT375" s="175" t="s">
        <v>122</v>
      </c>
      <c r="AU375" s="175" t="s">
        <v>127</v>
      </c>
      <c r="AY375" s="18" t="s">
        <v>120</v>
      </c>
      <c r="BE375" s="176">
        <f t="shared" si="4"/>
        <v>0</v>
      </c>
      <c r="BF375" s="176">
        <f t="shared" si="5"/>
        <v>0</v>
      </c>
      <c r="BG375" s="176">
        <f t="shared" si="6"/>
        <v>0</v>
      </c>
      <c r="BH375" s="176">
        <f t="shared" si="7"/>
        <v>0</v>
      </c>
      <c r="BI375" s="176">
        <f t="shared" si="8"/>
        <v>0</v>
      </c>
      <c r="BJ375" s="18" t="s">
        <v>127</v>
      </c>
      <c r="BK375" s="176">
        <f t="shared" si="9"/>
        <v>0</v>
      </c>
      <c r="BL375" s="18" t="s">
        <v>353</v>
      </c>
      <c r="BM375" s="175" t="s">
        <v>421</v>
      </c>
    </row>
    <row r="376" spans="1:65" s="2" customFormat="1" ht="16.5" customHeight="1">
      <c r="A376" s="33"/>
      <c r="B376" s="162"/>
      <c r="C376" s="209" t="s">
        <v>422</v>
      </c>
      <c r="D376" s="209" t="s">
        <v>311</v>
      </c>
      <c r="E376" s="210" t="s">
        <v>423</v>
      </c>
      <c r="F376" s="211" t="s">
        <v>424</v>
      </c>
      <c r="G376" s="212" t="s">
        <v>376</v>
      </c>
      <c r="H376" s="213">
        <v>2</v>
      </c>
      <c r="I376" s="214"/>
      <c r="J376" s="215">
        <f t="shared" si="0"/>
        <v>0</v>
      </c>
      <c r="K376" s="216"/>
      <c r="L376" s="217"/>
      <c r="M376" s="218" t="s">
        <v>1</v>
      </c>
      <c r="N376" s="219" t="s">
        <v>41</v>
      </c>
      <c r="O376" s="59"/>
      <c r="P376" s="173">
        <f t="shared" si="1"/>
        <v>0</v>
      </c>
      <c r="Q376" s="173">
        <v>4.0200000000000001E-3</v>
      </c>
      <c r="R376" s="173">
        <f t="shared" si="2"/>
        <v>8.0400000000000003E-3</v>
      </c>
      <c r="S376" s="173">
        <v>0</v>
      </c>
      <c r="T376" s="174">
        <f t="shared" si="3"/>
        <v>0</v>
      </c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R376" s="175" t="s">
        <v>416</v>
      </c>
      <c r="AT376" s="175" t="s">
        <v>311</v>
      </c>
      <c r="AU376" s="175" t="s">
        <v>127</v>
      </c>
      <c r="AY376" s="18" t="s">
        <v>120</v>
      </c>
      <c r="BE376" s="176">
        <f t="shared" si="4"/>
        <v>0</v>
      </c>
      <c r="BF376" s="176">
        <f t="shared" si="5"/>
        <v>0</v>
      </c>
      <c r="BG376" s="176">
        <f t="shared" si="6"/>
        <v>0</v>
      </c>
      <c r="BH376" s="176">
        <f t="shared" si="7"/>
        <v>0</v>
      </c>
      <c r="BI376" s="176">
        <f t="shared" si="8"/>
        <v>0</v>
      </c>
      <c r="BJ376" s="18" t="s">
        <v>127</v>
      </c>
      <c r="BK376" s="176">
        <f t="shared" si="9"/>
        <v>0</v>
      </c>
      <c r="BL376" s="18" t="s">
        <v>353</v>
      </c>
      <c r="BM376" s="175" t="s">
        <v>425</v>
      </c>
    </row>
    <row r="377" spans="1:65" s="2" customFormat="1" ht="24" customHeight="1">
      <c r="A377" s="33"/>
      <c r="B377" s="162"/>
      <c r="C377" s="163" t="s">
        <v>426</v>
      </c>
      <c r="D377" s="163" t="s">
        <v>122</v>
      </c>
      <c r="E377" s="164" t="s">
        <v>427</v>
      </c>
      <c r="F377" s="165" t="s">
        <v>428</v>
      </c>
      <c r="G377" s="166" t="s">
        <v>376</v>
      </c>
      <c r="H377" s="270">
        <v>10</v>
      </c>
      <c r="I377" s="168"/>
      <c r="J377" s="169">
        <f t="shared" si="0"/>
        <v>0</v>
      </c>
      <c r="K377" s="170"/>
      <c r="L377" s="34"/>
      <c r="M377" s="171" t="s">
        <v>1</v>
      </c>
      <c r="N377" s="172" t="s">
        <v>41</v>
      </c>
      <c r="O377" s="59"/>
      <c r="P377" s="173">
        <f t="shared" si="1"/>
        <v>0</v>
      </c>
      <c r="Q377" s="173">
        <v>4.6000000000000001E-4</v>
      </c>
      <c r="R377" s="173">
        <f t="shared" si="2"/>
        <v>4.5999999999999999E-3</v>
      </c>
      <c r="S377" s="173">
        <v>0</v>
      </c>
      <c r="T377" s="174">
        <f t="shared" si="3"/>
        <v>0</v>
      </c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R377" s="175" t="s">
        <v>353</v>
      </c>
      <c r="AT377" s="175" t="s">
        <v>122</v>
      </c>
      <c r="AU377" s="175" t="s">
        <v>127</v>
      </c>
      <c r="AY377" s="18" t="s">
        <v>120</v>
      </c>
      <c r="BE377" s="176">
        <f t="shared" si="4"/>
        <v>0</v>
      </c>
      <c r="BF377" s="176">
        <f t="shared" si="5"/>
        <v>0</v>
      </c>
      <c r="BG377" s="176">
        <f t="shared" si="6"/>
        <v>0</v>
      </c>
      <c r="BH377" s="176">
        <f t="shared" si="7"/>
        <v>0</v>
      </c>
      <c r="BI377" s="176">
        <f t="shared" si="8"/>
        <v>0</v>
      </c>
      <c r="BJ377" s="18" t="s">
        <v>127</v>
      </c>
      <c r="BK377" s="176">
        <f t="shared" si="9"/>
        <v>0</v>
      </c>
      <c r="BL377" s="18" t="s">
        <v>353</v>
      </c>
      <c r="BM377" s="175" t="s">
        <v>429</v>
      </c>
    </row>
    <row r="378" spans="1:65" s="2" customFormat="1" ht="36" customHeight="1">
      <c r="A378" s="33"/>
      <c r="B378" s="162"/>
      <c r="C378" s="209" t="s">
        <v>430</v>
      </c>
      <c r="D378" s="209" t="s">
        <v>311</v>
      </c>
      <c r="E378" s="210" t="s">
        <v>431</v>
      </c>
      <c r="F378" s="211" t="s">
        <v>432</v>
      </c>
      <c r="G378" s="212" t="s">
        <v>376</v>
      </c>
      <c r="H378" s="271">
        <v>8</v>
      </c>
      <c r="I378" s="214"/>
      <c r="J378" s="215">
        <f t="shared" si="0"/>
        <v>0</v>
      </c>
      <c r="K378" s="216"/>
      <c r="L378" s="217"/>
      <c r="M378" s="218" t="s">
        <v>1</v>
      </c>
      <c r="N378" s="219" t="s">
        <v>41</v>
      </c>
      <c r="O378" s="59"/>
      <c r="P378" s="173">
        <f t="shared" si="1"/>
        <v>0</v>
      </c>
      <c r="Q378" s="173">
        <v>1.97E-3</v>
      </c>
      <c r="R378" s="173">
        <f t="shared" si="2"/>
        <v>1.576E-2</v>
      </c>
      <c r="S378" s="173">
        <v>0</v>
      </c>
      <c r="T378" s="174">
        <f t="shared" si="3"/>
        <v>0</v>
      </c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R378" s="175" t="s">
        <v>416</v>
      </c>
      <c r="AT378" s="175" t="s">
        <v>311</v>
      </c>
      <c r="AU378" s="175" t="s">
        <v>127</v>
      </c>
      <c r="AY378" s="18" t="s">
        <v>120</v>
      </c>
      <c r="BE378" s="176">
        <f t="shared" si="4"/>
        <v>0</v>
      </c>
      <c r="BF378" s="176">
        <f t="shared" si="5"/>
        <v>0</v>
      </c>
      <c r="BG378" s="176">
        <f t="shared" si="6"/>
        <v>0</v>
      </c>
      <c r="BH378" s="176">
        <f t="shared" si="7"/>
        <v>0</v>
      </c>
      <c r="BI378" s="176">
        <f t="shared" si="8"/>
        <v>0</v>
      </c>
      <c r="BJ378" s="18" t="s">
        <v>127</v>
      </c>
      <c r="BK378" s="176">
        <f t="shared" si="9"/>
        <v>0</v>
      </c>
      <c r="BL378" s="18" t="s">
        <v>353</v>
      </c>
      <c r="BM378" s="175" t="s">
        <v>433</v>
      </c>
    </row>
    <row r="379" spans="1:65" s="2" customFormat="1" ht="24" customHeight="1">
      <c r="A379" s="33"/>
      <c r="B379" s="162"/>
      <c r="C379" s="209" t="s">
        <v>434</v>
      </c>
      <c r="D379" s="209" t="s">
        <v>311</v>
      </c>
      <c r="E379" s="210" t="s">
        <v>435</v>
      </c>
      <c r="F379" s="211" t="s">
        <v>436</v>
      </c>
      <c r="G379" s="212" t="s">
        <v>376</v>
      </c>
      <c r="H379" s="213">
        <v>2</v>
      </c>
      <c r="I379" s="214"/>
      <c r="J379" s="215">
        <f t="shared" si="0"/>
        <v>0</v>
      </c>
      <c r="K379" s="216"/>
      <c r="L379" s="217"/>
      <c r="M379" s="218" t="s">
        <v>1</v>
      </c>
      <c r="N379" s="219" t="s">
        <v>41</v>
      </c>
      <c r="O379" s="59"/>
      <c r="P379" s="173">
        <f t="shared" si="1"/>
        <v>0</v>
      </c>
      <c r="Q379" s="173">
        <v>1.8799999999999999E-3</v>
      </c>
      <c r="R379" s="173">
        <f t="shared" si="2"/>
        <v>3.7599999999999999E-3</v>
      </c>
      <c r="S379" s="173">
        <v>0</v>
      </c>
      <c r="T379" s="174">
        <f t="shared" si="3"/>
        <v>0</v>
      </c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R379" s="175" t="s">
        <v>416</v>
      </c>
      <c r="AT379" s="175" t="s">
        <v>311</v>
      </c>
      <c r="AU379" s="175" t="s">
        <v>127</v>
      </c>
      <c r="AY379" s="18" t="s">
        <v>120</v>
      </c>
      <c r="BE379" s="176">
        <f t="shared" si="4"/>
        <v>0</v>
      </c>
      <c r="BF379" s="176">
        <f t="shared" si="5"/>
        <v>0</v>
      </c>
      <c r="BG379" s="176">
        <f t="shared" si="6"/>
        <v>0</v>
      </c>
      <c r="BH379" s="176">
        <f t="shared" si="7"/>
        <v>0</v>
      </c>
      <c r="BI379" s="176">
        <f t="shared" si="8"/>
        <v>0</v>
      </c>
      <c r="BJ379" s="18" t="s">
        <v>127</v>
      </c>
      <c r="BK379" s="176">
        <f t="shared" si="9"/>
        <v>0</v>
      </c>
      <c r="BL379" s="18" t="s">
        <v>353</v>
      </c>
      <c r="BM379" s="175" t="s">
        <v>437</v>
      </c>
    </row>
    <row r="380" spans="1:65" s="2" customFormat="1" ht="24" customHeight="1">
      <c r="A380" s="33"/>
      <c r="B380" s="162"/>
      <c r="C380" s="209" t="s">
        <v>438</v>
      </c>
      <c r="D380" s="209" t="s">
        <v>311</v>
      </c>
      <c r="E380" s="210" t="s">
        <v>439</v>
      </c>
      <c r="F380" s="211" t="s">
        <v>440</v>
      </c>
      <c r="G380" s="212" t="s">
        <v>376</v>
      </c>
      <c r="H380" s="271">
        <v>10</v>
      </c>
      <c r="I380" s="214"/>
      <c r="J380" s="215">
        <f t="shared" si="0"/>
        <v>0</v>
      </c>
      <c r="K380" s="216"/>
      <c r="L380" s="217"/>
      <c r="M380" s="218" t="s">
        <v>1</v>
      </c>
      <c r="N380" s="219" t="s">
        <v>41</v>
      </c>
      <c r="O380" s="59"/>
      <c r="P380" s="173">
        <f t="shared" si="1"/>
        <v>0</v>
      </c>
      <c r="Q380" s="173">
        <v>1.4400000000000001E-3</v>
      </c>
      <c r="R380" s="173">
        <f t="shared" si="2"/>
        <v>1.4400000000000001E-2</v>
      </c>
      <c r="S380" s="173">
        <v>0</v>
      </c>
      <c r="T380" s="174">
        <f t="shared" si="3"/>
        <v>0</v>
      </c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R380" s="175" t="s">
        <v>416</v>
      </c>
      <c r="AT380" s="175" t="s">
        <v>311</v>
      </c>
      <c r="AU380" s="175" t="s">
        <v>127</v>
      </c>
      <c r="AY380" s="18" t="s">
        <v>120</v>
      </c>
      <c r="BE380" s="176">
        <f t="shared" si="4"/>
        <v>0</v>
      </c>
      <c r="BF380" s="176">
        <f t="shared" si="5"/>
        <v>0</v>
      </c>
      <c r="BG380" s="176">
        <f t="shared" si="6"/>
        <v>0</v>
      </c>
      <c r="BH380" s="176">
        <f t="shared" si="7"/>
        <v>0</v>
      </c>
      <c r="BI380" s="176">
        <f t="shared" si="8"/>
        <v>0</v>
      </c>
      <c r="BJ380" s="18" t="s">
        <v>127</v>
      </c>
      <c r="BK380" s="176">
        <f t="shared" si="9"/>
        <v>0</v>
      </c>
      <c r="BL380" s="18" t="s">
        <v>353</v>
      </c>
      <c r="BM380" s="175" t="s">
        <v>441</v>
      </c>
    </row>
    <row r="381" spans="1:65" s="2" customFormat="1" ht="36" customHeight="1">
      <c r="A381" s="33"/>
      <c r="B381" s="162"/>
      <c r="C381" s="209" t="s">
        <v>442</v>
      </c>
      <c r="D381" s="209" t="s">
        <v>311</v>
      </c>
      <c r="E381" s="210" t="s">
        <v>443</v>
      </c>
      <c r="F381" s="211" t="s">
        <v>444</v>
      </c>
      <c r="G381" s="212" t="s">
        <v>376</v>
      </c>
      <c r="H381" s="271">
        <v>10</v>
      </c>
      <c r="I381" s="214"/>
      <c r="J381" s="215">
        <f t="shared" si="0"/>
        <v>0</v>
      </c>
      <c r="K381" s="216"/>
      <c r="L381" s="217"/>
      <c r="M381" s="218" t="s">
        <v>1</v>
      </c>
      <c r="N381" s="219" t="s">
        <v>41</v>
      </c>
      <c r="O381" s="59"/>
      <c r="P381" s="173">
        <f t="shared" si="1"/>
        <v>0</v>
      </c>
      <c r="Q381" s="173">
        <v>5.0000000000000002E-5</v>
      </c>
      <c r="R381" s="173">
        <f t="shared" si="2"/>
        <v>5.0000000000000001E-4</v>
      </c>
      <c r="S381" s="173">
        <v>0</v>
      </c>
      <c r="T381" s="174">
        <f t="shared" si="3"/>
        <v>0</v>
      </c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R381" s="175" t="s">
        <v>416</v>
      </c>
      <c r="AT381" s="175" t="s">
        <v>311</v>
      </c>
      <c r="AU381" s="175" t="s">
        <v>127</v>
      </c>
      <c r="AY381" s="18" t="s">
        <v>120</v>
      </c>
      <c r="BE381" s="176">
        <f t="shared" si="4"/>
        <v>0</v>
      </c>
      <c r="BF381" s="176">
        <f t="shared" si="5"/>
        <v>0</v>
      </c>
      <c r="BG381" s="176">
        <f t="shared" si="6"/>
        <v>0</v>
      </c>
      <c r="BH381" s="176">
        <f t="shared" si="7"/>
        <v>0</v>
      </c>
      <c r="BI381" s="176">
        <f t="shared" si="8"/>
        <v>0</v>
      </c>
      <c r="BJ381" s="18" t="s">
        <v>127</v>
      </c>
      <c r="BK381" s="176">
        <f t="shared" si="9"/>
        <v>0</v>
      </c>
      <c r="BL381" s="18" t="s">
        <v>353</v>
      </c>
      <c r="BM381" s="175" t="s">
        <v>445</v>
      </c>
    </row>
    <row r="382" spans="1:65" s="2" customFormat="1" ht="16.5" customHeight="1">
      <c r="A382" s="33"/>
      <c r="B382" s="162"/>
      <c r="C382" s="163" t="s">
        <v>446</v>
      </c>
      <c r="D382" s="163" t="s">
        <v>122</v>
      </c>
      <c r="E382" s="164" t="s">
        <v>447</v>
      </c>
      <c r="F382" s="165" t="s">
        <v>448</v>
      </c>
      <c r="G382" s="166" t="s">
        <v>376</v>
      </c>
      <c r="H382" s="167">
        <v>28</v>
      </c>
      <c r="I382" s="168"/>
      <c r="J382" s="169">
        <f t="shared" si="0"/>
        <v>0</v>
      </c>
      <c r="K382" s="170"/>
      <c r="L382" s="34"/>
      <c r="M382" s="171" t="s">
        <v>1</v>
      </c>
      <c r="N382" s="172" t="s">
        <v>41</v>
      </c>
      <c r="O382" s="59"/>
      <c r="P382" s="173">
        <f t="shared" si="1"/>
        <v>0</v>
      </c>
      <c r="Q382" s="173">
        <v>2.7999999999999998E-4</v>
      </c>
      <c r="R382" s="173">
        <f t="shared" si="2"/>
        <v>7.8399999999999997E-3</v>
      </c>
      <c r="S382" s="173">
        <v>0</v>
      </c>
      <c r="T382" s="174">
        <f t="shared" si="3"/>
        <v>0</v>
      </c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R382" s="175" t="s">
        <v>353</v>
      </c>
      <c r="AT382" s="175" t="s">
        <v>122</v>
      </c>
      <c r="AU382" s="175" t="s">
        <v>127</v>
      </c>
      <c r="AY382" s="18" t="s">
        <v>120</v>
      </c>
      <c r="BE382" s="176">
        <f t="shared" si="4"/>
        <v>0</v>
      </c>
      <c r="BF382" s="176">
        <f t="shared" si="5"/>
        <v>0</v>
      </c>
      <c r="BG382" s="176">
        <f t="shared" si="6"/>
        <v>0</v>
      </c>
      <c r="BH382" s="176">
        <f t="shared" si="7"/>
        <v>0</v>
      </c>
      <c r="BI382" s="176">
        <f t="shared" si="8"/>
        <v>0</v>
      </c>
      <c r="BJ382" s="18" t="s">
        <v>127</v>
      </c>
      <c r="BK382" s="176">
        <f t="shared" si="9"/>
        <v>0</v>
      </c>
      <c r="BL382" s="18" t="s">
        <v>353</v>
      </c>
      <c r="BM382" s="175" t="s">
        <v>449</v>
      </c>
    </row>
    <row r="383" spans="1:65" s="2" customFormat="1" ht="16.5" customHeight="1">
      <c r="A383" s="33"/>
      <c r="B383" s="162"/>
      <c r="C383" s="209" t="s">
        <v>450</v>
      </c>
      <c r="D383" s="209" t="s">
        <v>311</v>
      </c>
      <c r="E383" s="210" t="s">
        <v>451</v>
      </c>
      <c r="F383" s="211" t="s">
        <v>452</v>
      </c>
      <c r="G383" s="212" t="s">
        <v>376</v>
      </c>
      <c r="H383" s="213">
        <v>6</v>
      </c>
      <c r="I383" s="214"/>
      <c r="J383" s="215">
        <f t="shared" si="0"/>
        <v>0</v>
      </c>
      <c r="K383" s="216"/>
      <c r="L383" s="217"/>
      <c r="M383" s="218" t="s">
        <v>1</v>
      </c>
      <c r="N383" s="219" t="s">
        <v>41</v>
      </c>
      <c r="O383" s="59"/>
      <c r="P383" s="173">
        <f t="shared" si="1"/>
        <v>0</v>
      </c>
      <c r="Q383" s="173">
        <v>9.6000000000000002E-4</v>
      </c>
      <c r="R383" s="173">
        <f t="shared" si="2"/>
        <v>5.7600000000000004E-3</v>
      </c>
      <c r="S383" s="173">
        <v>0</v>
      </c>
      <c r="T383" s="174">
        <f t="shared" si="3"/>
        <v>0</v>
      </c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R383" s="175" t="s">
        <v>310</v>
      </c>
      <c r="AT383" s="175" t="s">
        <v>311</v>
      </c>
      <c r="AU383" s="175" t="s">
        <v>127</v>
      </c>
      <c r="AY383" s="18" t="s">
        <v>120</v>
      </c>
      <c r="BE383" s="176">
        <f t="shared" si="4"/>
        <v>0</v>
      </c>
      <c r="BF383" s="176">
        <f t="shared" si="5"/>
        <v>0</v>
      </c>
      <c r="BG383" s="176">
        <f t="shared" si="6"/>
        <v>0</v>
      </c>
      <c r="BH383" s="176">
        <f t="shared" si="7"/>
        <v>0</v>
      </c>
      <c r="BI383" s="176">
        <f t="shared" si="8"/>
        <v>0</v>
      </c>
      <c r="BJ383" s="18" t="s">
        <v>127</v>
      </c>
      <c r="BK383" s="176">
        <f t="shared" si="9"/>
        <v>0</v>
      </c>
      <c r="BL383" s="18" t="s">
        <v>126</v>
      </c>
      <c r="BM383" s="175" t="s">
        <v>453</v>
      </c>
    </row>
    <row r="384" spans="1:65" s="2" customFormat="1" ht="16.5" customHeight="1">
      <c r="A384" s="33"/>
      <c r="B384" s="162"/>
      <c r="C384" s="209" t="s">
        <v>454</v>
      </c>
      <c r="D384" s="209" t="s">
        <v>311</v>
      </c>
      <c r="E384" s="210" t="s">
        <v>455</v>
      </c>
      <c r="F384" s="211" t="s">
        <v>456</v>
      </c>
      <c r="G384" s="212" t="s">
        <v>376</v>
      </c>
      <c r="H384" s="213">
        <v>22</v>
      </c>
      <c r="I384" s="214"/>
      <c r="J384" s="215">
        <f t="shared" si="0"/>
        <v>0</v>
      </c>
      <c r="K384" s="216"/>
      <c r="L384" s="217"/>
      <c r="M384" s="218" t="s">
        <v>1</v>
      </c>
      <c r="N384" s="219" t="s">
        <v>41</v>
      </c>
      <c r="O384" s="59"/>
      <c r="P384" s="173">
        <f t="shared" si="1"/>
        <v>0</v>
      </c>
      <c r="Q384" s="173">
        <v>9.6000000000000002E-4</v>
      </c>
      <c r="R384" s="173">
        <f t="shared" si="2"/>
        <v>2.112E-2</v>
      </c>
      <c r="S384" s="173">
        <v>0</v>
      </c>
      <c r="T384" s="174">
        <f t="shared" si="3"/>
        <v>0</v>
      </c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R384" s="175" t="s">
        <v>310</v>
      </c>
      <c r="AT384" s="175" t="s">
        <v>311</v>
      </c>
      <c r="AU384" s="175" t="s">
        <v>127</v>
      </c>
      <c r="AY384" s="18" t="s">
        <v>120</v>
      </c>
      <c r="BE384" s="176">
        <f t="shared" si="4"/>
        <v>0</v>
      </c>
      <c r="BF384" s="176">
        <f t="shared" si="5"/>
        <v>0</v>
      </c>
      <c r="BG384" s="176">
        <f t="shared" si="6"/>
        <v>0</v>
      </c>
      <c r="BH384" s="176">
        <f t="shared" si="7"/>
        <v>0</v>
      </c>
      <c r="BI384" s="176">
        <f t="shared" si="8"/>
        <v>0</v>
      </c>
      <c r="BJ384" s="18" t="s">
        <v>127</v>
      </c>
      <c r="BK384" s="176">
        <f t="shared" si="9"/>
        <v>0</v>
      </c>
      <c r="BL384" s="18" t="s">
        <v>126</v>
      </c>
      <c r="BM384" s="175" t="s">
        <v>457</v>
      </c>
    </row>
    <row r="385" spans="1:65" s="2" customFormat="1" ht="24" customHeight="1">
      <c r="A385" s="33"/>
      <c r="B385" s="162"/>
      <c r="C385" s="163" t="s">
        <v>458</v>
      </c>
      <c r="D385" s="163" t="s">
        <v>122</v>
      </c>
      <c r="E385" s="164" t="s">
        <v>459</v>
      </c>
      <c r="F385" s="165" t="s">
        <v>460</v>
      </c>
      <c r="G385" s="166" t="s">
        <v>336</v>
      </c>
      <c r="H385" s="270">
        <v>317.94</v>
      </c>
      <c r="I385" s="168"/>
      <c r="J385" s="169">
        <f t="shared" si="0"/>
        <v>0</v>
      </c>
      <c r="K385" s="170"/>
      <c r="L385" s="34"/>
      <c r="M385" s="171" t="s">
        <v>1</v>
      </c>
      <c r="N385" s="172" t="s">
        <v>41</v>
      </c>
      <c r="O385" s="59"/>
      <c r="P385" s="173">
        <f t="shared" si="1"/>
        <v>0</v>
      </c>
      <c r="Q385" s="173">
        <v>0</v>
      </c>
      <c r="R385" s="173">
        <f t="shared" si="2"/>
        <v>0</v>
      </c>
      <c r="S385" s="173">
        <v>0</v>
      </c>
      <c r="T385" s="174">
        <f t="shared" si="3"/>
        <v>0</v>
      </c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R385" s="175" t="s">
        <v>126</v>
      </c>
      <c r="AT385" s="175" t="s">
        <v>122</v>
      </c>
      <c r="AU385" s="175" t="s">
        <v>127</v>
      </c>
      <c r="AY385" s="18" t="s">
        <v>120</v>
      </c>
      <c r="BE385" s="176">
        <f t="shared" si="4"/>
        <v>0</v>
      </c>
      <c r="BF385" s="176">
        <f t="shared" si="5"/>
        <v>0</v>
      </c>
      <c r="BG385" s="176">
        <f t="shared" si="6"/>
        <v>0</v>
      </c>
      <c r="BH385" s="176">
        <f t="shared" si="7"/>
        <v>0</v>
      </c>
      <c r="BI385" s="176">
        <f t="shared" si="8"/>
        <v>0</v>
      </c>
      <c r="BJ385" s="18" t="s">
        <v>127</v>
      </c>
      <c r="BK385" s="176">
        <f t="shared" si="9"/>
        <v>0</v>
      </c>
      <c r="BL385" s="18" t="s">
        <v>126</v>
      </c>
      <c r="BM385" s="175" t="s">
        <v>461</v>
      </c>
    </row>
    <row r="386" spans="1:65" s="2" customFormat="1" ht="24" customHeight="1">
      <c r="A386" s="33"/>
      <c r="B386" s="162"/>
      <c r="C386" s="163" t="s">
        <v>462</v>
      </c>
      <c r="D386" s="163" t="s">
        <v>122</v>
      </c>
      <c r="E386" s="164" t="s">
        <v>463</v>
      </c>
      <c r="F386" s="165" t="s">
        <v>464</v>
      </c>
      <c r="G386" s="166" t="s">
        <v>336</v>
      </c>
      <c r="H386" s="167">
        <v>42.02</v>
      </c>
      <c r="I386" s="168"/>
      <c r="J386" s="169">
        <f t="shared" si="0"/>
        <v>0</v>
      </c>
      <c r="K386" s="170"/>
      <c r="L386" s="34"/>
      <c r="M386" s="171" t="s">
        <v>1</v>
      </c>
      <c r="N386" s="172" t="s">
        <v>41</v>
      </c>
      <c r="O386" s="59"/>
      <c r="P386" s="173">
        <f t="shared" si="1"/>
        <v>0</v>
      </c>
      <c r="Q386" s="173">
        <v>0</v>
      </c>
      <c r="R386" s="173">
        <f t="shared" si="2"/>
        <v>0</v>
      </c>
      <c r="S386" s="173">
        <v>0</v>
      </c>
      <c r="T386" s="174">
        <f t="shared" si="3"/>
        <v>0</v>
      </c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33"/>
      <c r="AR386" s="175" t="s">
        <v>353</v>
      </c>
      <c r="AT386" s="175" t="s">
        <v>122</v>
      </c>
      <c r="AU386" s="175" t="s">
        <v>127</v>
      </c>
      <c r="AY386" s="18" t="s">
        <v>120</v>
      </c>
      <c r="BE386" s="176">
        <f t="shared" si="4"/>
        <v>0</v>
      </c>
      <c r="BF386" s="176">
        <f t="shared" si="5"/>
        <v>0</v>
      </c>
      <c r="BG386" s="176">
        <f t="shared" si="6"/>
        <v>0</v>
      </c>
      <c r="BH386" s="176">
        <f t="shared" si="7"/>
        <v>0</v>
      </c>
      <c r="BI386" s="176">
        <f t="shared" si="8"/>
        <v>0</v>
      </c>
      <c r="BJ386" s="18" t="s">
        <v>127</v>
      </c>
      <c r="BK386" s="176">
        <f t="shared" si="9"/>
        <v>0</v>
      </c>
      <c r="BL386" s="18" t="s">
        <v>353</v>
      </c>
      <c r="BM386" s="175" t="s">
        <v>465</v>
      </c>
    </row>
    <row r="387" spans="1:65" s="2" customFormat="1" ht="24" customHeight="1">
      <c r="A387" s="33"/>
      <c r="B387" s="162"/>
      <c r="C387" s="163" t="s">
        <v>466</v>
      </c>
      <c r="D387" s="163" t="s">
        <v>122</v>
      </c>
      <c r="E387" s="164" t="s">
        <v>467</v>
      </c>
      <c r="F387" s="165" t="s">
        <v>468</v>
      </c>
      <c r="G387" s="166" t="s">
        <v>365</v>
      </c>
      <c r="H387" s="270"/>
      <c r="I387" s="168"/>
      <c r="J387" s="169">
        <f t="shared" si="0"/>
        <v>0</v>
      </c>
      <c r="K387" s="170"/>
      <c r="L387" s="34"/>
      <c r="M387" s="171" t="s">
        <v>1</v>
      </c>
      <c r="N387" s="172" t="s">
        <v>41</v>
      </c>
      <c r="O387" s="59"/>
      <c r="P387" s="173">
        <f t="shared" si="1"/>
        <v>0</v>
      </c>
      <c r="Q387" s="173">
        <v>0</v>
      </c>
      <c r="R387" s="173">
        <f t="shared" si="2"/>
        <v>0</v>
      </c>
      <c r="S387" s="173">
        <v>0</v>
      </c>
      <c r="T387" s="174">
        <f t="shared" si="3"/>
        <v>0</v>
      </c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R387" s="175" t="s">
        <v>353</v>
      </c>
      <c r="AT387" s="175" t="s">
        <v>122</v>
      </c>
      <c r="AU387" s="175" t="s">
        <v>127</v>
      </c>
      <c r="AY387" s="18" t="s">
        <v>120</v>
      </c>
      <c r="BE387" s="176">
        <f t="shared" si="4"/>
        <v>0</v>
      </c>
      <c r="BF387" s="176">
        <f t="shared" si="5"/>
        <v>0</v>
      </c>
      <c r="BG387" s="176">
        <f t="shared" si="6"/>
        <v>0</v>
      </c>
      <c r="BH387" s="176">
        <f t="shared" si="7"/>
        <v>0</v>
      </c>
      <c r="BI387" s="176">
        <f t="shared" si="8"/>
        <v>0</v>
      </c>
      <c r="BJ387" s="18" t="s">
        <v>127</v>
      </c>
      <c r="BK387" s="176">
        <f t="shared" si="9"/>
        <v>0</v>
      </c>
      <c r="BL387" s="18" t="s">
        <v>353</v>
      </c>
      <c r="BM387" s="175" t="s">
        <v>469</v>
      </c>
    </row>
    <row r="388" spans="1:65" s="12" customFormat="1" ht="22.9" customHeight="1">
      <c r="B388" s="149"/>
      <c r="D388" s="150" t="s">
        <v>74</v>
      </c>
      <c r="E388" s="160" t="s">
        <v>470</v>
      </c>
      <c r="F388" s="160" t="s">
        <v>471</v>
      </c>
      <c r="I388" s="152"/>
      <c r="J388" s="161">
        <f>BK388</f>
        <v>0</v>
      </c>
      <c r="L388" s="149"/>
      <c r="M388" s="154"/>
      <c r="N388" s="155"/>
      <c r="O388" s="155"/>
      <c r="P388" s="156">
        <f>SUM(P389:P408)</f>
        <v>0</v>
      </c>
      <c r="Q388" s="155"/>
      <c r="R388" s="156">
        <f>SUM(R389:R408)</f>
        <v>12.373572999999999</v>
      </c>
      <c r="S388" s="155"/>
      <c r="T388" s="157">
        <f>SUM(T389:T408)</f>
        <v>0</v>
      </c>
      <c r="AR388" s="150" t="s">
        <v>127</v>
      </c>
      <c r="AT388" s="158" t="s">
        <v>74</v>
      </c>
      <c r="AU388" s="158" t="s">
        <v>83</v>
      </c>
      <c r="AY388" s="150" t="s">
        <v>120</v>
      </c>
      <c r="BK388" s="159">
        <f>SUM(BK389:BK408)</f>
        <v>0</v>
      </c>
    </row>
    <row r="389" spans="1:65" s="2" customFormat="1" ht="24" customHeight="1">
      <c r="A389" s="33"/>
      <c r="B389" s="162"/>
      <c r="C389" s="163" t="s">
        <v>472</v>
      </c>
      <c r="D389" s="163" t="s">
        <v>122</v>
      </c>
      <c r="E389" s="164" t="s">
        <v>473</v>
      </c>
      <c r="F389" s="165" t="s">
        <v>474</v>
      </c>
      <c r="G389" s="166" t="s">
        <v>336</v>
      </c>
      <c r="H389" s="167">
        <v>8.6999999999999993</v>
      </c>
      <c r="I389" s="168"/>
      <c r="J389" s="169">
        <f t="shared" ref="J389:J408" si="10">ROUND(I389*H389,2)</f>
        <v>0</v>
      </c>
      <c r="K389" s="170"/>
      <c r="L389" s="34"/>
      <c r="M389" s="171" t="s">
        <v>1</v>
      </c>
      <c r="N389" s="172" t="s">
        <v>41</v>
      </c>
      <c r="O389" s="59"/>
      <c r="P389" s="173">
        <f t="shared" ref="P389:P408" si="11">O389*H389</f>
        <v>0</v>
      </c>
      <c r="Q389" s="173">
        <v>3.8999999999999998E-3</v>
      </c>
      <c r="R389" s="173">
        <f t="shared" ref="R389:R408" si="12">Q389*H389</f>
        <v>3.3929999999999995E-2</v>
      </c>
      <c r="S389" s="173">
        <v>0</v>
      </c>
      <c r="T389" s="174">
        <f t="shared" ref="T389:T408" si="13">S389*H389</f>
        <v>0</v>
      </c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R389" s="175" t="s">
        <v>353</v>
      </c>
      <c r="AT389" s="175" t="s">
        <v>122</v>
      </c>
      <c r="AU389" s="175" t="s">
        <v>127</v>
      </c>
      <c r="AY389" s="18" t="s">
        <v>120</v>
      </c>
      <c r="BE389" s="176">
        <f t="shared" ref="BE389:BE408" si="14">IF(N389="základná",J389,0)</f>
        <v>0</v>
      </c>
      <c r="BF389" s="176">
        <f t="shared" ref="BF389:BF408" si="15">IF(N389="znížená",J389,0)</f>
        <v>0</v>
      </c>
      <c r="BG389" s="176">
        <f t="shared" ref="BG389:BG408" si="16">IF(N389="zákl. prenesená",J389,0)</f>
        <v>0</v>
      </c>
      <c r="BH389" s="176">
        <f t="shared" ref="BH389:BH408" si="17">IF(N389="zníž. prenesená",J389,0)</f>
        <v>0</v>
      </c>
      <c r="BI389" s="176">
        <f t="shared" ref="BI389:BI408" si="18">IF(N389="nulová",J389,0)</f>
        <v>0</v>
      </c>
      <c r="BJ389" s="18" t="s">
        <v>127</v>
      </c>
      <c r="BK389" s="176">
        <f t="shared" ref="BK389:BK408" si="19">ROUND(I389*H389,2)</f>
        <v>0</v>
      </c>
      <c r="BL389" s="18" t="s">
        <v>353</v>
      </c>
      <c r="BM389" s="175" t="s">
        <v>475</v>
      </c>
    </row>
    <row r="390" spans="1:65" s="2" customFormat="1" ht="24" customHeight="1">
      <c r="A390" s="33"/>
      <c r="B390" s="162"/>
      <c r="C390" s="163" t="s">
        <v>476</v>
      </c>
      <c r="D390" s="163" t="s">
        <v>122</v>
      </c>
      <c r="E390" s="164" t="s">
        <v>477</v>
      </c>
      <c r="F390" s="165" t="s">
        <v>478</v>
      </c>
      <c r="G390" s="166" t="s">
        <v>336</v>
      </c>
      <c r="H390" s="167">
        <v>24</v>
      </c>
      <c r="I390" s="168"/>
      <c r="J390" s="169">
        <f t="shared" si="10"/>
        <v>0</v>
      </c>
      <c r="K390" s="170"/>
      <c r="L390" s="34"/>
      <c r="M390" s="171" t="s">
        <v>1</v>
      </c>
      <c r="N390" s="172" t="s">
        <v>41</v>
      </c>
      <c r="O390" s="59"/>
      <c r="P390" s="173">
        <f t="shared" si="11"/>
        <v>0</v>
      </c>
      <c r="Q390" s="173">
        <v>4.64E-3</v>
      </c>
      <c r="R390" s="173">
        <f t="shared" si="12"/>
        <v>0.11136</v>
      </c>
      <c r="S390" s="173">
        <v>0</v>
      </c>
      <c r="T390" s="174">
        <f t="shared" si="13"/>
        <v>0</v>
      </c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R390" s="175" t="s">
        <v>353</v>
      </c>
      <c r="AT390" s="175" t="s">
        <v>122</v>
      </c>
      <c r="AU390" s="175" t="s">
        <v>127</v>
      </c>
      <c r="AY390" s="18" t="s">
        <v>120</v>
      </c>
      <c r="BE390" s="176">
        <f t="shared" si="14"/>
        <v>0</v>
      </c>
      <c r="BF390" s="176">
        <f t="shared" si="15"/>
        <v>0</v>
      </c>
      <c r="BG390" s="176">
        <f t="shared" si="16"/>
        <v>0</v>
      </c>
      <c r="BH390" s="176">
        <f t="shared" si="17"/>
        <v>0</v>
      </c>
      <c r="BI390" s="176">
        <f t="shared" si="18"/>
        <v>0</v>
      </c>
      <c r="BJ390" s="18" t="s">
        <v>127</v>
      </c>
      <c r="BK390" s="176">
        <f t="shared" si="19"/>
        <v>0</v>
      </c>
      <c r="BL390" s="18" t="s">
        <v>353</v>
      </c>
      <c r="BM390" s="175" t="s">
        <v>479</v>
      </c>
    </row>
    <row r="391" spans="1:65" s="2" customFormat="1" ht="24" customHeight="1">
      <c r="A391" s="33"/>
      <c r="B391" s="162"/>
      <c r="C391" s="163" t="s">
        <v>480</v>
      </c>
      <c r="D391" s="163" t="s">
        <v>122</v>
      </c>
      <c r="E391" s="164" t="s">
        <v>481</v>
      </c>
      <c r="F391" s="165" t="s">
        <v>482</v>
      </c>
      <c r="G391" s="166" t="s">
        <v>336</v>
      </c>
      <c r="H391" s="167">
        <v>25.5</v>
      </c>
      <c r="I391" s="168"/>
      <c r="J391" s="169">
        <f t="shared" si="10"/>
        <v>0</v>
      </c>
      <c r="K391" s="170"/>
      <c r="L391" s="34"/>
      <c r="M391" s="171" t="s">
        <v>1</v>
      </c>
      <c r="N391" s="172" t="s">
        <v>41</v>
      </c>
      <c r="O391" s="59"/>
      <c r="P391" s="173">
        <f t="shared" si="11"/>
        <v>0</v>
      </c>
      <c r="Q391" s="173">
        <v>6.5700000000000003E-3</v>
      </c>
      <c r="R391" s="173">
        <f t="shared" si="12"/>
        <v>0.16753500000000002</v>
      </c>
      <c r="S391" s="173">
        <v>0</v>
      </c>
      <c r="T391" s="174">
        <f t="shared" si="13"/>
        <v>0</v>
      </c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R391" s="175" t="s">
        <v>353</v>
      </c>
      <c r="AT391" s="175" t="s">
        <v>122</v>
      </c>
      <c r="AU391" s="175" t="s">
        <v>127</v>
      </c>
      <c r="AY391" s="18" t="s">
        <v>120</v>
      </c>
      <c r="BE391" s="176">
        <f t="shared" si="14"/>
        <v>0</v>
      </c>
      <c r="BF391" s="176">
        <f t="shared" si="15"/>
        <v>0</v>
      </c>
      <c r="BG391" s="176">
        <f t="shared" si="16"/>
        <v>0</v>
      </c>
      <c r="BH391" s="176">
        <f t="shared" si="17"/>
        <v>0</v>
      </c>
      <c r="BI391" s="176">
        <f t="shared" si="18"/>
        <v>0</v>
      </c>
      <c r="BJ391" s="18" t="s">
        <v>127</v>
      </c>
      <c r="BK391" s="176">
        <f t="shared" si="19"/>
        <v>0</v>
      </c>
      <c r="BL391" s="18" t="s">
        <v>353</v>
      </c>
      <c r="BM391" s="175" t="s">
        <v>483</v>
      </c>
    </row>
    <row r="392" spans="1:65" s="2" customFormat="1" ht="24" customHeight="1">
      <c r="A392" s="33"/>
      <c r="B392" s="162"/>
      <c r="C392" s="163" t="s">
        <v>484</v>
      </c>
      <c r="D392" s="163" t="s">
        <v>122</v>
      </c>
      <c r="E392" s="164" t="s">
        <v>485</v>
      </c>
      <c r="F392" s="165" t="s">
        <v>486</v>
      </c>
      <c r="G392" s="166" t="s">
        <v>336</v>
      </c>
      <c r="H392" s="270">
        <v>305.7</v>
      </c>
      <c r="I392" s="168"/>
      <c r="J392" s="169">
        <f t="shared" si="10"/>
        <v>0</v>
      </c>
      <c r="K392" s="170"/>
      <c r="L392" s="34"/>
      <c r="M392" s="171" t="s">
        <v>1</v>
      </c>
      <c r="N392" s="172" t="s">
        <v>41</v>
      </c>
      <c r="O392" s="59"/>
      <c r="P392" s="173">
        <f t="shared" si="11"/>
        <v>0</v>
      </c>
      <c r="Q392" s="173">
        <v>8.5999999999999998E-4</v>
      </c>
      <c r="R392" s="173">
        <f t="shared" si="12"/>
        <v>0.26290199999999997</v>
      </c>
      <c r="S392" s="173">
        <v>0</v>
      </c>
      <c r="T392" s="174">
        <f t="shared" si="13"/>
        <v>0</v>
      </c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R392" s="175" t="s">
        <v>353</v>
      </c>
      <c r="AT392" s="175" t="s">
        <v>122</v>
      </c>
      <c r="AU392" s="175" t="s">
        <v>127</v>
      </c>
      <c r="AY392" s="18" t="s">
        <v>120</v>
      </c>
      <c r="BE392" s="176">
        <f t="shared" si="14"/>
        <v>0</v>
      </c>
      <c r="BF392" s="176">
        <f t="shared" si="15"/>
        <v>0</v>
      </c>
      <c r="BG392" s="176">
        <f t="shared" si="16"/>
        <v>0</v>
      </c>
      <c r="BH392" s="176">
        <f t="shared" si="17"/>
        <v>0</v>
      </c>
      <c r="BI392" s="176">
        <f t="shared" si="18"/>
        <v>0</v>
      </c>
      <c r="BJ392" s="18" t="s">
        <v>127</v>
      </c>
      <c r="BK392" s="176">
        <f t="shared" si="19"/>
        <v>0</v>
      </c>
      <c r="BL392" s="18" t="s">
        <v>353</v>
      </c>
      <c r="BM392" s="175" t="s">
        <v>487</v>
      </c>
    </row>
    <row r="393" spans="1:65" s="2" customFormat="1" ht="24" customHeight="1">
      <c r="A393" s="33"/>
      <c r="B393" s="162"/>
      <c r="C393" s="163" t="s">
        <v>488</v>
      </c>
      <c r="D393" s="163" t="s">
        <v>122</v>
      </c>
      <c r="E393" s="164" t="s">
        <v>489</v>
      </c>
      <c r="F393" s="165" t="s">
        <v>490</v>
      </c>
      <c r="G393" s="166" t="s">
        <v>336</v>
      </c>
      <c r="H393" s="167">
        <v>98.4</v>
      </c>
      <c r="I393" s="168"/>
      <c r="J393" s="169">
        <f t="shared" si="10"/>
        <v>0</v>
      </c>
      <c r="K393" s="170"/>
      <c r="L393" s="34"/>
      <c r="M393" s="171" t="s">
        <v>1</v>
      </c>
      <c r="N393" s="172" t="s">
        <v>41</v>
      </c>
      <c r="O393" s="59"/>
      <c r="P393" s="173">
        <f t="shared" si="11"/>
        <v>0</v>
      </c>
      <c r="Q393" s="173">
        <v>1.2199999999999999E-3</v>
      </c>
      <c r="R393" s="173">
        <f t="shared" si="12"/>
        <v>0.120048</v>
      </c>
      <c r="S393" s="173">
        <v>0</v>
      </c>
      <c r="T393" s="174">
        <f t="shared" si="13"/>
        <v>0</v>
      </c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33"/>
      <c r="AR393" s="175" t="s">
        <v>353</v>
      </c>
      <c r="AT393" s="175" t="s">
        <v>122</v>
      </c>
      <c r="AU393" s="175" t="s">
        <v>127</v>
      </c>
      <c r="AY393" s="18" t="s">
        <v>120</v>
      </c>
      <c r="BE393" s="176">
        <f t="shared" si="14"/>
        <v>0</v>
      </c>
      <c r="BF393" s="176">
        <f t="shared" si="15"/>
        <v>0</v>
      </c>
      <c r="BG393" s="176">
        <f t="shared" si="16"/>
        <v>0</v>
      </c>
      <c r="BH393" s="176">
        <f t="shared" si="17"/>
        <v>0</v>
      </c>
      <c r="BI393" s="176">
        <f t="shared" si="18"/>
        <v>0</v>
      </c>
      <c r="BJ393" s="18" t="s">
        <v>127</v>
      </c>
      <c r="BK393" s="176">
        <f t="shared" si="19"/>
        <v>0</v>
      </c>
      <c r="BL393" s="18" t="s">
        <v>353</v>
      </c>
      <c r="BM393" s="175" t="s">
        <v>491</v>
      </c>
    </row>
    <row r="394" spans="1:65" s="2" customFormat="1" ht="16.5" customHeight="1">
      <c r="A394" s="33"/>
      <c r="B394" s="162"/>
      <c r="C394" s="163" t="s">
        <v>492</v>
      </c>
      <c r="D394" s="163" t="s">
        <v>122</v>
      </c>
      <c r="E394" s="164" t="s">
        <v>493</v>
      </c>
      <c r="F394" s="165" t="s">
        <v>494</v>
      </c>
      <c r="G394" s="166" t="s">
        <v>376</v>
      </c>
      <c r="H394" s="167">
        <v>25</v>
      </c>
      <c r="I394" s="168"/>
      <c r="J394" s="169">
        <f t="shared" si="10"/>
        <v>0</v>
      </c>
      <c r="K394" s="170"/>
      <c r="L394" s="34"/>
      <c r="M394" s="171" t="s">
        <v>1</v>
      </c>
      <c r="N394" s="172" t="s">
        <v>41</v>
      </c>
      <c r="O394" s="59"/>
      <c r="P394" s="173">
        <f t="shared" si="11"/>
        <v>0</v>
      </c>
      <c r="Q394" s="173">
        <v>1.2199999999999999E-3</v>
      </c>
      <c r="R394" s="173">
        <f t="shared" si="12"/>
        <v>3.0499999999999999E-2</v>
      </c>
      <c r="S394" s="173">
        <v>0</v>
      </c>
      <c r="T394" s="174">
        <f t="shared" si="13"/>
        <v>0</v>
      </c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33"/>
      <c r="AR394" s="175" t="s">
        <v>353</v>
      </c>
      <c r="AT394" s="175" t="s">
        <v>122</v>
      </c>
      <c r="AU394" s="175" t="s">
        <v>127</v>
      </c>
      <c r="AY394" s="18" t="s">
        <v>120</v>
      </c>
      <c r="BE394" s="176">
        <f t="shared" si="14"/>
        <v>0</v>
      </c>
      <c r="BF394" s="176">
        <f t="shared" si="15"/>
        <v>0</v>
      </c>
      <c r="BG394" s="176">
        <f t="shared" si="16"/>
        <v>0</v>
      </c>
      <c r="BH394" s="176">
        <f t="shared" si="17"/>
        <v>0</v>
      </c>
      <c r="BI394" s="176">
        <f t="shared" si="18"/>
        <v>0</v>
      </c>
      <c r="BJ394" s="18" t="s">
        <v>127</v>
      </c>
      <c r="BK394" s="176">
        <f t="shared" si="19"/>
        <v>0</v>
      </c>
      <c r="BL394" s="18" t="s">
        <v>353</v>
      </c>
      <c r="BM394" s="175" t="s">
        <v>495</v>
      </c>
    </row>
    <row r="395" spans="1:65" s="2" customFormat="1" ht="16.5" customHeight="1">
      <c r="A395" s="33"/>
      <c r="B395" s="162"/>
      <c r="C395" s="163" t="s">
        <v>496</v>
      </c>
      <c r="D395" s="163" t="s">
        <v>122</v>
      </c>
      <c r="E395" s="164" t="s">
        <v>497</v>
      </c>
      <c r="F395" s="165" t="s">
        <v>498</v>
      </c>
      <c r="G395" s="166" t="s">
        <v>336</v>
      </c>
      <c r="H395" s="167">
        <v>39.4</v>
      </c>
      <c r="I395" s="168"/>
      <c r="J395" s="169">
        <f t="shared" si="10"/>
        <v>0</v>
      </c>
      <c r="K395" s="170"/>
      <c r="L395" s="34"/>
      <c r="M395" s="171" t="s">
        <v>1</v>
      </c>
      <c r="N395" s="172" t="s">
        <v>41</v>
      </c>
      <c r="O395" s="59"/>
      <c r="P395" s="173">
        <f t="shared" si="11"/>
        <v>0</v>
      </c>
      <c r="Q395" s="173">
        <v>5.8E-4</v>
      </c>
      <c r="R395" s="173">
        <f t="shared" si="12"/>
        <v>2.2852000000000001E-2</v>
      </c>
      <c r="S395" s="173">
        <v>0</v>
      </c>
      <c r="T395" s="174">
        <f t="shared" si="13"/>
        <v>0</v>
      </c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R395" s="175" t="s">
        <v>353</v>
      </c>
      <c r="AT395" s="175" t="s">
        <v>122</v>
      </c>
      <c r="AU395" s="175" t="s">
        <v>127</v>
      </c>
      <c r="AY395" s="18" t="s">
        <v>120</v>
      </c>
      <c r="BE395" s="176">
        <f t="shared" si="14"/>
        <v>0</v>
      </c>
      <c r="BF395" s="176">
        <f t="shared" si="15"/>
        <v>0</v>
      </c>
      <c r="BG395" s="176">
        <f t="shared" si="16"/>
        <v>0</v>
      </c>
      <c r="BH395" s="176">
        <f t="shared" si="17"/>
        <v>0</v>
      </c>
      <c r="BI395" s="176">
        <f t="shared" si="18"/>
        <v>0</v>
      </c>
      <c r="BJ395" s="18" t="s">
        <v>127</v>
      </c>
      <c r="BK395" s="176">
        <f t="shared" si="19"/>
        <v>0</v>
      </c>
      <c r="BL395" s="18" t="s">
        <v>353</v>
      </c>
      <c r="BM395" s="175" t="s">
        <v>499</v>
      </c>
    </row>
    <row r="396" spans="1:65" s="2" customFormat="1" ht="16.5" customHeight="1">
      <c r="A396" s="33"/>
      <c r="B396" s="162"/>
      <c r="C396" s="163" t="s">
        <v>500</v>
      </c>
      <c r="D396" s="163" t="s">
        <v>122</v>
      </c>
      <c r="E396" s="164" t="s">
        <v>501</v>
      </c>
      <c r="F396" s="165" t="s">
        <v>502</v>
      </c>
      <c r="G396" s="166" t="s">
        <v>336</v>
      </c>
      <c r="H396" s="167">
        <v>28.9</v>
      </c>
      <c r="I396" s="168"/>
      <c r="J396" s="169">
        <f t="shared" si="10"/>
        <v>0</v>
      </c>
      <c r="K396" s="170"/>
      <c r="L396" s="34"/>
      <c r="M396" s="171" t="s">
        <v>1</v>
      </c>
      <c r="N396" s="172" t="s">
        <v>41</v>
      </c>
      <c r="O396" s="59"/>
      <c r="P396" s="173">
        <f t="shared" si="11"/>
        <v>0</v>
      </c>
      <c r="Q396" s="173">
        <v>8.1999999999999998E-4</v>
      </c>
      <c r="R396" s="173">
        <f t="shared" si="12"/>
        <v>2.3697999999999997E-2</v>
      </c>
      <c r="S396" s="173">
        <v>0</v>
      </c>
      <c r="T396" s="174">
        <f t="shared" si="13"/>
        <v>0</v>
      </c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R396" s="175" t="s">
        <v>353</v>
      </c>
      <c r="AT396" s="175" t="s">
        <v>122</v>
      </c>
      <c r="AU396" s="175" t="s">
        <v>127</v>
      </c>
      <c r="AY396" s="18" t="s">
        <v>120</v>
      </c>
      <c r="BE396" s="176">
        <f t="shared" si="14"/>
        <v>0</v>
      </c>
      <c r="BF396" s="176">
        <f t="shared" si="15"/>
        <v>0</v>
      </c>
      <c r="BG396" s="176">
        <f t="shared" si="16"/>
        <v>0</v>
      </c>
      <c r="BH396" s="176">
        <f t="shared" si="17"/>
        <v>0</v>
      </c>
      <c r="BI396" s="176">
        <f t="shared" si="18"/>
        <v>0</v>
      </c>
      <c r="BJ396" s="18" t="s">
        <v>127</v>
      </c>
      <c r="BK396" s="176">
        <f t="shared" si="19"/>
        <v>0</v>
      </c>
      <c r="BL396" s="18" t="s">
        <v>353</v>
      </c>
      <c r="BM396" s="175" t="s">
        <v>503</v>
      </c>
    </row>
    <row r="397" spans="1:65" s="2" customFormat="1" ht="16.5" customHeight="1">
      <c r="A397" s="33"/>
      <c r="B397" s="162"/>
      <c r="C397" s="163" t="s">
        <v>504</v>
      </c>
      <c r="D397" s="163" t="s">
        <v>122</v>
      </c>
      <c r="E397" s="164" t="s">
        <v>505</v>
      </c>
      <c r="F397" s="165" t="s">
        <v>506</v>
      </c>
      <c r="G397" s="166" t="s">
        <v>336</v>
      </c>
      <c r="H397" s="167">
        <v>61.4</v>
      </c>
      <c r="I397" s="168"/>
      <c r="J397" s="169">
        <f t="shared" si="10"/>
        <v>0</v>
      </c>
      <c r="K397" s="170"/>
      <c r="L397" s="34"/>
      <c r="M397" s="171" t="s">
        <v>1</v>
      </c>
      <c r="N397" s="172" t="s">
        <v>41</v>
      </c>
      <c r="O397" s="59"/>
      <c r="P397" s="173">
        <f t="shared" si="11"/>
        <v>0</v>
      </c>
      <c r="Q397" s="173">
        <v>1.17E-3</v>
      </c>
      <c r="R397" s="173">
        <f t="shared" si="12"/>
        <v>7.1837999999999999E-2</v>
      </c>
      <c r="S397" s="173">
        <v>0</v>
      </c>
      <c r="T397" s="174">
        <f t="shared" si="13"/>
        <v>0</v>
      </c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R397" s="175" t="s">
        <v>353</v>
      </c>
      <c r="AT397" s="175" t="s">
        <v>122</v>
      </c>
      <c r="AU397" s="175" t="s">
        <v>127</v>
      </c>
      <c r="AY397" s="18" t="s">
        <v>120</v>
      </c>
      <c r="BE397" s="176">
        <f t="shared" si="14"/>
        <v>0</v>
      </c>
      <c r="BF397" s="176">
        <f t="shared" si="15"/>
        <v>0</v>
      </c>
      <c r="BG397" s="176">
        <f t="shared" si="16"/>
        <v>0</v>
      </c>
      <c r="BH397" s="176">
        <f t="shared" si="17"/>
        <v>0</v>
      </c>
      <c r="BI397" s="176">
        <f t="shared" si="18"/>
        <v>0</v>
      </c>
      <c r="BJ397" s="18" t="s">
        <v>127</v>
      </c>
      <c r="BK397" s="176">
        <f t="shared" si="19"/>
        <v>0</v>
      </c>
      <c r="BL397" s="18" t="s">
        <v>353</v>
      </c>
      <c r="BM397" s="175" t="s">
        <v>507</v>
      </c>
    </row>
    <row r="398" spans="1:65" s="2" customFormat="1" ht="16.5" customHeight="1">
      <c r="A398" s="33"/>
      <c r="B398" s="162"/>
      <c r="C398" s="163" t="s">
        <v>508</v>
      </c>
      <c r="D398" s="163" t="s">
        <v>122</v>
      </c>
      <c r="E398" s="164" t="s">
        <v>509</v>
      </c>
      <c r="F398" s="165" t="s">
        <v>510</v>
      </c>
      <c r="G398" s="166" t="s">
        <v>376</v>
      </c>
      <c r="H398" s="167">
        <v>75</v>
      </c>
      <c r="I398" s="168"/>
      <c r="J398" s="169">
        <f t="shared" si="10"/>
        <v>0</v>
      </c>
      <c r="K398" s="170"/>
      <c r="L398" s="34"/>
      <c r="M398" s="171" t="s">
        <v>1</v>
      </c>
      <c r="N398" s="172" t="s">
        <v>41</v>
      </c>
      <c r="O398" s="59"/>
      <c r="P398" s="173">
        <f t="shared" si="11"/>
        <v>0</v>
      </c>
      <c r="Q398" s="173">
        <v>1.17E-3</v>
      </c>
      <c r="R398" s="173">
        <f t="shared" si="12"/>
        <v>8.7750000000000009E-2</v>
      </c>
      <c r="S398" s="173">
        <v>0</v>
      </c>
      <c r="T398" s="174">
        <f t="shared" si="13"/>
        <v>0</v>
      </c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R398" s="175" t="s">
        <v>353</v>
      </c>
      <c r="AT398" s="175" t="s">
        <v>122</v>
      </c>
      <c r="AU398" s="175" t="s">
        <v>127</v>
      </c>
      <c r="AY398" s="18" t="s">
        <v>120</v>
      </c>
      <c r="BE398" s="176">
        <f t="shared" si="14"/>
        <v>0</v>
      </c>
      <c r="BF398" s="176">
        <f t="shared" si="15"/>
        <v>0</v>
      </c>
      <c r="BG398" s="176">
        <f t="shared" si="16"/>
        <v>0</v>
      </c>
      <c r="BH398" s="176">
        <f t="shared" si="17"/>
        <v>0</v>
      </c>
      <c r="BI398" s="176">
        <f t="shared" si="18"/>
        <v>0</v>
      </c>
      <c r="BJ398" s="18" t="s">
        <v>127</v>
      </c>
      <c r="BK398" s="176">
        <f t="shared" si="19"/>
        <v>0</v>
      </c>
      <c r="BL398" s="18" t="s">
        <v>353</v>
      </c>
      <c r="BM398" s="175" t="s">
        <v>511</v>
      </c>
    </row>
    <row r="399" spans="1:65" s="2" customFormat="1" ht="16.5" customHeight="1">
      <c r="A399" s="33"/>
      <c r="B399" s="162"/>
      <c r="C399" s="163" t="s">
        <v>416</v>
      </c>
      <c r="D399" s="163" t="s">
        <v>122</v>
      </c>
      <c r="E399" s="164" t="s">
        <v>512</v>
      </c>
      <c r="F399" s="165" t="s">
        <v>513</v>
      </c>
      <c r="G399" s="166" t="s">
        <v>376</v>
      </c>
      <c r="H399" s="167">
        <v>64</v>
      </c>
      <c r="I399" s="168"/>
      <c r="J399" s="169">
        <f t="shared" si="10"/>
        <v>0</v>
      </c>
      <c r="K399" s="170"/>
      <c r="L399" s="34"/>
      <c r="M399" s="171" t="s">
        <v>1</v>
      </c>
      <c r="N399" s="172" t="s">
        <v>41</v>
      </c>
      <c r="O399" s="59"/>
      <c r="P399" s="173">
        <f t="shared" si="11"/>
        <v>0</v>
      </c>
      <c r="Q399" s="173">
        <v>0</v>
      </c>
      <c r="R399" s="173">
        <f t="shared" si="12"/>
        <v>0</v>
      </c>
      <c r="S399" s="173">
        <v>0</v>
      </c>
      <c r="T399" s="174">
        <f t="shared" si="13"/>
        <v>0</v>
      </c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R399" s="175" t="s">
        <v>353</v>
      </c>
      <c r="AT399" s="175" t="s">
        <v>122</v>
      </c>
      <c r="AU399" s="175" t="s">
        <v>127</v>
      </c>
      <c r="AY399" s="18" t="s">
        <v>120</v>
      </c>
      <c r="BE399" s="176">
        <f t="shared" si="14"/>
        <v>0</v>
      </c>
      <c r="BF399" s="176">
        <f t="shared" si="15"/>
        <v>0</v>
      </c>
      <c r="BG399" s="176">
        <f t="shared" si="16"/>
        <v>0</v>
      </c>
      <c r="BH399" s="176">
        <f t="shared" si="17"/>
        <v>0</v>
      </c>
      <c r="BI399" s="176">
        <f t="shared" si="18"/>
        <v>0</v>
      </c>
      <c r="BJ399" s="18" t="s">
        <v>127</v>
      </c>
      <c r="BK399" s="176">
        <f t="shared" si="19"/>
        <v>0</v>
      </c>
      <c r="BL399" s="18" t="s">
        <v>353</v>
      </c>
      <c r="BM399" s="175" t="s">
        <v>514</v>
      </c>
    </row>
    <row r="400" spans="1:65" s="2" customFormat="1" ht="24" customHeight="1">
      <c r="A400" s="33"/>
      <c r="B400" s="162"/>
      <c r="C400" s="163" t="s">
        <v>515</v>
      </c>
      <c r="D400" s="163" t="s">
        <v>122</v>
      </c>
      <c r="E400" s="164" t="s">
        <v>516</v>
      </c>
      <c r="F400" s="165" t="s">
        <v>517</v>
      </c>
      <c r="G400" s="166" t="s">
        <v>518</v>
      </c>
      <c r="H400" s="167">
        <v>3</v>
      </c>
      <c r="I400" s="168"/>
      <c r="J400" s="169">
        <f t="shared" si="10"/>
        <v>0</v>
      </c>
      <c r="K400" s="170"/>
      <c r="L400" s="34"/>
      <c r="M400" s="171" t="s">
        <v>1</v>
      </c>
      <c r="N400" s="172" t="s">
        <v>41</v>
      </c>
      <c r="O400" s="59"/>
      <c r="P400" s="173">
        <f t="shared" si="11"/>
        <v>0</v>
      </c>
      <c r="Q400" s="173">
        <v>2.5999999999999998E-4</v>
      </c>
      <c r="R400" s="173">
        <f t="shared" si="12"/>
        <v>7.7999999999999988E-4</v>
      </c>
      <c r="S400" s="173">
        <v>0</v>
      </c>
      <c r="T400" s="174">
        <f t="shared" si="13"/>
        <v>0</v>
      </c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R400" s="175" t="s">
        <v>353</v>
      </c>
      <c r="AT400" s="175" t="s">
        <v>122</v>
      </c>
      <c r="AU400" s="175" t="s">
        <v>127</v>
      </c>
      <c r="AY400" s="18" t="s">
        <v>120</v>
      </c>
      <c r="BE400" s="176">
        <f t="shared" si="14"/>
        <v>0</v>
      </c>
      <c r="BF400" s="176">
        <f t="shared" si="15"/>
        <v>0</v>
      </c>
      <c r="BG400" s="176">
        <f t="shared" si="16"/>
        <v>0</v>
      </c>
      <c r="BH400" s="176">
        <f t="shared" si="17"/>
        <v>0</v>
      </c>
      <c r="BI400" s="176">
        <f t="shared" si="18"/>
        <v>0</v>
      </c>
      <c r="BJ400" s="18" t="s">
        <v>127</v>
      </c>
      <c r="BK400" s="176">
        <f t="shared" si="19"/>
        <v>0</v>
      </c>
      <c r="BL400" s="18" t="s">
        <v>353</v>
      </c>
      <c r="BM400" s="175" t="s">
        <v>519</v>
      </c>
    </row>
    <row r="401" spans="1:65" s="2" customFormat="1" ht="36" customHeight="1">
      <c r="A401" s="33"/>
      <c r="B401" s="162"/>
      <c r="C401" s="209" t="s">
        <v>520</v>
      </c>
      <c r="D401" s="209" t="s">
        <v>311</v>
      </c>
      <c r="E401" s="210" t="s">
        <v>521</v>
      </c>
      <c r="F401" s="211" t="s">
        <v>522</v>
      </c>
      <c r="G401" s="212" t="s">
        <v>376</v>
      </c>
      <c r="H401" s="213">
        <v>3</v>
      </c>
      <c r="I401" s="214"/>
      <c r="J401" s="215">
        <f t="shared" si="10"/>
        <v>0</v>
      </c>
      <c r="K401" s="216"/>
      <c r="L401" s="217"/>
      <c r="M401" s="218" t="s">
        <v>1</v>
      </c>
      <c r="N401" s="219" t="s">
        <v>41</v>
      </c>
      <c r="O401" s="59"/>
      <c r="P401" s="173">
        <f t="shared" si="11"/>
        <v>0</v>
      </c>
      <c r="Q401" s="173">
        <v>2.1999999999999999E-2</v>
      </c>
      <c r="R401" s="173">
        <f t="shared" si="12"/>
        <v>6.6000000000000003E-2</v>
      </c>
      <c r="S401" s="173">
        <v>0</v>
      </c>
      <c r="T401" s="174">
        <f t="shared" si="13"/>
        <v>0</v>
      </c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R401" s="175" t="s">
        <v>416</v>
      </c>
      <c r="AT401" s="175" t="s">
        <v>311</v>
      </c>
      <c r="AU401" s="175" t="s">
        <v>127</v>
      </c>
      <c r="AY401" s="18" t="s">
        <v>120</v>
      </c>
      <c r="BE401" s="176">
        <f t="shared" si="14"/>
        <v>0</v>
      </c>
      <c r="BF401" s="176">
        <f t="shared" si="15"/>
        <v>0</v>
      </c>
      <c r="BG401" s="176">
        <f t="shared" si="16"/>
        <v>0</v>
      </c>
      <c r="BH401" s="176">
        <f t="shared" si="17"/>
        <v>0</v>
      </c>
      <c r="BI401" s="176">
        <f t="shared" si="18"/>
        <v>0</v>
      </c>
      <c r="BJ401" s="18" t="s">
        <v>127</v>
      </c>
      <c r="BK401" s="176">
        <f t="shared" si="19"/>
        <v>0</v>
      </c>
      <c r="BL401" s="18" t="s">
        <v>353</v>
      </c>
      <c r="BM401" s="175" t="s">
        <v>523</v>
      </c>
    </row>
    <row r="402" spans="1:65" s="2" customFormat="1" ht="16.5" customHeight="1">
      <c r="A402" s="33"/>
      <c r="B402" s="162"/>
      <c r="C402" s="163" t="s">
        <v>524</v>
      </c>
      <c r="D402" s="163" t="s">
        <v>122</v>
      </c>
      <c r="E402" s="164" t="s">
        <v>525</v>
      </c>
      <c r="F402" s="165" t="s">
        <v>526</v>
      </c>
      <c r="G402" s="166" t="s">
        <v>376</v>
      </c>
      <c r="H402" s="167">
        <v>3</v>
      </c>
      <c r="I402" s="168"/>
      <c r="J402" s="169">
        <f t="shared" si="10"/>
        <v>0</v>
      </c>
      <c r="K402" s="170"/>
      <c r="L402" s="34"/>
      <c r="M402" s="171" t="s">
        <v>1</v>
      </c>
      <c r="N402" s="172" t="s">
        <v>41</v>
      </c>
      <c r="O402" s="59"/>
      <c r="P402" s="173">
        <f t="shared" si="11"/>
        <v>0</v>
      </c>
      <c r="Q402" s="173">
        <v>1.91E-3</v>
      </c>
      <c r="R402" s="173">
        <f t="shared" si="12"/>
        <v>5.7299999999999999E-3</v>
      </c>
      <c r="S402" s="173">
        <v>0</v>
      </c>
      <c r="T402" s="174">
        <f t="shared" si="13"/>
        <v>0</v>
      </c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R402" s="175" t="s">
        <v>353</v>
      </c>
      <c r="AT402" s="175" t="s">
        <v>122</v>
      </c>
      <c r="AU402" s="175" t="s">
        <v>127</v>
      </c>
      <c r="AY402" s="18" t="s">
        <v>120</v>
      </c>
      <c r="BE402" s="176">
        <f t="shared" si="14"/>
        <v>0</v>
      </c>
      <c r="BF402" s="176">
        <f t="shared" si="15"/>
        <v>0</v>
      </c>
      <c r="BG402" s="176">
        <f t="shared" si="16"/>
        <v>0</v>
      </c>
      <c r="BH402" s="176">
        <f t="shared" si="17"/>
        <v>0</v>
      </c>
      <c r="BI402" s="176">
        <f t="shared" si="18"/>
        <v>0</v>
      </c>
      <c r="BJ402" s="18" t="s">
        <v>127</v>
      </c>
      <c r="BK402" s="176">
        <f t="shared" si="19"/>
        <v>0</v>
      </c>
      <c r="BL402" s="18" t="s">
        <v>353</v>
      </c>
      <c r="BM402" s="175" t="s">
        <v>527</v>
      </c>
    </row>
    <row r="403" spans="1:65" s="2" customFormat="1" ht="24" customHeight="1">
      <c r="A403" s="33"/>
      <c r="B403" s="162"/>
      <c r="C403" s="209" t="s">
        <v>528</v>
      </c>
      <c r="D403" s="209" t="s">
        <v>311</v>
      </c>
      <c r="E403" s="210" t="s">
        <v>529</v>
      </c>
      <c r="F403" s="211" t="s">
        <v>530</v>
      </c>
      <c r="G403" s="212" t="s">
        <v>376</v>
      </c>
      <c r="H403" s="213">
        <v>1</v>
      </c>
      <c r="I403" s="214"/>
      <c r="J403" s="215">
        <f t="shared" si="10"/>
        <v>0</v>
      </c>
      <c r="K403" s="216"/>
      <c r="L403" s="217"/>
      <c r="M403" s="218" t="s">
        <v>1</v>
      </c>
      <c r="N403" s="219" t="s">
        <v>41</v>
      </c>
      <c r="O403" s="59"/>
      <c r="P403" s="173">
        <f t="shared" si="11"/>
        <v>0</v>
      </c>
      <c r="Q403" s="173">
        <v>7.5000000000000002E-4</v>
      </c>
      <c r="R403" s="173">
        <f t="shared" si="12"/>
        <v>7.5000000000000002E-4</v>
      </c>
      <c r="S403" s="173">
        <v>0</v>
      </c>
      <c r="T403" s="174">
        <f t="shared" si="13"/>
        <v>0</v>
      </c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R403" s="175" t="s">
        <v>416</v>
      </c>
      <c r="AT403" s="175" t="s">
        <v>311</v>
      </c>
      <c r="AU403" s="175" t="s">
        <v>127</v>
      </c>
      <c r="AY403" s="18" t="s">
        <v>120</v>
      </c>
      <c r="BE403" s="176">
        <f t="shared" si="14"/>
        <v>0</v>
      </c>
      <c r="BF403" s="176">
        <f t="shared" si="15"/>
        <v>0</v>
      </c>
      <c r="BG403" s="176">
        <f t="shared" si="16"/>
        <v>0</v>
      </c>
      <c r="BH403" s="176">
        <f t="shared" si="17"/>
        <v>0</v>
      </c>
      <c r="BI403" s="176">
        <f t="shared" si="18"/>
        <v>0</v>
      </c>
      <c r="BJ403" s="18" t="s">
        <v>127</v>
      </c>
      <c r="BK403" s="176">
        <f t="shared" si="19"/>
        <v>0</v>
      </c>
      <c r="BL403" s="18" t="s">
        <v>353</v>
      </c>
      <c r="BM403" s="175" t="s">
        <v>531</v>
      </c>
    </row>
    <row r="404" spans="1:65" s="2" customFormat="1" ht="16.5" customHeight="1">
      <c r="A404" s="33"/>
      <c r="B404" s="162"/>
      <c r="C404" s="209" t="s">
        <v>532</v>
      </c>
      <c r="D404" s="209" t="s">
        <v>311</v>
      </c>
      <c r="E404" s="210" t="s">
        <v>533</v>
      </c>
      <c r="F404" s="211" t="s">
        <v>534</v>
      </c>
      <c r="G404" s="212" t="s">
        <v>376</v>
      </c>
      <c r="H404" s="213">
        <v>1</v>
      </c>
      <c r="I404" s="214"/>
      <c r="J404" s="215">
        <f t="shared" si="10"/>
        <v>0</v>
      </c>
      <c r="K404" s="216"/>
      <c r="L404" s="217"/>
      <c r="M404" s="218" t="s">
        <v>1</v>
      </c>
      <c r="N404" s="219" t="s">
        <v>41</v>
      </c>
      <c r="O404" s="59"/>
      <c r="P404" s="173">
        <f t="shared" si="11"/>
        <v>0</v>
      </c>
      <c r="Q404" s="173">
        <v>7.5000000000000002E-4</v>
      </c>
      <c r="R404" s="173">
        <f t="shared" si="12"/>
        <v>7.5000000000000002E-4</v>
      </c>
      <c r="S404" s="173">
        <v>0</v>
      </c>
      <c r="T404" s="174">
        <f t="shared" si="13"/>
        <v>0</v>
      </c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R404" s="175" t="s">
        <v>416</v>
      </c>
      <c r="AT404" s="175" t="s">
        <v>311</v>
      </c>
      <c r="AU404" s="175" t="s">
        <v>127</v>
      </c>
      <c r="AY404" s="18" t="s">
        <v>120</v>
      </c>
      <c r="BE404" s="176">
        <f t="shared" si="14"/>
        <v>0</v>
      </c>
      <c r="BF404" s="176">
        <f t="shared" si="15"/>
        <v>0</v>
      </c>
      <c r="BG404" s="176">
        <f t="shared" si="16"/>
        <v>0</v>
      </c>
      <c r="BH404" s="176">
        <f t="shared" si="17"/>
        <v>0</v>
      </c>
      <c r="BI404" s="176">
        <f t="shared" si="18"/>
        <v>0</v>
      </c>
      <c r="BJ404" s="18" t="s">
        <v>127</v>
      </c>
      <c r="BK404" s="176">
        <f t="shared" si="19"/>
        <v>0</v>
      </c>
      <c r="BL404" s="18" t="s">
        <v>353</v>
      </c>
      <c r="BM404" s="175" t="s">
        <v>535</v>
      </c>
    </row>
    <row r="405" spans="1:65" s="2" customFormat="1" ht="16.5" customHeight="1">
      <c r="A405" s="33"/>
      <c r="B405" s="162"/>
      <c r="C405" s="209" t="s">
        <v>536</v>
      </c>
      <c r="D405" s="209" t="s">
        <v>311</v>
      </c>
      <c r="E405" s="210" t="s">
        <v>537</v>
      </c>
      <c r="F405" s="211" t="s">
        <v>538</v>
      </c>
      <c r="G405" s="212" t="s">
        <v>376</v>
      </c>
      <c r="H405" s="213">
        <v>1</v>
      </c>
      <c r="I405" s="214"/>
      <c r="J405" s="215">
        <f t="shared" si="10"/>
        <v>0</v>
      </c>
      <c r="K405" s="216"/>
      <c r="L405" s="217"/>
      <c r="M405" s="218" t="s">
        <v>1</v>
      </c>
      <c r="N405" s="219" t="s">
        <v>41</v>
      </c>
      <c r="O405" s="59"/>
      <c r="P405" s="173">
        <f t="shared" si="11"/>
        <v>0</v>
      </c>
      <c r="Q405" s="173">
        <v>7.5000000000000002E-4</v>
      </c>
      <c r="R405" s="173">
        <f t="shared" si="12"/>
        <v>7.5000000000000002E-4</v>
      </c>
      <c r="S405" s="173">
        <v>0</v>
      </c>
      <c r="T405" s="174">
        <f t="shared" si="13"/>
        <v>0</v>
      </c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R405" s="175" t="s">
        <v>416</v>
      </c>
      <c r="AT405" s="175" t="s">
        <v>311</v>
      </c>
      <c r="AU405" s="175" t="s">
        <v>127</v>
      </c>
      <c r="AY405" s="18" t="s">
        <v>120</v>
      </c>
      <c r="BE405" s="176">
        <f t="shared" si="14"/>
        <v>0</v>
      </c>
      <c r="BF405" s="176">
        <f t="shared" si="15"/>
        <v>0</v>
      </c>
      <c r="BG405" s="176">
        <f t="shared" si="16"/>
        <v>0</v>
      </c>
      <c r="BH405" s="176">
        <f t="shared" si="17"/>
        <v>0</v>
      </c>
      <c r="BI405" s="176">
        <f t="shared" si="18"/>
        <v>0</v>
      </c>
      <c r="BJ405" s="18" t="s">
        <v>127</v>
      </c>
      <c r="BK405" s="176">
        <f t="shared" si="19"/>
        <v>0</v>
      </c>
      <c r="BL405" s="18" t="s">
        <v>353</v>
      </c>
      <c r="BM405" s="175" t="s">
        <v>539</v>
      </c>
    </row>
    <row r="406" spans="1:65" s="2" customFormat="1" ht="16.5" customHeight="1">
      <c r="A406" s="33"/>
      <c r="B406" s="162"/>
      <c r="C406" s="163" t="s">
        <v>540</v>
      </c>
      <c r="D406" s="163" t="s">
        <v>122</v>
      </c>
      <c r="E406" s="164" t="s">
        <v>541</v>
      </c>
      <c r="F406" s="165" t="s">
        <v>542</v>
      </c>
      <c r="G406" s="166" t="s">
        <v>336</v>
      </c>
      <c r="H406" s="270">
        <v>592</v>
      </c>
      <c r="I406" s="168"/>
      <c r="J406" s="169">
        <f t="shared" si="10"/>
        <v>0</v>
      </c>
      <c r="K406" s="170"/>
      <c r="L406" s="34"/>
      <c r="M406" s="171" t="s">
        <v>1</v>
      </c>
      <c r="N406" s="172" t="s">
        <v>41</v>
      </c>
      <c r="O406" s="59"/>
      <c r="P406" s="173">
        <f t="shared" si="11"/>
        <v>0</v>
      </c>
      <c r="Q406" s="173">
        <v>1.8239999999999999E-2</v>
      </c>
      <c r="R406" s="173">
        <f t="shared" si="12"/>
        <v>10.798079999999999</v>
      </c>
      <c r="S406" s="173">
        <v>0</v>
      </c>
      <c r="T406" s="174">
        <f t="shared" si="13"/>
        <v>0</v>
      </c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R406" s="175" t="s">
        <v>126</v>
      </c>
      <c r="AT406" s="175" t="s">
        <v>122</v>
      </c>
      <c r="AU406" s="175" t="s">
        <v>127</v>
      </c>
      <c r="AY406" s="18" t="s">
        <v>120</v>
      </c>
      <c r="BE406" s="176">
        <f t="shared" si="14"/>
        <v>0</v>
      </c>
      <c r="BF406" s="176">
        <f t="shared" si="15"/>
        <v>0</v>
      </c>
      <c r="BG406" s="176">
        <f t="shared" si="16"/>
        <v>0</v>
      </c>
      <c r="BH406" s="176">
        <f t="shared" si="17"/>
        <v>0</v>
      </c>
      <c r="BI406" s="176">
        <f t="shared" si="18"/>
        <v>0</v>
      </c>
      <c r="BJ406" s="18" t="s">
        <v>127</v>
      </c>
      <c r="BK406" s="176">
        <f t="shared" si="19"/>
        <v>0</v>
      </c>
      <c r="BL406" s="18" t="s">
        <v>126</v>
      </c>
      <c r="BM406" s="175" t="s">
        <v>543</v>
      </c>
    </row>
    <row r="407" spans="1:65" s="2" customFormat="1" ht="24" customHeight="1">
      <c r="A407" s="33"/>
      <c r="B407" s="162"/>
      <c r="C407" s="163" t="s">
        <v>544</v>
      </c>
      <c r="D407" s="163" t="s">
        <v>122</v>
      </c>
      <c r="E407" s="164" t="s">
        <v>545</v>
      </c>
      <c r="F407" s="165" t="s">
        <v>546</v>
      </c>
      <c r="G407" s="166" t="s">
        <v>336</v>
      </c>
      <c r="H407" s="270">
        <v>592</v>
      </c>
      <c r="I407" s="168"/>
      <c r="J407" s="169">
        <f t="shared" si="10"/>
        <v>0</v>
      </c>
      <c r="K407" s="170"/>
      <c r="L407" s="34"/>
      <c r="M407" s="171" t="s">
        <v>1</v>
      </c>
      <c r="N407" s="172" t="s">
        <v>41</v>
      </c>
      <c r="O407" s="59"/>
      <c r="P407" s="173">
        <f t="shared" si="11"/>
        <v>0</v>
      </c>
      <c r="Q407" s="173">
        <v>9.6000000000000002E-4</v>
      </c>
      <c r="R407" s="173">
        <f t="shared" si="12"/>
        <v>0.56832000000000005</v>
      </c>
      <c r="S407" s="173">
        <v>0</v>
      </c>
      <c r="T407" s="174">
        <f t="shared" si="13"/>
        <v>0</v>
      </c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R407" s="175" t="s">
        <v>126</v>
      </c>
      <c r="AT407" s="175" t="s">
        <v>122</v>
      </c>
      <c r="AU407" s="175" t="s">
        <v>127</v>
      </c>
      <c r="AY407" s="18" t="s">
        <v>120</v>
      </c>
      <c r="BE407" s="176">
        <f t="shared" si="14"/>
        <v>0</v>
      </c>
      <c r="BF407" s="176">
        <f t="shared" si="15"/>
        <v>0</v>
      </c>
      <c r="BG407" s="176">
        <f t="shared" si="16"/>
        <v>0</v>
      </c>
      <c r="BH407" s="176">
        <f t="shared" si="17"/>
        <v>0</v>
      </c>
      <c r="BI407" s="176">
        <f t="shared" si="18"/>
        <v>0</v>
      </c>
      <c r="BJ407" s="18" t="s">
        <v>127</v>
      </c>
      <c r="BK407" s="176">
        <f t="shared" si="19"/>
        <v>0</v>
      </c>
      <c r="BL407" s="18" t="s">
        <v>126</v>
      </c>
      <c r="BM407" s="175" t="s">
        <v>547</v>
      </c>
    </row>
    <row r="408" spans="1:65" s="2" customFormat="1" ht="24" customHeight="1">
      <c r="A408" s="33"/>
      <c r="B408" s="162"/>
      <c r="C408" s="163" t="s">
        <v>548</v>
      </c>
      <c r="D408" s="163" t="s">
        <v>122</v>
      </c>
      <c r="E408" s="164" t="s">
        <v>549</v>
      </c>
      <c r="F408" s="165" t="s">
        <v>550</v>
      </c>
      <c r="G408" s="166" t="s">
        <v>365</v>
      </c>
      <c r="H408" s="270"/>
      <c r="I408" s="168"/>
      <c r="J408" s="169">
        <f t="shared" si="10"/>
        <v>0</v>
      </c>
      <c r="K408" s="170"/>
      <c r="L408" s="34"/>
      <c r="M408" s="171" t="s">
        <v>1</v>
      </c>
      <c r="N408" s="172" t="s">
        <v>41</v>
      </c>
      <c r="O408" s="59"/>
      <c r="P408" s="173">
        <f t="shared" si="11"/>
        <v>0</v>
      </c>
      <c r="Q408" s="173">
        <v>0</v>
      </c>
      <c r="R408" s="173">
        <f t="shared" si="12"/>
        <v>0</v>
      </c>
      <c r="S408" s="173">
        <v>0</v>
      </c>
      <c r="T408" s="174">
        <f t="shared" si="13"/>
        <v>0</v>
      </c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R408" s="175" t="s">
        <v>353</v>
      </c>
      <c r="AT408" s="175" t="s">
        <v>122</v>
      </c>
      <c r="AU408" s="175" t="s">
        <v>127</v>
      </c>
      <c r="AY408" s="18" t="s">
        <v>120</v>
      </c>
      <c r="BE408" s="176">
        <f t="shared" si="14"/>
        <v>0</v>
      </c>
      <c r="BF408" s="176">
        <f t="shared" si="15"/>
        <v>0</v>
      </c>
      <c r="BG408" s="176">
        <f t="shared" si="16"/>
        <v>0</v>
      </c>
      <c r="BH408" s="176">
        <f t="shared" si="17"/>
        <v>0</v>
      </c>
      <c r="BI408" s="176">
        <f t="shared" si="18"/>
        <v>0</v>
      </c>
      <c r="BJ408" s="18" t="s">
        <v>127</v>
      </c>
      <c r="BK408" s="176">
        <f t="shared" si="19"/>
        <v>0</v>
      </c>
      <c r="BL408" s="18" t="s">
        <v>353</v>
      </c>
      <c r="BM408" s="175" t="s">
        <v>551</v>
      </c>
    </row>
    <row r="409" spans="1:65" s="12" customFormat="1" ht="22.9" customHeight="1">
      <c r="B409" s="149"/>
      <c r="D409" s="150" t="s">
        <v>74</v>
      </c>
      <c r="E409" s="160" t="s">
        <v>552</v>
      </c>
      <c r="F409" s="160" t="s">
        <v>553</v>
      </c>
      <c r="I409" s="152"/>
      <c r="J409" s="161">
        <f>BK409</f>
        <v>0</v>
      </c>
      <c r="L409" s="149"/>
      <c r="M409" s="154"/>
      <c r="N409" s="155"/>
      <c r="O409" s="155"/>
      <c r="P409" s="156">
        <f>SUM(P410:P450)</f>
        <v>0</v>
      </c>
      <c r="Q409" s="155"/>
      <c r="R409" s="156">
        <f>SUM(R410:R450)</f>
        <v>0.65894999999999981</v>
      </c>
      <c r="S409" s="155"/>
      <c r="T409" s="157">
        <f>SUM(T410:T450)</f>
        <v>0</v>
      </c>
      <c r="AR409" s="150" t="s">
        <v>127</v>
      </c>
      <c r="AT409" s="158" t="s">
        <v>74</v>
      </c>
      <c r="AU409" s="158" t="s">
        <v>83</v>
      </c>
      <c r="AY409" s="150" t="s">
        <v>120</v>
      </c>
      <c r="BK409" s="159">
        <f>SUM(BK410:BK450)</f>
        <v>0</v>
      </c>
    </row>
    <row r="410" spans="1:65" s="2" customFormat="1" ht="16.5" customHeight="1">
      <c r="A410" s="33"/>
      <c r="B410" s="162"/>
      <c r="C410" s="163" t="s">
        <v>554</v>
      </c>
      <c r="D410" s="163" t="s">
        <v>122</v>
      </c>
      <c r="E410" s="164" t="s">
        <v>555</v>
      </c>
      <c r="F410" s="165" t="s">
        <v>556</v>
      </c>
      <c r="G410" s="166" t="s">
        <v>376</v>
      </c>
      <c r="H410" s="167">
        <v>7</v>
      </c>
      <c r="I410" s="168"/>
      <c r="J410" s="169">
        <f t="shared" ref="J410:J450" si="20">ROUND(I410*H410,2)</f>
        <v>0</v>
      </c>
      <c r="K410" s="170"/>
      <c r="L410" s="34"/>
      <c r="M410" s="171" t="s">
        <v>1</v>
      </c>
      <c r="N410" s="172" t="s">
        <v>41</v>
      </c>
      <c r="O410" s="59"/>
      <c r="P410" s="173">
        <f t="shared" ref="P410:P450" si="21">O410*H410</f>
        <v>0</v>
      </c>
      <c r="Q410" s="173">
        <v>7.2000000000000005E-4</v>
      </c>
      <c r="R410" s="173">
        <f t="shared" ref="R410:R450" si="22">Q410*H410</f>
        <v>5.0400000000000002E-3</v>
      </c>
      <c r="S410" s="173">
        <v>0</v>
      </c>
      <c r="T410" s="174">
        <f t="shared" ref="T410:T450" si="23">S410*H410</f>
        <v>0</v>
      </c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R410" s="175" t="s">
        <v>353</v>
      </c>
      <c r="AT410" s="175" t="s">
        <v>122</v>
      </c>
      <c r="AU410" s="175" t="s">
        <v>127</v>
      </c>
      <c r="AY410" s="18" t="s">
        <v>120</v>
      </c>
      <c r="BE410" s="176">
        <f t="shared" ref="BE410:BE450" si="24">IF(N410="základná",J410,0)</f>
        <v>0</v>
      </c>
      <c r="BF410" s="176">
        <f t="shared" ref="BF410:BF450" si="25">IF(N410="znížená",J410,0)</f>
        <v>0</v>
      </c>
      <c r="BG410" s="176">
        <f t="shared" ref="BG410:BG450" si="26">IF(N410="zákl. prenesená",J410,0)</f>
        <v>0</v>
      </c>
      <c r="BH410" s="176">
        <f t="shared" ref="BH410:BH450" si="27">IF(N410="zníž. prenesená",J410,0)</f>
        <v>0</v>
      </c>
      <c r="BI410" s="176">
        <f t="shared" ref="BI410:BI450" si="28">IF(N410="nulová",J410,0)</f>
        <v>0</v>
      </c>
      <c r="BJ410" s="18" t="s">
        <v>127</v>
      </c>
      <c r="BK410" s="176">
        <f t="shared" ref="BK410:BK450" si="29">ROUND(I410*H410,2)</f>
        <v>0</v>
      </c>
      <c r="BL410" s="18" t="s">
        <v>353</v>
      </c>
      <c r="BM410" s="175" t="s">
        <v>557</v>
      </c>
    </row>
    <row r="411" spans="1:65" s="2" customFormat="1" ht="24" customHeight="1">
      <c r="A411" s="33"/>
      <c r="B411" s="162"/>
      <c r="C411" s="209" t="s">
        <v>558</v>
      </c>
      <c r="D411" s="209" t="s">
        <v>311</v>
      </c>
      <c r="E411" s="210" t="s">
        <v>559</v>
      </c>
      <c r="F411" s="211" t="s">
        <v>560</v>
      </c>
      <c r="G411" s="212" t="s">
        <v>376</v>
      </c>
      <c r="H411" s="213">
        <v>7</v>
      </c>
      <c r="I411" s="214"/>
      <c r="J411" s="215">
        <f t="shared" si="20"/>
        <v>0</v>
      </c>
      <c r="K411" s="216"/>
      <c r="L411" s="217"/>
      <c r="M411" s="218" t="s">
        <v>1</v>
      </c>
      <c r="N411" s="219" t="s">
        <v>41</v>
      </c>
      <c r="O411" s="59"/>
      <c r="P411" s="173">
        <f t="shared" si="21"/>
        <v>0</v>
      </c>
      <c r="Q411" s="173">
        <v>1.35E-2</v>
      </c>
      <c r="R411" s="173">
        <f t="shared" si="22"/>
        <v>9.4500000000000001E-2</v>
      </c>
      <c r="S411" s="173">
        <v>0</v>
      </c>
      <c r="T411" s="174">
        <f t="shared" si="23"/>
        <v>0</v>
      </c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R411" s="175" t="s">
        <v>416</v>
      </c>
      <c r="AT411" s="175" t="s">
        <v>311</v>
      </c>
      <c r="AU411" s="175" t="s">
        <v>127</v>
      </c>
      <c r="AY411" s="18" t="s">
        <v>120</v>
      </c>
      <c r="BE411" s="176">
        <f t="shared" si="24"/>
        <v>0</v>
      </c>
      <c r="BF411" s="176">
        <f t="shared" si="25"/>
        <v>0</v>
      </c>
      <c r="BG411" s="176">
        <f t="shared" si="26"/>
        <v>0</v>
      </c>
      <c r="BH411" s="176">
        <f t="shared" si="27"/>
        <v>0</v>
      </c>
      <c r="BI411" s="176">
        <f t="shared" si="28"/>
        <v>0</v>
      </c>
      <c r="BJ411" s="18" t="s">
        <v>127</v>
      </c>
      <c r="BK411" s="176">
        <f t="shared" si="29"/>
        <v>0</v>
      </c>
      <c r="BL411" s="18" t="s">
        <v>353</v>
      </c>
      <c r="BM411" s="175" t="s">
        <v>561</v>
      </c>
    </row>
    <row r="412" spans="1:65" s="2" customFormat="1" ht="16.5" customHeight="1">
      <c r="A412" s="33"/>
      <c r="B412" s="162"/>
      <c r="C412" s="163" t="s">
        <v>562</v>
      </c>
      <c r="D412" s="163" t="s">
        <v>122</v>
      </c>
      <c r="E412" s="164" t="s">
        <v>563</v>
      </c>
      <c r="F412" s="165" t="s">
        <v>564</v>
      </c>
      <c r="G412" s="166" t="s">
        <v>376</v>
      </c>
      <c r="H412" s="167">
        <v>1</v>
      </c>
      <c r="I412" s="168"/>
      <c r="J412" s="169">
        <f t="shared" si="20"/>
        <v>0</v>
      </c>
      <c r="K412" s="170"/>
      <c r="L412" s="34"/>
      <c r="M412" s="171" t="s">
        <v>1</v>
      </c>
      <c r="N412" s="172" t="s">
        <v>41</v>
      </c>
      <c r="O412" s="59"/>
      <c r="P412" s="173">
        <f t="shared" si="21"/>
        <v>0</v>
      </c>
      <c r="Q412" s="173">
        <v>1.7000000000000001E-4</v>
      </c>
      <c r="R412" s="173">
        <f t="shared" si="22"/>
        <v>1.7000000000000001E-4</v>
      </c>
      <c r="S412" s="173">
        <v>0</v>
      </c>
      <c r="T412" s="174">
        <f t="shared" si="23"/>
        <v>0</v>
      </c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R412" s="175" t="s">
        <v>353</v>
      </c>
      <c r="AT412" s="175" t="s">
        <v>122</v>
      </c>
      <c r="AU412" s="175" t="s">
        <v>127</v>
      </c>
      <c r="AY412" s="18" t="s">
        <v>120</v>
      </c>
      <c r="BE412" s="176">
        <f t="shared" si="24"/>
        <v>0</v>
      </c>
      <c r="BF412" s="176">
        <f t="shared" si="25"/>
        <v>0</v>
      </c>
      <c r="BG412" s="176">
        <f t="shared" si="26"/>
        <v>0</v>
      </c>
      <c r="BH412" s="176">
        <f t="shared" si="27"/>
        <v>0</v>
      </c>
      <c r="BI412" s="176">
        <f t="shared" si="28"/>
        <v>0</v>
      </c>
      <c r="BJ412" s="18" t="s">
        <v>127</v>
      </c>
      <c r="BK412" s="176">
        <f t="shared" si="29"/>
        <v>0</v>
      </c>
      <c r="BL412" s="18" t="s">
        <v>353</v>
      </c>
      <c r="BM412" s="175" t="s">
        <v>565</v>
      </c>
    </row>
    <row r="413" spans="1:65" s="2" customFormat="1" ht="24" customHeight="1">
      <c r="A413" s="33"/>
      <c r="B413" s="162"/>
      <c r="C413" s="209" t="s">
        <v>566</v>
      </c>
      <c r="D413" s="209" t="s">
        <v>311</v>
      </c>
      <c r="E413" s="210" t="s">
        <v>567</v>
      </c>
      <c r="F413" s="211" t="s">
        <v>568</v>
      </c>
      <c r="G413" s="212" t="s">
        <v>376</v>
      </c>
      <c r="H413" s="213">
        <v>1</v>
      </c>
      <c r="I413" s="214"/>
      <c r="J413" s="215">
        <f t="shared" si="20"/>
        <v>0</v>
      </c>
      <c r="K413" s="216"/>
      <c r="L413" s="217"/>
      <c r="M413" s="218" t="s">
        <v>1</v>
      </c>
      <c r="N413" s="219" t="s">
        <v>41</v>
      </c>
      <c r="O413" s="59"/>
      <c r="P413" s="173">
        <f t="shared" si="21"/>
        <v>0</v>
      </c>
      <c r="Q413" s="173">
        <v>2.3E-2</v>
      </c>
      <c r="R413" s="173">
        <f t="shared" si="22"/>
        <v>2.3E-2</v>
      </c>
      <c r="S413" s="173">
        <v>0</v>
      </c>
      <c r="T413" s="174">
        <f t="shared" si="23"/>
        <v>0</v>
      </c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R413" s="175" t="s">
        <v>416</v>
      </c>
      <c r="AT413" s="175" t="s">
        <v>311</v>
      </c>
      <c r="AU413" s="175" t="s">
        <v>127</v>
      </c>
      <c r="AY413" s="18" t="s">
        <v>120</v>
      </c>
      <c r="BE413" s="176">
        <f t="shared" si="24"/>
        <v>0</v>
      </c>
      <c r="BF413" s="176">
        <f t="shared" si="25"/>
        <v>0</v>
      </c>
      <c r="BG413" s="176">
        <f t="shared" si="26"/>
        <v>0</v>
      </c>
      <c r="BH413" s="176">
        <f t="shared" si="27"/>
        <v>0</v>
      </c>
      <c r="BI413" s="176">
        <f t="shared" si="28"/>
        <v>0</v>
      </c>
      <c r="BJ413" s="18" t="s">
        <v>127</v>
      </c>
      <c r="BK413" s="176">
        <f t="shared" si="29"/>
        <v>0</v>
      </c>
      <c r="BL413" s="18" t="s">
        <v>353</v>
      </c>
      <c r="BM413" s="175" t="s">
        <v>569</v>
      </c>
    </row>
    <row r="414" spans="1:65" s="2" customFormat="1" ht="24" customHeight="1">
      <c r="A414" s="33"/>
      <c r="B414" s="162"/>
      <c r="C414" s="163" t="s">
        <v>570</v>
      </c>
      <c r="D414" s="163" t="s">
        <v>122</v>
      </c>
      <c r="E414" s="164" t="s">
        <v>571</v>
      </c>
      <c r="F414" s="165" t="s">
        <v>572</v>
      </c>
      <c r="G414" s="166" t="s">
        <v>518</v>
      </c>
      <c r="H414" s="167">
        <v>2</v>
      </c>
      <c r="I414" s="168"/>
      <c r="J414" s="169">
        <f t="shared" si="20"/>
        <v>0</v>
      </c>
      <c r="K414" s="170"/>
      <c r="L414" s="34"/>
      <c r="M414" s="171" t="s">
        <v>1</v>
      </c>
      <c r="N414" s="172" t="s">
        <v>41</v>
      </c>
      <c r="O414" s="59"/>
      <c r="P414" s="173">
        <f t="shared" si="21"/>
        <v>0</v>
      </c>
      <c r="Q414" s="173">
        <v>0</v>
      </c>
      <c r="R414" s="173">
        <f t="shared" si="22"/>
        <v>0</v>
      </c>
      <c r="S414" s="173">
        <v>0</v>
      </c>
      <c r="T414" s="174">
        <f t="shared" si="23"/>
        <v>0</v>
      </c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R414" s="175" t="s">
        <v>353</v>
      </c>
      <c r="AT414" s="175" t="s">
        <v>122</v>
      </c>
      <c r="AU414" s="175" t="s">
        <v>127</v>
      </c>
      <c r="AY414" s="18" t="s">
        <v>120</v>
      </c>
      <c r="BE414" s="176">
        <f t="shared" si="24"/>
        <v>0</v>
      </c>
      <c r="BF414" s="176">
        <f t="shared" si="25"/>
        <v>0</v>
      </c>
      <c r="BG414" s="176">
        <f t="shared" si="26"/>
        <v>0</v>
      </c>
      <c r="BH414" s="176">
        <f t="shared" si="27"/>
        <v>0</v>
      </c>
      <c r="BI414" s="176">
        <f t="shared" si="28"/>
        <v>0</v>
      </c>
      <c r="BJ414" s="18" t="s">
        <v>127</v>
      </c>
      <c r="BK414" s="176">
        <f t="shared" si="29"/>
        <v>0</v>
      </c>
      <c r="BL414" s="18" t="s">
        <v>353</v>
      </c>
      <c r="BM414" s="175" t="s">
        <v>573</v>
      </c>
    </row>
    <row r="415" spans="1:65" s="2" customFormat="1" ht="24" customHeight="1">
      <c r="A415" s="33"/>
      <c r="B415" s="162"/>
      <c r="C415" s="209" t="s">
        <v>574</v>
      </c>
      <c r="D415" s="209" t="s">
        <v>311</v>
      </c>
      <c r="E415" s="210" t="s">
        <v>575</v>
      </c>
      <c r="F415" s="211" t="s">
        <v>576</v>
      </c>
      <c r="G415" s="212" t="s">
        <v>376</v>
      </c>
      <c r="H415" s="213">
        <v>2</v>
      </c>
      <c r="I415" s="214"/>
      <c r="J415" s="215">
        <f t="shared" si="20"/>
        <v>0</v>
      </c>
      <c r="K415" s="216"/>
      <c r="L415" s="217"/>
      <c r="M415" s="218" t="s">
        <v>1</v>
      </c>
      <c r="N415" s="219" t="s">
        <v>41</v>
      </c>
      <c r="O415" s="59"/>
      <c r="P415" s="173">
        <f t="shared" si="21"/>
        <v>0</v>
      </c>
      <c r="Q415" s="173">
        <v>1.4500000000000001E-2</v>
      </c>
      <c r="R415" s="173">
        <f t="shared" si="22"/>
        <v>2.9000000000000001E-2</v>
      </c>
      <c r="S415" s="173">
        <v>0</v>
      </c>
      <c r="T415" s="174">
        <f t="shared" si="23"/>
        <v>0</v>
      </c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R415" s="175" t="s">
        <v>416</v>
      </c>
      <c r="AT415" s="175" t="s">
        <v>311</v>
      </c>
      <c r="AU415" s="175" t="s">
        <v>127</v>
      </c>
      <c r="AY415" s="18" t="s">
        <v>120</v>
      </c>
      <c r="BE415" s="176">
        <f t="shared" si="24"/>
        <v>0</v>
      </c>
      <c r="BF415" s="176">
        <f t="shared" si="25"/>
        <v>0</v>
      </c>
      <c r="BG415" s="176">
        <f t="shared" si="26"/>
        <v>0</v>
      </c>
      <c r="BH415" s="176">
        <f t="shared" si="27"/>
        <v>0</v>
      </c>
      <c r="BI415" s="176">
        <f t="shared" si="28"/>
        <v>0</v>
      </c>
      <c r="BJ415" s="18" t="s">
        <v>127</v>
      </c>
      <c r="BK415" s="176">
        <f t="shared" si="29"/>
        <v>0</v>
      </c>
      <c r="BL415" s="18" t="s">
        <v>353</v>
      </c>
      <c r="BM415" s="175" t="s">
        <v>577</v>
      </c>
    </row>
    <row r="416" spans="1:65" s="2" customFormat="1" ht="16.5" customHeight="1">
      <c r="A416" s="33"/>
      <c r="B416" s="162"/>
      <c r="C416" s="163" t="s">
        <v>578</v>
      </c>
      <c r="D416" s="163" t="s">
        <v>122</v>
      </c>
      <c r="E416" s="164" t="s">
        <v>579</v>
      </c>
      <c r="F416" s="165" t="s">
        <v>580</v>
      </c>
      <c r="G416" s="166" t="s">
        <v>581</v>
      </c>
      <c r="H416" s="167">
        <v>17</v>
      </c>
      <c r="I416" s="168"/>
      <c r="J416" s="169">
        <f t="shared" si="20"/>
        <v>0</v>
      </c>
      <c r="K416" s="170"/>
      <c r="L416" s="34"/>
      <c r="M416" s="171" t="s">
        <v>1</v>
      </c>
      <c r="N416" s="172" t="s">
        <v>41</v>
      </c>
      <c r="O416" s="59"/>
      <c r="P416" s="173">
        <f t="shared" si="21"/>
        <v>0</v>
      </c>
      <c r="Q416" s="173">
        <v>0</v>
      </c>
      <c r="R416" s="173">
        <f t="shared" si="22"/>
        <v>0</v>
      </c>
      <c r="S416" s="173">
        <v>0</v>
      </c>
      <c r="T416" s="174">
        <f t="shared" si="23"/>
        <v>0</v>
      </c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R416" s="175" t="s">
        <v>353</v>
      </c>
      <c r="AT416" s="175" t="s">
        <v>122</v>
      </c>
      <c r="AU416" s="175" t="s">
        <v>127</v>
      </c>
      <c r="AY416" s="18" t="s">
        <v>120</v>
      </c>
      <c r="BE416" s="176">
        <f t="shared" si="24"/>
        <v>0</v>
      </c>
      <c r="BF416" s="176">
        <f t="shared" si="25"/>
        <v>0</v>
      </c>
      <c r="BG416" s="176">
        <f t="shared" si="26"/>
        <v>0</v>
      </c>
      <c r="BH416" s="176">
        <f t="shared" si="27"/>
        <v>0</v>
      </c>
      <c r="BI416" s="176">
        <f t="shared" si="28"/>
        <v>0</v>
      </c>
      <c r="BJ416" s="18" t="s">
        <v>127</v>
      </c>
      <c r="BK416" s="176">
        <f t="shared" si="29"/>
        <v>0</v>
      </c>
      <c r="BL416" s="18" t="s">
        <v>353</v>
      </c>
      <c r="BM416" s="175" t="s">
        <v>582</v>
      </c>
    </row>
    <row r="417" spans="1:65" s="2" customFormat="1" ht="16.5" customHeight="1">
      <c r="A417" s="33"/>
      <c r="B417" s="162"/>
      <c r="C417" s="209" t="s">
        <v>583</v>
      </c>
      <c r="D417" s="209" t="s">
        <v>311</v>
      </c>
      <c r="E417" s="210" t="s">
        <v>584</v>
      </c>
      <c r="F417" s="211" t="s">
        <v>585</v>
      </c>
      <c r="G417" s="212" t="s">
        <v>376</v>
      </c>
      <c r="H417" s="213">
        <v>14</v>
      </c>
      <c r="I417" s="214"/>
      <c r="J417" s="215">
        <f t="shared" si="20"/>
        <v>0</v>
      </c>
      <c r="K417" s="216"/>
      <c r="L417" s="217"/>
      <c r="M417" s="218" t="s">
        <v>1</v>
      </c>
      <c r="N417" s="219" t="s">
        <v>41</v>
      </c>
      <c r="O417" s="59"/>
      <c r="P417" s="173">
        <f t="shared" si="21"/>
        <v>0</v>
      </c>
      <c r="Q417" s="173">
        <v>1.4999999999999999E-2</v>
      </c>
      <c r="R417" s="173">
        <f t="shared" si="22"/>
        <v>0.21</v>
      </c>
      <c r="S417" s="173">
        <v>0</v>
      </c>
      <c r="T417" s="174">
        <f t="shared" si="23"/>
        <v>0</v>
      </c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33"/>
      <c r="AR417" s="175" t="s">
        <v>416</v>
      </c>
      <c r="AT417" s="175" t="s">
        <v>311</v>
      </c>
      <c r="AU417" s="175" t="s">
        <v>127</v>
      </c>
      <c r="AY417" s="18" t="s">
        <v>120</v>
      </c>
      <c r="BE417" s="176">
        <f t="shared" si="24"/>
        <v>0</v>
      </c>
      <c r="BF417" s="176">
        <f t="shared" si="25"/>
        <v>0</v>
      </c>
      <c r="BG417" s="176">
        <f t="shared" si="26"/>
        <v>0</v>
      </c>
      <c r="BH417" s="176">
        <f t="shared" si="27"/>
        <v>0</v>
      </c>
      <c r="BI417" s="176">
        <f t="shared" si="28"/>
        <v>0</v>
      </c>
      <c r="BJ417" s="18" t="s">
        <v>127</v>
      </c>
      <c r="BK417" s="176">
        <f t="shared" si="29"/>
        <v>0</v>
      </c>
      <c r="BL417" s="18" t="s">
        <v>353</v>
      </c>
      <c r="BM417" s="175" t="s">
        <v>586</v>
      </c>
    </row>
    <row r="418" spans="1:65" s="2" customFormat="1" ht="24" customHeight="1">
      <c r="A418" s="33"/>
      <c r="B418" s="162"/>
      <c r="C418" s="209" t="s">
        <v>587</v>
      </c>
      <c r="D418" s="209" t="s">
        <v>311</v>
      </c>
      <c r="E418" s="210" t="s">
        <v>588</v>
      </c>
      <c r="F418" s="211" t="s">
        <v>589</v>
      </c>
      <c r="G418" s="212" t="s">
        <v>376</v>
      </c>
      <c r="H418" s="213">
        <v>1</v>
      </c>
      <c r="I418" s="214"/>
      <c r="J418" s="215">
        <f t="shared" si="20"/>
        <v>0</v>
      </c>
      <c r="K418" s="216"/>
      <c r="L418" s="217"/>
      <c r="M418" s="218" t="s">
        <v>1</v>
      </c>
      <c r="N418" s="219" t="s">
        <v>41</v>
      </c>
      <c r="O418" s="59"/>
      <c r="P418" s="173">
        <f t="shared" si="21"/>
        <v>0</v>
      </c>
      <c r="Q418" s="173">
        <v>1.84E-2</v>
      </c>
      <c r="R418" s="173">
        <f t="shared" si="22"/>
        <v>1.84E-2</v>
      </c>
      <c r="S418" s="173">
        <v>0</v>
      </c>
      <c r="T418" s="174">
        <f t="shared" si="23"/>
        <v>0</v>
      </c>
      <c r="U418" s="33"/>
      <c r="V418" s="33"/>
      <c r="W418" s="33"/>
      <c r="X418" s="33"/>
      <c r="Y418" s="33"/>
      <c r="Z418" s="33"/>
      <c r="AA418" s="33"/>
      <c r="AB418" s="33"/>
      <c r="AC418" s="33"/>
      <c r="AD418" s="33"/>
      <c r="AE418" s="33"/>
      <c r="AR418" s="175" t="s">
        <v>416</v>
      </c>
      <c r="AT418" s="175" t="s">
        <v>311</v>
      </c>
      <c r="AU418" s="175" t="s">
        <v>127</v>
      </c>
      <c r="AY418" s="18" t="s">
        <v>120</v>
      </c>
      <c r="BE418" s="176">
        <f t="shared" si="24"/>
        <v>0</v>
      </c>
      <c r="BF418" s="176">
        <f t="shared" si="25"/>
        <v>0</v>
      </c>
      <c r="BG418" s="176">
        <f t="shared" si="26"/>
        <v>0</v>
      </c>
      <c r="BH418" s="176">
        <f t="shared" si="27"/>
        <v>0</v>
      </c>
      <c r="BI418" s="176">
        <f t="shared" si="28"/>
        <v>0</v>
      </c>
      <c r="BJ418" s="18" t="s">
        <v>127</v>
      </c>
      <c r="BK418" s="176">
        <f t="shared" si="29"/>
        <v>0</v>
      </c>
      <c r="BL418" s="18" t="s">
        <v>353</v>
      </c>
      <c r="BM418" s="175" t="s">
        <v>590</v>
      </c>
    </row>
    <row r="419" spans="1:65" s="2" customFormat="1" ht="16.5" customHeight="1">
      <c r="A419" s="33"/>
      <c r="B419" s="162"/>
      <c r="C419" s="209" t="s">
        <v>591</v>
      </c>
      <c r="D419" s="209" t="s">
        <v>311</v>
      </c>
      <c r="E419" s="210" t="s">
        <v>592</v>
      </c>
      <c r="F419" s="211" t="s">
        <v>593</v>
      </c>
      <c r="G419" s="212" t="s">
        <v>376</v>
      </c>
      <c r="H419" s="213">
        <v>2</v>
      </c>
      <c r="I419" s="214"/>
      <c r="J419" s="215">
        <f t="shared" si="20"/>
        <v>0</v>
      </c>
      <c r="K419" s="216"/>
      <c r="L419" s="217"/>
      <c r="M419" s="218" t="s">
        <v>1</v>
      </c>
      <c r="N419" s="219" t="s">
        <v>41</v>
      </c>
      <c r="O419" s="59"/>
      <c r="P419" s="173">
        <f t="shared" si="21"/>
        <v>0</v>
      </c>
      <c r="Q419" s="173">
        <v>1.84E-2</v>
      </c>
      <c r="R419" s="173">
        <f t="shared" si="22"/>
        <v>3.6799999999999999E-2</v>
      </c>
      <c r="S419" s="173">
        <v>0</v>
      </c>
      <c r="T419" s="174">
        <f t="shared" si="23"/>
        <v>0</v>
      </c>
      <c r="U419" s="33"/>
      <c r="V419" s="33"/>
      <c r="W419" s="33"/>
      <c r="X419" s="33"/>
      <c r="Y419" s="33"/>
      <c r="Z419" s="33"/>
      <c r="AA419" s="33"/>
      <c r="AB419" s="33"/>
      <c r="AC419" s="33"/>
      <c r="AD419" s="33"/>
      <c r="AE419" s="33"/>
      <c r="AR419" s="175" t="s">
        <v>416</v>
      </c>
      <c r="AT419" s="175" t="s">
        <v>311</v>
      </c>
      <c r="AU419" s="175" t="s">
        <v>127</v>
      </c>
      <c r="AY419" s="18" t="s">
        <v>120</v>
      </c>
      <c r="BE419" s="176">
        <f t="shared" si="24"/>
        <v>0</v>
      </c>
      <c r="BF419" s="176">
        <f t="shared" si="25"/>
        <v>0</v>
      </c>
      <c r="BG419" s="176">
        <f t="shared" si="26"/>
        <v>0</v>
      </c>
      <c r="BH419" s="176">
        <f t="shared" si="27"/>
        <v>0</v>
      </c>
      <c r="BI419" s="176">
        <f t="shared" si="28"/>
        <v>0</v>
      </c>
      <c r="BJ419" s="18" t="s">
        <v>127</v>
      </c>
      <c r="BK419" s="176">
        <f t="shared" si="29"/>
        <v>0</v>
      </c>
      <c r="BL419" s="18" t="s">
        <v>353</v>
      </c>
      <c r="BM419" s="175" t="s">
        <v>594</v>
      </c>
    </row>
    <row r="420" spans="1:65" s="2" customFormat="1" ht="16.5" customHeight="1">
      <c r="A420" s="33"/>
      <c r="B420" s="162"/>
      <c r="C420" s="163" t="s">
        <v>595</v>
      </c>
      <c r="D420" s="163" t="s">
        <v>122</v>
      </c>
      <c r="E420" s="164" t="s">
        <v>596</v>
      </c>
      <c r="F420" s="165" t="s">
        <v>597</v>
      </c>
      <c r="G420" s="166" t="s">
        <v>518</v>
      </c>
      <c r="H420" s="167">
        <v>2</v>
      </c>
      <c r="I420" s="168"/>
      <c r="J420" s="169">
        <f t="shared" si="20"/>
        <v>0</v>
      </c>
      <c r="K420" s="170"/>
      <c r="L420" s="34"/>
      <c r="M420" s="171" t="s">
        <v>1</v>
      </c>
      <c r="N420" s="172" t="s">
        <v>41</v>
      </c>
      <c r="O420" s="59"/>
      <c r="P420" s="173">
        <f t="shared" si="21"/>
        <v>0</v>
      </c>
      <c r="Q420" s="173">
        <v>8.0000000000000004E-4</v>
      </c>
      <c r="R420" s="173">
        <f t="shared" si="22"/>
        <v>1.6000000000000001E-3</v>
      </c>
      <c r="S420" s="173">
        <v>0</v>
      </c>
      <c r="T420" s="174">
        <f t="shared" si="23"/>
        <v>0</v>
      </c>
      <c r="U420" s="33"/>
      <c r="V420" s="33"/>
      <c r="W420" s="33"/>
      <c r="X420" s="33"/>
      <c r="Y420" s="33"/>
      <c r="Z420" s="33"/>
      <c r="AA420" s="33"/>
      <c r="AB420" s="33"/>
      <c r="AC420" s="33"/>
      <c r="AD420" s="33"/>
      <c r="AE420" s="33"/>
      <c r="AR420" s="175" t="s">
        <v>353</v>
      </c>
      <c r="AT420" s="175" t="s">
        <v>122</v>
      </c>
      <c r="AU420" s="175" t="s">
        <v>127</v>
      </c>
      <c r="AY420" s="18" t="s">
        <v>120</v>
      </c>
      <c r="BE420" s="176">
        <f t="shared" si="24"/>
        <v>0</v>
      </c>
      <c r="BF420" s="176">
        <f t="shared" si="25"/>
        <v>0</v>
      </c>
      <c r="BG420" s="176">
        <f t="shared" si="26"/>
        <v>0</v>
      </c>
      <c r="BH420" s="176">
        <f t="shared" si="27"/>
        <v>0</v>
      </c>
      <c r="BI420" s="176">
        <f t="shared" si="28"/>
        <v>0</v>
      </c>
      <c r="BJ420" s="18" t="s">
        <v>127</v>
      </c>
      <c r="BK420" s="176">
        <f t="shared" si="29"/>
        <v>0</v>
      </c>
      <c r="BL420" s="18" t="s">
        <v>353</v>
      </c>
      <c r="BM420" s="175" t="s">
        <v>598</v>
      </c>
    </row>
    <row r="421" spans="1:65" s="2" customFormat="1" ht="16.5" customHeight="1">
      <c r="A421" s="33"/>
      <c r="B421" s="162"/>
      <c r="C421" s="209" t="s">
        <v>599</v>
      </c>
      <c r="D421" s="209" t="s">
        <v>311</v>
      </c>
      <c r="E421" s="210" t="s">
        <v>600</v>
      </c>
      <c r="F421" s="211" t="s">
        <v>601</v>
      </c>
      <c r="G421" s="212" t="s">
        <v>376</v>
      </c>
      <c r="H421" s="213">
        <v>2</v>
      </c>
      <c r="I421" s="214"/>
      <c r="J421" s="215">
        <f t="shared" si="20"/>
        <v>0</v>
      </c>
      <c r="K421" s="216"/>
      <c r="L421" s="217"/>
      <c r="M421" s="218" t="s">
        <v>1</v>
      </c>
      <c r="N421" s="219" t="s">
        <v>41</v>
      </c>
      <c r="O421" s="59"/>
      <c r="P421" s="173">
        <f t="shared" si="21"/>
        <v>0</v>
      </c>
      <c r="Q421" s="173">
        <v>2.9000000000000001E-2</v>
      </c>
      <c r="R421" s="173">
        <f t="shared" si="22"/>
        <v>5.8000000000000003E-2</v>
      </c>
      <c r="S421" s="173">
        <v>0</v>
      </c>
      <c r="T421" s="174">
        <f t="shared" si="23"/>
        <v>0</v>
      </c>
      <c r="U421" s="33"/>
      <c r="V421" s="33"/>
      <c r="W421" s="33"/>
      <c r="X421" s="33"/>
      <c r="Y421" s="33"/>
      <c r="Z421" s="33"/>
      <c r="AA421" s="33"/>
      <c r="AB421" s="33"/>
      <c r="AC421" s="33"/>
      <c r="AD421" s="33"/>
      <c r="AE421" s="33"/>
      <c r="AR421" s="175" t="s">
        <v>416</v>
      </c>
      <c r="AT421" s="175" t="s">
        <v>311</v>
      </c>
      <c r="AU421" s="175" t="s">
        <v>127</v>
      </c>
      <c r="AY421" s="18" t="s">
        <v>120</v>
      </c>
      <c r="BE421" s="176">
        <f t="shared" si="24"/>
        <v>0</v>
      </c>
      <c r="BF421" s="176">
        <f t="shared" si="25"/>
        <v>0</v>
      </c>
      <c r="BG421" s="176">
        <f t="shared" si="26"/>
        <v>0</v>
      </c>
      <c r="BH421" s="176">
        <f t="shared" si="27"/>
        <v>0</v>
      </c>
      <c r="BI421" s="176">
        <f t="shared" si="28"/>
        <v>0</v>
      </c>
      <c r="BJ421" s="18" t="s">
        <v>127</v>
      </c>
      <c r="BK421" s="176">
        <f t="shared" si="29"/>
        <v>0</v>
      </c>
      <c r="BL421" s="18" t="s">
        <v>353</v>
      </c>
      <c r="BM421" s="175" t="s">
        <v>602</v>
      </c>
    </row>
    <row r="422" spans="1:65" s="2" customFormat="1" ht="24" customHeight="1">
      <c r="A422" s="33"/>
      <c r="B422" s="162"/>
      <c r="C422" s="163" t="s">
        <v>603</v>
      </c>
      <c r="D422" s="163" t="s">
        <v>122</v>
      </c>
      <c r="E422" s="164" t="s">
        <v>604</v>
      </c>
      <c r="F422" s="165" t="s">
        <v>605</v>
      </c>
      <c r="G422" s="166" t="s">
        <v>518</v>
      </c>
      <c r="H422" s="167">
        <v>22</v>
      </c>
      <c r="I422" s="168"/>
      <c r="J422" s="169">
        <f t="shared" si="20"/>
        <v>0</v>
      </c>
      <c r="K422" s="170"/>
      <c r="L422" s="34"/>
      <c r="M422" s="171" t="s">
        <v>1</v>
      </c>
      <c r="N422" s="172" t="s">
        <v>41</v>
      </c>
      <c r="O422" s="59"/>
      <c r="P422" s="173">
        <f t="shared" si="21"/>
        <v>0</v>
      </c>
      <c r="Q422" s="173">
        <v>4.0000000000000003E-5</v>
      </c>
      <c r="R422" s="173">
        <f t="shared" si="22"/>
        <v>8.8000000000000003E-4</v>
      </c>
      <c r="S422" s="173">
        <v>0</v>
      </c>
      <c r="T422" s="174">
        <f t="shared" si="23"/>
        <v>0</v>
      </c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R422" s="175" t="s">
        <v>353</v>
      </c>
      <c r="AT422" s="175" t="s">
        <v>122</v>
      </c>
      <c r="AU422" s="175" t="s">
        <v>127</v>
      </c>
      <c r="AY422" s="18" t="s">
        <v>120</v>
      </c>
      <c r="BE422" s="176">
        <f t="shared" si="24"/>
        <v>0</v>
      </c>
      <c r="BF422" s="176">
        <f t="shared" si="25"/>
        <v>0</v>
      </c>
      <c r="BG422" s="176">
        <f t="shared" si="26"/>
        <v>0</v>
      </c>
      <c r="BH422" s="176">
        <f t="shared" si="27"/>
        <v>0</v>
      </c>
      <c r="BI422" s="176">
        <f t="shared" si="28"/>
        <v>0</v>
      </c>
      <c r="BJ422" s="18" t="s">
        <v>127</v>
      </c>
      <c r="BK422" s="176">
        <f t="shared" si="29"/>
        <v>0</v>
      </c>
      <c r="BL422" s="18" t="s">
        <v>353</v>
      </c>
      <c r="BM422" s="175" t="s">
        <v>606</v>
      </c>
    </row>
    <row r="423" spans="1:65" s="2" customFormat="1" ht="16.5" customHeight="1">
      <c r="A423" s="33"/>
      <c r="B423" s="162"/>
      <c r="C423" s="209" t="s">
        <v>607</v>
      </c>
      <c r="D423" s="209" t="s">
        <v>311</v>
      </c>
      <c r="E423" s="210" t="s">
        <v>608</v>
      </c>
      <c r="F423" s="211" t="s">
        <v>609</v>
      </c>
      <c r="G423" s="212" t="s">
        <v>376</v>
      </c>
      <c r="H423" s="213">
        <v>8</v>
      </c>
      <c r="I423" s="214"/>
      <c r="J423" s="215">
        <f t="shared" si="20"/>
        <v>0</v>
      </c>
      <c r="K423" s="216"/>
      <c r="L423" s="217"/>
      <c r="M423" s="218" t="s">
        <v>1</v>
      </c>
      <c r="N423" s="219" t="s">
        <v>41</v>
      </c>
      <c r="O423" s="59"/>
      <c r="P423" s="173">
        <f t="shared" si="21"/>
        <v>0</v>
      </c>
      <c r="Q423" s="173">
        <v>1.92E-3</v>
      </c>
      <c r="R423" s="173">
        <f t="shared" si="22"/>
        <v>1.536E-2</v>
      </c>
      <c r="S423" s="173">
        <v>0</v>
      </c>
      <c r="T423" s="174">
        <f t="shared" si="23"/>
        <v>0</v>
      </c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R423" s="175" t="s">
        <v>416</v>
      </c>
      <c r="AT423" s="175" t="s">
        <v>311</v>
      </c>
      <c r="AU423" s="175" t="s">
        <v>127</v>
      </c>
      <c r="AY423" s="18" t="s">
        <v>120</v>
      </c>
      <c r="BE423" s="176">
        <f t="shared" si="24"/>
        <v>0</v>
      </c>
      <c r="BF423" s="176">
        <f t="shared" si="25"/>
        <v>0</v>
      </c>
      <c r="BG423" s="176">
        <f t="shared" si="26"/>
        <v>0</v>
      </c>
      <c r="BH423" s="176">
        <f t="shared" si="27"/>
        <v>0</v>
      </c>
      <c r="BI423" s="176">
        <f t="shared" si="28"/>
        <v>0</v>
      </c>
      <c r="BJ423" s="18" t="s">
        <v>127</v>
      </c>
      <c r="BK423" s="176">
        <f t="shared" si="29"/>
        <v>0</v>
      </c>
      <c r="BL423" s="18" t="s">
        <v>353</v>
      </c>
      <c r="BM423" s="175" t="s">
        <v>610</v>
      </c>
    </row>
    <row r="424" spans="1:65" s="2" customFormat="1" ht="16.5" customHeight="1">
      <c r="A424" s="33"/>
      <c r="B424" s="162"/>
      <c r="C424" s="209" t="s">
        <v>611</v>
      </c>
      <c r="D424" s="209" t="s">
        <v>311</v>
      </c>
      <c r="E424" s="210" t="s">
        <v>612</v>
      </c>
      <c r="F424" s="211" t="s">
        <v>613</v>
      </c>
      <c r="G424" s="212" t="s">
        <v>376</v>
      </c>
      <c r="H424" s="213">
        <v>14</v>
      </c>
      <c r="I424" s="214"/>
      <c r="J424" s="215">
        <f t="shared" si="20"/>
        <v>0</v>
      </c>
      <c r="K424" s="216"/>
      <c r="L424" s="217"/>
      <c r="M424" s="218" t="s">
        <v>1</v>
      </c>
      <c r="N424" s="219" t="s">
        <v>41</v>
      </c>
      <c r="O424" s="59"/>
      <c r="P424" s="173">
        <f t="shared" si="21"/>
        <v>0</v>
      </c>
      <c r="Q424" s="173">
        <v>2.0799999999999998E-3</v>
      </c>
      <c r="R424" s="173">
        <f t="shared" si="22"/>
        <v>2.9119999999999997E-2</v>
      </c>
      <c r="S424" s="173">
        <v>0</v>
      </c>
      <c r="T424" s="174">
        <f t="shared" si="23"/>
        <v>0</v>
      </c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R424" s="175" t="s">
        <v>416</v>
      </c>
      <c r="AT424" s="175" t="s">
        <v>311</v>
      </c>
      <c r="AU424" s="175" t="s">
        <v>127</v>
      </c>
      <c r="AY424" s="18" t="s">
        <v>120</v>
      </c>
      <c r="BE424" s="176">
        <f t="shared" si="24"/>
        <v>0</v>
      </c>
      <c r="BF424" s="176">
        <f t="shared" si="25"/>
        <v>0</v>
      </c>
      <c r="BG424" s="176">
        <f t="shared" si="26"/>
        <v>0</v>
      </c>
      <c r="BH424" s="176">
        <f t="shared" si="27"/>
        <v>0</v>
      </c>
      <c r="BI424" s="176">
        <f t="shared" si="28"/>
        <v>0</v>
      </c>
      <c r="BJ424" s="18" t="s">
        <v>127</v>
      </c>
      <c r="BK424" s="176">
        <f t="shared" si="29"/>
        <v>0</v>
      </c>
      <c r="BL424" s="18" t="s">
        <v>353</v>
      </c>
      <c r="BM424" s="175" t="s">
        <v>614</v>
      </c>
    </row>
    <row r="425" spans="1:65" s="2" customFormat="1" ht="16.5" customHeight="1">
      <c r="A425" s="33"/>
      <c r="B425" s="162"/>
      <c r="C425" s="163" t="s">
        <v>615</v>
      </c>
      <c r="D425" s="163" t="s">
        <v>122</v>
      </c>
      <c r="E425" s="164" t="s">
        <v>616</v>
      </c>
      <c r="F425" s="165" t="s">
        <v>617</v>
      </c>
      <c r="G425" s="166" t="s">
        <v>518</v>
      </c>
      <c r="H425" s="167">
        <v>1</v>
      </c>
      <c r="I425" s="168"/>
      <c r="J425" s="169">
        <f t="shared" si="20"/>
        <v>0</v>
      </c>
      <c r="K425" s="170"/>
      <c r="L425" s="34"/>
      <c r="M425" s="171" t="s">
        <v>1</v>
      </c>
      <c r="N425" s="172" t="s">
        <v>41</v>
      </c>
      <c r="O425" s="59"/>
      <c r="P425" s="173">
        <f t="shared" si="21"/>
        <v>0</v>
      </c>
      <c r="Q425" s="173">
        <v>2.5000000000000001E-4</v>
      </c>
      <c r="R425" s="173">
        <f t="shared" si="22"/>
        <v>2.5000000000000001E-4</v>
      </c>
      <c r="S425" s="173">
        <v>0</v>
      </c>
      <c r="T425" s="174">
        <f t="shared" si="23"/>
        <v>0</v>
      </c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R425" s="175" t="s">
        <v>353</v>
      </c>
      <c r="AT425" s="175" t="s">
        <v>122</v>
      </c>
      <c r="AU425" s="175" t="s">
        <v>127</v>
      </c>
      <c r="AY425" s="18" t="s">
        <v>120</v>
      </c>
      <c r="BE425" s="176">
        <f t="shared" si="24"/>
        <v>0</v>
      </c>
      <c r="BF425" s="176">
        <f t="shared" si="25"/>
        <v>0</v>
      </c>
      <c r="BG425" s="176">
        <f t="shared" si="26"/>
        <v>0</v>
      </c>
      <c r="BH425" s="176">
        <f t="shared" si="27"/>
        <v>0</v>
      </c>
      <c r="BI425" s="176">
        <f t="shared" si="28"/>
        <v>0</v>
      </c>
      <c r="BJ425" s="18" t="s">
        <v>127</v>
      </c>
      <c r="BK425" s="176">
        <f t="shared" si="29"/>
        <v>0</v>
      </c>
      <c r="BL425" s="18" t="s">
        <v>353</v>
      </c>
      <c r="BM425" s="175" t="s">
        <v>618</v>
      </c>
    </row>
    <row r="426" spans="1:65" s="2" customFormat="1" ht="16.5" customHeight="1">
      <c r="A426" s="33"/>
      <c r="B426" s="162"/>
      <c r="C426" s="209" t="s">
        <v>619</v>
      </c>
      <c r="D426" s="209" t="s">
        <v>311</v>
      </c>
      <c r="E426" s="210" t="s">
        <v>620</v>
      </c>
      <c r="F426" s="211" t="s">
        <v>621</v>
      </c>
      <c r="G426" s="212" t="s">
        <v>376</v>
      </c>
      <c r="H426" s="213">
        <v>1</v>
      </c>
      <c r="I426" s="214"/>
      <c r="J426" s="215">
        <f t="shared" si="20"/>
        <v>0</v>
      </c>
      <c r="K426" s="216"/>
      <c r="L426" s="217"/>
      <c r="M426" s="218" t="s">
        <v>1</v>
      </c>
      <c r="N426" s="219" t="s">
        <v>41</v>
      </c>
      <c r="O426" s="59"/>
      <c r="P426" s="173">
        <f t="shared" si="21"/>
        <v>0</v>
      </c>
      <c r="Q426" s="173">
        <v>2.82E-3</v>
      </c>
      <c r="R426" s="173">
        <f t="shared" si="22"/>
        <v>2.82E-3</v>
      </c>
      <c r="S426" s="173">
        <v>0</v>
      </c>
      <c r="T426" s="174">
        <f t="shared" si="23"/>
        <v>0</v>
      </c>
      <c r="U426" s="33"/>
      <c r="V426" s="33"/>
      <c r="W426" s="33"/>
      <c r="X426" s="33"/>
      <c r="Y426" s="33"/>
      <c r="Z426" s="33"/>
      <c r="AA426" s="33"/>
      <c r="AB426" s="33"/>
      <c r="AC426" s="33"/>
      <c r="AD426" s="33"/>
      <c r="AE426" s="33"/>
      <c r="AR426" s="175" t="s">
        <v>416</v>
      </c>
      <c r="AT426" s="175" t="s">
        <v>311</v>
      </c>
      <c r="AU426" s="175" t="s">
        <v>127</v>
      </c>
      <c r="AY426" s="18" t="s">
        <v>120</v>
      </c>
      <c r="BE426" s="176">
        <f t="shared" si="24"/>
        <v>0</v>
      </c>
      <c r="BF426" s="176">
        <f t="shared" si="25"/>
        <v>0</v>
      </c>
      <c r="BG426" s="176">
        <f t="shared" si="26"/>
        <v>0</v>
      </c>
      <c r="BH426" s="176">
        <f t="shared" si="27"/>
        <v>0</v>
      </c>
      <c r="BI426" s="176">
        <f t="shared" si="28"/>
        <v>0</v>
      </c>
      <c r="BJ426" s="18" t="s">
        <v>127</v>
      </c>
      <c r="BK426" s="176">
        <f t="shared" si="29"/>
        <v>0</v>
      </c>
      <c r="BL426" s="18" t="s">
        <v>353</v>
      </c>
      <c r="BM426" s="175" t="s">
        <v>622</v>
      </c>
    </row>
    <row r="427" spans="1:65" s="2" customFormat="1" ht="24" customHeight="1">
      <c r="A427" s="33"/>
      <c r="B427" s="162"/>
      <c r="C427" s="163" t="s">
        <v>623</v>
      </c>
      <c r="D427" s="163" t="s">
        <v>122</v>
      </c>
      <c r="E427" s="164" t="s">
        <v>624</v>
      </c>
      <c r="F427" s="165" t="s">
        <v>625</v>
      </c>
      <c r="G427" s="166" t="s">
        <v>518</v>
      </c>
      <c r="H427" s="167">
        <v>1</v>
      </c>
      <c r="I427" s="168"/>
      <c r="J427" s="169">
        <f t="shared" si="20"/>
        <v>0</v>
      </c>
      <c r="K427" s="170"/>
      <c r="L427" s="34"/>
      <c r="M427" s="171" t="s">
        <v>1</v>
      </c>
      <c r="N427" s="172" t="s">
        <v>41</v>
      </c>
      <c r="O427" s="59"/>
      <c r="P427" s="173">
        <f t="shared" si="21"/>
        <v>0</v>
      </c>
      <c r="Q427" s="173">
        <v>7.2000000000000005E-4</v>
      </c>
      <c r="R427" s="173">
        <f t="shared" si="22"/>
        <v>7.2000000000000005E-4</v>
      </c>
      <c r="S427" s="173">
        <v>0</v>
      </c>
      <c r="T427" s="174">
        <f t="shared" si="23"/>
        <v>0</v>
      </c>
      <c r="U427" s="33"/>
      <c r="V427" s="33"/>
      <c r="W427" s="33"/>
      <c r="X427" s="33"/>
      <c r="Y427" s="33"/>
      <c r="Z427" s="33"/>
      <c r="AA427" s="33"/>
      <c r="AB427" s="33"/>
      <c r="AC427" s="33"/>
      <c r="AD427" s="33"/>
      <c r="AE427" s="33"/>
      <c r="AR427" s="175" t="s">
        <v>353</v>
      </c>
      <c r="AT427" s="175" t="s">
        <v>122</v>
      </c>
      <c r="AU427" s="175" t="s">
        <v>127</v>
      </c>
      <c r="AY427" s="18" t="s">
        <v>120</v>
      </c>
      <c r="BE427" s="176">
        <f t="shared" si="24"/>
        <v>0</v>
      </c>
      <c r="BF427" s="176">
        <f t="shared" si="25"/>
        <v>0</v>
      </c>
      <c r="BG427" s="176">
        <f t="shared" si="26"/>
        <v>0</v>
      </c>
      <c r="BH427" s="176">
        <f t="shared" si="27"/>
        <v>0</v>
      </c>
      <c r="BI427" s="176">
        <f t="shared" si="28"/>
        <v>0</v>
      </c>
      <c r="BJ427" s="18" t="s">
        <v>127</v>
      </c>
      <c r="BK427" s="176">
        <f t="shared" si="29"/>
        <v>0</v>
      </c>
      <c r="BL427" s="18" t="s">
        <v>353</v>
      </c>
      <c r="BM427" s="175" t="s">
        <v>626</v>
      </c>
    </row>
    <row r="428" spans="1:65" s="2" customFormat="1" ht="24" customHeight="1">
      <c r="A428" s="33"/>
      <c r="B428" s="162"/>
      <c r="C428" s="209" t="s">
        <v>627</v>
      </c>
      <c r="D428" s="209" t="s">
        <v>311</v>
      </c>
      <c r="E428" s="210" t="s">
        <v>628</v>
      </c>
      <c r="F428" s="211" t="s">
        <v>629</v>
      </c>
      <c r="G428" s="212" t="s">
        <v>376</v>
      </c>
      <c r="H428" s="213">
        <v>1</v>
      </c>
      <c r="I428" s="214"/>
      <c r="J428" s="215">
        <f t="shared" si="20"/>
        <v>0</v>
      </c>
      <c r="K428" s="216"/>
      <c r="L428" s="217"/>
      <c r="M428" s="218" t="s">
        <v>1</v>
      </c>
      <c r="N428" s="219" t="s">
        <v>41</v>
      </c>
      <c r="O428" s="59"/>
      <c r="P428" s="173">
        <f t="shared" si="21"/>
        <v>0</v>
      </c>
      <c r="Q428" s="173">
        <v>1.6199999999999999E-2</v>
      </c>
      <c r="R428" s="173">
        <f t="shared" si="22"/>
        <v>1.6199999999999999E-2</v>
      </c>
      <c r="S428" s="173">
        <v>0</v>
      </c>
      <c r="T428" s="174">
        <f t="shared" si="23"/>
        <v>0</v>
      </c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33"/>
      <c r="AR428" s="175" t="s">
        <v>416</v>
      </c>
      <c r="AT428" s="175" t="s">
        <v>311</v>
      </c>
      <c r="AU428" s="175" t="s">
        <v>127</v>
      </c>
      <c r="AY428" s="18" t="s">
        <v>120</v>
      </c>
      <c r="BE428" s="176">
        <f t="shared" si="24"/>
        <v>0</v>
      </c>
      <c r="BF428" s="176">
        <f t="shared" si="25"/>
        <v>0</v>
      </c>
      <c r="BG428" s="176">
        <f t="shared" si="26"/>
        <v>0</v>
      </c>
      <c r="BH428" s="176">
        <f t="shared" si="27"/>
        <v>0</v>
      </c>
      <c r="BI428" s="176">
        <f t="shared" si="28"/>
        <v>0</v>
      </c>
      <c r="BJ428" s="18" t="s">
        <v>127</v>
      </c>
      <c r="BK428" s="176">
        <f t="shared" si="29"/>
        <v>0</v>
      </c>
      <c r="BL428" s="18" t="s">
        <v>353</v>
      </c>
      <c r="BM428" s="175" t="s">
        <v>630</v>
      </c>
    </row>
    <row r="429" spans="1:65" s="2" customFormat="1" ht="16.5" customHeight="1">
      <c r="A429" s="33"/>
      <c r="B429" s="162"/>
      <c r="C429" s="163" t="s">
        <v>631</v>
      </c>
      <c r="D429" s="163" t="s">
        <v>122</v>
      </c>
      <c r="E429" s="164" t="s">
        <v>632</v>
      </c>
      <c r="F429" s="165" t="s">
        <v>633</v>
      </c>
      <c r="G429" s="166" t="s">
        <v>581</v>
      </c>
      <c r="H429" s="167">
        <v>10</v>
      </c>
      <c r="I429" s="168"/>
      <c r="J429" s="169">
        <f t="shared" si="20"/>
        <v>0</v>
      </c>
      <c r="K429" s="170"/>
      <c r="L429" s="34"/>
      <c r="M429" s="171" t="s">
        <v>1</v>
      </c>
      <c r="N429" s="172" t="s">
        <v>41</v>
      </c>
      <c r="O429" s="59"/>
      <c r="P429" s="173">
        <f t="shared" si="21"/>
        <v>0</v>
      </c>
      <c r="Q429" s="173">
        <v>2.7999999999999998E-4</v>
      </c>
      <c r="R429" s="173">
        <f t="shared" si="22"/>
        <v>2.7999999999999995E-3</v>
      </c>
      <c r="S429" s="173">
        <v>0</v>
      </c>
      <c r="T429" s="174">
        <f t="shared" si="23"/>
        <v>0</v>
      </c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R429" s="175" t="s">
        <v>353</v>
      </c>
      <c r="AT429" s="175" t="s">
        <v>122</v>
      </c>
      <c r="AU429" s="175" t="s">
        <v>127</v>
      </c>
      <c r="AY429" s="18" t="s">
        <v>120</v>
      </c>
      <c r="BE429" s="176">
        <f t="shared" si="24"/>
        <v>0</v>
      </c>
      <c r="BF429" s="176">
        <f t="shared" si="25"/>
        <v>0</v>
      </c>
      <c r="BG429" s="176">
        <f t="shared" si="26"/>
        <v>0</v>
      </c>
      <c r="BH429" s="176">
        <f t="shared" si="27"/>
        <v>0</v>
      </c>
      <c r="BI429" s="176">
        <f t="shared" si="28"/>
        <v>0</v>
      </c>
      <c r="BJ429" s="18" t="s">
        <v>127</v>
      </c>
      <c r="BK429" s="176">
        <f t="shared" si="29"/>
        <v>0</v>
      </c>
      <c r="BL429" s="18" t="s">
        <v>353</v>
      </c>
      <c r="BM429" s="175" t="s">
        <v>634</v>
      </c>
    </row>
    <row r="430" spans="1:65" s="2" customFormat="1" ht="16.5" customHeight="1">
      <c r="A430" s="33"/>
      <c r="B430" s="162"/>
      <c r="C430" s="209" t="s">
        <v>635</v>
      </c>
      <c r="D430" s="209" t="s">
        <v>311</v>
      </c>
      <c r="E430" s="210" t="s">
        <v>636</v>
      </c>
      <c r="F430" s="211" t="s">
        <v>637</v>
      </c>
      <c r="G430" s="212" t="s">
        <v>376</v>
      </c>
      <c r="H430" s="213">
        <v>10</v>
      </c>
      <c r="I430" s="214"/>
      <c r="J430" s="215">
        <f t="shared" si="20"/>
        <v>0</v>
      </c>
      <c r="K430" s="216"/>
      <c r="L430" s="217"/>
      <c r="M430" s="218" t="s">
        <v>1</v>
      </c>
      <c r="N430" s="219" t="s">
        <v>41</v>
      </c>
      <c r="O430" s="59"/>
      <c r="P430" s="173">
        <f t="shared" si="21"/>
        <v>0</v>
      </c>
      <c r="Q430" s="173">
        <v>1E-4</v>
      </c>
      <c r="R430" s="173">
        <f t="shared" si="22"/>
        <v>1E-3</v>
      </c>
      <c r="S430" s="173">
        <v>0</v>
      </c>
      <c r="T430" s="174">
        <f t="shared" si="23"/>
        <v>0</v>
      </c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R430" s="175" t="s">
        <v>416</v>
      </c>
      <c r="AT430" s="175" t="s">
        <v>311</v>
      </c>
      <c r="AU430" s="175" t="s">
        <v>127</v>
      </c>
      <c r="AY430" s="18" t="s">
        <v>120</v>
      </c>
      <c r="BE430" s="176">
        <f t="shared" si="24"/>
        <v>0</v>
      </c>
      <c r="BF430" s="176">
        <f t="shared" si="25"/>
        <v>0</v>
      </c>
      <c r="BG430" s="176">
        <f t="shared" si="26"/>
        <v>0</v>
      </c>
      <c r="BH430" s="176">
        <f t="shared" si="27"/>
        <v>0</v>
      </c>
      <c r="BI430" s="176">
        <f t="shared" si="28"/>
        <v>0</v>
      </c>
      <c r="BJ430" s="18" t="s">
        <v>127</v>
      </c>
      <c r="BK430" s="176">
        <f t="shared" si="29"/>
        <v>0</v>
      </c>
      <c r="BL430" s="18" t="s">
        <v>353</v>
      </c>
      <c r="BM430" s="175" t="s">
        <v>638</v>
      </c>
    </row>
    <row r="431" spans="1:65" s="2" customFormat="1" ht="16.5" customHeight="1">
      <c r="A431" s="33"/>
      <c r="B431" s="162"/>
      <c r="C431" s="163" t="s">
        <v>639</v>
      </c>
      <c r="D431" s="163" t="s">
        <v>122</v>
      </c>
      <c r="E431" s="164" t="s">
        <v>640</v>
      </c>
      <c r="F431" s="165" t="s">
        <v>641</v>
      </c>
      <c r="G431" s="166" t="s">
        <v>581</v>
      </c>
      <c r="H431" s="167">
        <v>54</v>
      </c>
      <c r="I431" s="168"/>
      <c r="J431" s="169">
        <f t="shared" si="20"/>
        <v>0</v>
      </c>
      <c r="K431" s="170"/>
      <c r="L431" s="34"/>
      <c r="M431" s="171" t="s">
        <v>1</v>
      </c>
      <c r="N431" s="172" t="s">
        <v>41</v>
      </c>
      <c r="O431" s="59"/>
      <c r="P431" s="173">
        <f t="shared" si="21"/>
        <v>0</v>
      </c>
      <c r="Q431" s="173">
        <v>2.7999999999999998E-4</v>
      </c>
      <c r="R431" s="173">
        <f t="shared" si="22"/>
        <v>1.5119999999999998E-2</v>
      </c>
      <c r="S431" s="173">
        <v>0</v>
      </c>
      <c r="T431" s="174">
        <f t="shared" si="23"/>
        <v>0</v>
      </c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R431" s="175" t="s">
        <v>353</v>
      </c>
      <c r="AT431" s="175" t="s">
        <v>122</v>
      </c>
      <c r="AU431" s="175" t="s">
        <v>127</v>
      </c>
      <c r="AY431" s="18" t="s">
        <v>120</v>
      </c>
      <c r="BE431" s="176">
        <f t="shared" si="24"/>
        <v>0</v>
      </c>
      <c r="BF431" s="176">
        <f t="shared" si="25"/>
        <v>0</v>
      </c>
      <c r="BG431" s="176">
        <f t="shared" si="26"/>
        <v>0</v>
      </c>
      <c r="BH431" s="176">
        <f t="shared" si="27"/>
        <v>0</v>
      </c>
      <c r="BI431" s="176">
        <f t="shared" si="28"/>
        <v>0</v>
      </c>
      <c r="BJ431" s="18" t="s">
        <v>127</v>
      </c>
      <c r="BK431" s="176">
        <f t="shared" si="29"/>
        <v>0</v>
      </c>
      <c r="BL431" s="18" t="s">
        <v>353</v>
      </c>
      <c r="BM431" s="175" t="s">
        <v>642</v>
      </c>
    </row>
    <row r="432" spans="1:65" s="2" customFormat="1" ht="16.5" customHeight="1">
      <c r="A432" s="33"/>
      <c r="B432" s="162"/>
      <c r="C432" s="209" t="s">
        <v>643</v>
      </c>
      <c r="D432" s="209" t="s">
        <v>311</v>
      </c>
      <c r="E432" s="210" t="s">
        <v>644</v>
      </c>
      <c r="F432" s="211" t="s">
        <v>645</v>
      </c>
      <c r="G432" s="212" t="s">
        <v>376</v>
      </c>
      <c r="H432" s="213">
        <v>54</v>
      </c>
      <c r="I432" s="214"/>
      <c r="J432" s="215">
        <f t="shared" si="20"/>
        <v>0</v>
      </c>
      <c r="K432" s="216"/>
      <c r="L432" s="217"/>
      <c r="M432" s="218" t="s">
        <v>1</v>
      </c>
      <c r="N432" s="219" t="s">
        <v>41</v>
      </c>
      <c r="O432" s="59"/>
      <c r="P432" s="173">
        <f t="shared" si="21"/>
        <v>0</v>
      </c>
      <c r="Q432" s="173">
        <v>2.4000000000000001E-4</v>
      </c>
      <c r="R432" s="173">
        <f t="shared" si="22"/>
        <v>1.2960000000000001E-2</v>
      </c>
      <c r="S432" s="173">
        <v>0</v>
      </c>
      <c r="T432" s="174">
        <f t="shared" si="23"/>
        <v>0</v>
      </c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R432" s="175" t="s">
        <v>416</v>
      </c>
      <c r="AT432" s="175" t="s">
        <v>311</v>
      </c>
      <c r="AU432" s="175" t="s">
        <v>127</v>
      </c>
      <c r="AY432" s="18" t="s">
        <v>120</v>
      </c>
      <c r="BE432" s="176">
        <f t="shared" si="24"/>
        <v>0</v>
      </c>
      <c r="BF432" s="176">
        <f t="shared" si="25"/>
        <v>0</v>
      </c>
      <c r="BG432" s="176">
        <f t="shared" si="26"/>
        <v>0</v>
      </c>
      <c r="BH432" s="176">
        <f t="shared" si="27"/>
        <v>0</v>
      </c>
      <c r="BI432" s="176">
        <f t="shared" si="28"/>
        <v>0</v>
      </c>
      <c r="BJ432" s="18" t="s">
        <v>127</v>
      </c>
      <c r="BK432" s="176">
        <f t="shared" si="29"/>
        <v>0</v>
      </c>
      <c r="BL432" s="18" t="s">
        <v>353</v>
      </c>
      <c r="BM432" s="175" t="s">
        <v>646</v>
      </c>
    </row>
    <row r="433" spans="1:65" s="2" customFormat="1" ht="24" customHeight="1">
      <c r="A433" s="33"/>
      <c r="B433" s="162"/>
      <c r="C433" s="163" t="s">
        <v>647</v>
      </c>
      <c r="D433" s="163" t="s">
        <v>122</v>
      </c>
      <c r="E433" s="164" t="s">
        <v>648</v>
      </c>
      <c r="F433" s="165" t="s">
        <v>649</v>
      </c>
      <c r="G433" s="166" t="s">
        <v>376</v>
      </c>
      <c r="H433" s="167">
        <v>26</v>
      </c>
      <c r="I433" s="168"/>
      <c r="J433" s="169">
        <f t="shared" si="20"/>
        <v>0</v>
      </c>
      <c r="K433" s="170"/>
      <c r="L433" s="34"/>
      <c r="M433" s="171" t="s">
        <v>1</v>
      </c>
      <c r="N433" s="172" t="s">
        <v>41</v>
      </c>
      <c r="O433" s="59"/>
      <c r="P433" s="173">
        <f t="shared" si="21"/>
        <v>0</v>
      </c>
      <c r="Q433" s="173">
        <v>4.0000000000000003E-5</v>
      </c>
      <c r="R433" s="173">
        <f t="shared" si="22"/>
        <v>1.0400000000000001E-3</v>
      </c>
      <c r="S433" s="173">
        <v>0</v>
      </c>
      <c r="T433" s="174">
        <f t="shared" si="23"/>
        <v>0</v>
      </c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R433" s="175" t="s">
        <v>353</v>
      </c>
      <c r="AT433" s="175" t="s">
        <v>122</v>
      </c>
      <c r="AU433" s="175" t="s">
        <v>127</v>
      </c>
      <c r="AY433" s="18" t="s">
        <v>120</v>
      </c>
      <c r="BE433" s="176">
        <f t="shared" si="24"/>
        <v>0</v>
      </c>
      <c r="BF433" s="176">
        <f t="shared" si="25"/>
        <v>0</v>
      </c>
      <c r="BG433" s="176">
        <f t="shared" si="26"/>
        <v>0</v>
      </c>
      <c r="BH433" s="176">
        <f t="shared" si="27"/>
        <v>0</v>
      </c>
      <c r="BI433" s="176">
        <f t="shared" si="28"/>
        <v>0</v>
      </c>
      <c r="BJ433" s="18" t="s">
        <v>127</v>
      </c>
      <c r="BK433" s="176">
        <f t="shared" si="29"/>
        <v>0</v>
      </c>
      <c r="BL433" s="18" t="s">
        <v>353</v>
      </c>
      <c r="BM433" s="175" t="s">
        <v>650</v>
      </c>
    </row>
    <row r="434" spans="1:65" s="2" customFormat="1" ht="16.5" customHeight="1">
      <c r="A434" s="33"/>
      <c r="B434" s="162"/>
      <c r="C434" s="209" t="s">
        <v>651</v>
      </c>
      <c r="D434" s="209" t="s">
        <v>311</v>
      </c>
      <c r="E434" s="210" t="s">
        <v>652</v>
      </c>
      <c r="F434" s="211" t="s">
        <v>653</v>
      </c>
      <c r="G434" s="212" t="s">
        <v>376</v>
      </c>
      <c r="H434" s="213">
        <v>17</v>
      </c>
      <c r="I434" s="214"/>
      <c r="J434" s="215">
        <f t="shared" si="20"/>
        <v>0</v>
      </c>
      <c r="K434" s="216"/>
      <c r="L434" s="217"/>
      <c r="M434" s="218" t="s">
        <v>1</v>
      </c>
      <c r="N434" s="219" t="s">
        <v>41</v>
      </c>
      <c r="O434" s="59"/>
      <c r="P434" s="173">
        <f t="shared" si="21"/>
        <v>0</v>
      </c>
      <c r="Q434" s="173">
        <v>2E-3</v>
      </c>
      <c r="R434" s="173">
        <f t="shared" si="22"/>
        <v>3.4000000000000002E-2</v>
      </c>
      <c r="S434" s="173">
        <v>0</v>
      </c>
      <c r="T434" s="174">
        <f t="shared" si="23"/>
        <v>0</v>
      </c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R434" s="175" t="s">
        <v>416</v>
      </c>
      <c r="AT434" s="175" t="s">
        <v>311</v>
      </c>
      <c r="AU434" s="175" t="s">
        <v>127</v>
      </c>
      <c r="AY434" s="18" t="s">
        <v>120</v>
      </c>
      <c r="BE434" s="176">
        <f t="shared" si="24"/>
        <v>0</v>
      </c>
      <c r="BF434" s="176">
        <f t="shared" si="25"/>
        <v>0</v>
      </c>
      <c r="BG434" s="176">
        <f t="shared" si="26"/>
        <v>0</v>
      </c>
      <c r="BH434" s="176">
        <f t="shared" si="27"/>
        <v>0</v>
      </c>
      <c r="BI434" s="176">
        <f t="shared" si="28"/>
        <v>0</v>
      </c>
      <c r="BJ434" s="18" t="s">
        <v>127</v>
      </c>
      <c r="BK434" s="176">
        <f t="shared" si="29"/>
        <v>0</v>
      </c>
      <c r="BL434" s="18" t="s">
        <v>353</v>
      </c>
      <c r="BM434" s="175" t="s">
        <v>654</v>
      </c>
    </row>
    <row r="435" spans="1:65" s="2" customFormat="1" ht="16.5" customHeight="1">
      <c r="A435" s="33"/>
      <c r="B435" s="162"/>
      <c r="C435" s="209" t="s">
        <v>655</v>
      </c>
      <c r="D435" s="209" t="s">
        <v>311</v>
      </c>
      <c r="E435" s="210" t="s">
        <v>656</v>
      </c>
      <c r="F435" s="211" t="s">
        <v>657</v>
      </c>
      <c r="G435" s="212" t="s">
        <v>376</v>
      </c>
      <c r="H435" s="213">
        <v>1</v>
      </c>
      <c r="I435" s="214"/>
      <c r="J435" s="215">
        <f t="shared" si="20"/>
        <v>0</v>
      </c>
      <c r="K435" s="216"/>
      <c r="L435" s="217"/>
      <c r="M435" s="218" t="s">
        <v>1</v>
      </c>
      <c r="N435" s="219" t="s">
        <v>41</v>
      </c>
      <c r="O435" s="59"/>
      <c r="P435" s="173">
        <f t="shared" si="21"/>
        <v>0</v>
      </c>
      <c r="Q435" s="173">
        <v>2.5000000000000001E-3</v>
      </c>
      <c r="R435" s="173">
        <f t="shared" si="22"/>
        <v>2.5000000000000001E-3</v>
      </c>
      <c r="S435" s="173">
        <v>0</v>
      </c>
      <c r="T435" s="174">
        <f t="shared" si="23"/>
        <v>0</v>
      </c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R435" s="175" t="s">
        <v>416</v>
      </c>
      <c r="AT435" s="175" t="s">
        <v>311</v>
      </c>
      <c r="AU435" s="175" t="s">
        <v>127</v>
      </c>
      <c r="AY435" s="18" t="s">
        <v>120</v>
      </c>
      <c r="BE435" s="176">
        <f t="shared" si="24"/>
        <v>0</v>
      </c>
      <c r="BF435" s="176">
        <f t="shared" si="25"/>
        <v>0</v>
      </c>
      <c r="BG435" s="176">
        <f t="shared" si="26"/>
        <v>0</v>
      </c>
      <c r="BH435" s="176">
        <f t="shared" si="27"/>
        <v>0</v>
      </c>
      <c r="BI435" s="176">
        <f t="shared" si="28"/>
        <v>0</v>
      </c>
      <c r="BJ435" s="18" t="s">
        <v>127</v>
      </c>
      <c r="BK435" s="176">
        <f t="shared" si="29"/>
        <v>0</v>
      </c>
      <c r="BL435" s="18" t="s">
        <v>353</v>
      </c>
      <c r="BM435" s="175" t="s">
        <v>658</v>
      </c>
    </row>
    <row r="436" spans="1:65" s="2" customFormat="1" ht="16.5" customHeight="1">
      <c r="A436" s="33"/>
      <c r="B436" s="162"/>
      <c r="C436" s="209" t="s">
        <v>659</v>
      </c>
      <c r="D436" s="209" t="s">
        <v>311</v>
      </c>
      <c r="E436" s="210" t="s">
        <v>660</v>
      </c>
      <c r="F436" s="211" t="s">
        <v>661</v>
      </c>
      <c r="G436" s="212" t="s">
        <v>376</v>
      </c>
      <c r="H436" s="213">
        <v>1</v>
      </c>
      <c r="I436" s="214"/>
      <c r="J436" s="215">
        <f t="shared" si="20"/>
        <v>0</v>
      </c>
      <c r="K436" s="216"/>
      <c r="L436" s="217"/>
      <c r="M436" s="218" t="s">
        <v>1</v>
      </c>
      <c r="N436" s="219" t="s">
        <v>41</v>
      </c>
      <c r="O436" s="59"/>
      <c r="P436" s="173">
        <f t="shared" si="21"/>
        <v>0</v>
      </c>
      <c r="Q436" s="173">
        <v>2.5000000000000001E-3</v>
      </c>
      <c r="R436" s="173">
        <f t="shared" si="22"/>
        <v>2.5000000000000001E-3</v>
      </c>
      <c r="S436" s="173">
        <v>0</v>
      </c>
      <c r="T436" s="174">
        <f t="shared" si="23"/>
        <v>0</v>
      </c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R436" s="175" t="s">
        <v>416</v>
      </c>
      <c r="AT436" s="175" t="s">
        <v>311</v>
      </c>
      <c r="AU436" s="175" t="s">
        <v>127</v>
      </c>
      <c r="AY436" s="18" t="s">
        <v>120</v>
      </c>
      <c r="BE436" s="176">
        <f t="shared" si="24"/>
        <v>0</v>
      </c>
      <c r="BF436" s="176">
        <f t="shared" si="25"/>
        <v>0</v>
      </c>
      <c r="BG436" s="176">
        <f t="shared" si="26"/>
        <v>0</v>
      </c>
      <c r="BH436" s="176">
        <f t="shared" si="27"/>
        <v>0</v>
      </c>
      <c r="BI436" s="176">
        <f t="shared" si="28"/>
        <v>0</v>
      </c>
      <c r="BJ436" s="18" t="s">
        <v>127</v>
      </c>
      <c r="BK436" s="176">
        <f t="shared" si="29"/>
        <v>0</v>
      </c>
      <c r="BL436" s="18" t="s">
        <v>353</v>
      </c>
      <c r="BM436" s="175" t="s">
        <v>662</v>
      </c>
    </row>
    <row r="437" spans="1:65" s="2" customFormat="1" ht="16.5" customHeight="1">
      <c r="A437" s="33"/>
      <c r="B437" s="162"/>
      <c r="C437" s="209" t="s">
        <v>323</v>
      </c>
      <c r="D437" s="209" t="s">
        <v>311</v>
      </c>
      <c r="E437" s="210" t="s">
        <v>663</v>
      </c>
      <c r="F437" s="211" t="s">
        <v>664</v>
      </c>
      <c r="G437" s="212" t="s">
        <v>376</v>
      </c>
      <c r="H437" s="213">
        <v>7</v>
      </c>
      <c r="I437" s="214"/>
      <c r="J437" s="215">
        <f t="shared" si="20"/>
        <v>0</v>
      </c>
      <c r="K437" s="216"/>
      <c r="L437" s="217"/>
      <c r="M437" s="218" t="s">
        <v>1</v>
      </c>
      <c r="N437" s="219" t="s">
        <v>41</v>
      </c>
      <c r="O437" s="59"/>
      <c r="P437" s="173">
        <f t="shared" si="21"/>
        <v>0</v>
      </c>
      <c r="Q437" s="173">
        <v>2.5000000000000001E-3</v>
      </c>
      <c r="R437" s="173">
        <f t="shared" si="22"/>
        <v>1.7500000000000002E-2</v>
      </c>
      <c r="S437" s="173">
        <v>0</v>
      </c>
      <c r="T437" s="174">
        <f t="shared" si="23"/>
        <v>0</v>
      </c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R437" s="175" t="s">
        <v>416</v>
      </c>
      <c r="AT437" s="175" t="s">
        <v>311</v>
      </c>
      <c r="AU437" s="175" t="s">
        <v>127</v>
      </c>
      <c r="AY437" s="18" t="s">
        <v>120</v>
      </c>
      <c r="BE437" s="176">
        <f t="shared" si="24"/>
        <v>0</v>
      </c>
      <c r="BF437" s="176">
        <f t="shared" si="25"/>
        <v>0</v>
      </c>
      <c r="BG437" s="176">
        <f t="shared" si="26"/>
        <v>0</v>
      </c>
      <c r="BH437" s="176">
        <f t="shared" si="27"/>
        <v>0</v>
      </c>
      <c r="BI437" s="176">
        <f t="shared" si="28"/>
        <v>0</v>
      </c>
      <c r="BJ437" s="18" t="s">
        <v>127</v>
      </c>
      <c r="BK437" s="176">
        <f t="shared" si="29"/>
        <v>0</v>
      </c>
      <c r="BL437" s="18" t="s">
        <v>353</v>
      </c>
      <c r="BM437" s="175" t="s">
        <v>665</v>
      </c>
    </row>
    <row r="438" spans="1:65" s="2" customFormat="1" ht="16.5" customHeight="1">
      <c r="A438" s="33"/>
      <c r="B438" s="162"/>
      <c r="C438" s="163" t="s">
        <v>666</v>
      </c>
      <c r="D438" s="163" t="s">
        <v>122</v>
      </c>
      <c r="E438" s="164" t="s">
        <v>667</v>
      </c>
      <c r="F438" s="165" t="s">
        <v>668</v>
      </c>
      <c r="G438" s="166" t="s">
        <v>376</v>
      </c>
      <c r="H438" s="167">
        <v>2</v>
      </c>
      <c r="I438" s="168"/>
      <c r="J438" s="169">
        <f t="shared" si="20"/>
        <v>0</v>
      </c>
      <c r="K438" s="170"/>
      <c r="L438" s="34"/>
      <c r="M438" s="171" t="s">
        <v>1</v>
      </c>
      <c r="N438" s="172" t="s">
        <v>41</v>
      </c>
      <c r="O438" s="59"/>
      <c r="P438" s="173">
        <f t="shared" si="21"/>
        <v>0</v>
      </c>
      <c r="Q438" s="173">
        <v>4.0000000000000003E-5</v>
      </c>
      <c r="R438" s="173">
        <f t="shared" si="22"/>
        <v>8.0000000000000007E-5</v>
      </c>
      <c r="S438" s="173">
        <v>0</v>
      </c>
      <c r="T438" s="174">
        <f t="shared" si="23"/>
        <v>0</v>
      </c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R438" s="175" t="s">
        <v>353</v>
      </c>
      <c r="AT438" s="175" t="s">
        <v>122</v>
      </c>
      <c r="AU438" s="175" t="s">
        <v>127</v>
      </c>
      <c r="AY438" s="18" t="s">
        <v>120</v>
      </c>
      <c r="BE438" s="176">
        <f t="shared" si="24"/>
        <v>0</v>
      </c>
      <c r="BF438" s="176">
        <f t="shared" si="25"/>
        <v>0</v>
      </c>
      <c r="BG438" s="176">
        <f t="shared" si="26"/>
        <v>0</v>
      </c>
      <c r="BH438" s="176">
        <f t="shared" si="27"/>
        <v>0</v>
      </c>
      <c r="BI438" s="176">
        <f t="shared" si="28"/>
        <v>0</v>
      </c>
      <c r="BJ438" s="18" t="s">
        <v>127</v>
      </c>
      <c r="BK438" s="176">
        <f t="shared" si="29"/>
        <v>0</v>
      </c>
      <c r="BL438" s="18" t="s">
        <v>353</v>
      </c>
      <c r="BM438" s="175" t="s">
        <v>669</v>
      </c>
    </row>
    <row r="439" spans="1:65" s="2" customFormat="1" ht="16.5" customHeight="1">
      <c r="A439" s="33"/>
      <c r="B439" s="162"/>
      <c r="C439" s="209" t="s">
        <v>670</v>
      </c>
      <c r="D439" s="209" t="s">
        <v>311</v>
      </c>
      <c r="E439" s="210" t="s">
        <v>671</v>
      </c>
      <c r="F439" s="211" t="s">
        <v>672</v>
      </c>
      <c r="G439" s="212" t="s">
        <v>376</v>
      </c>
      <c r="H439" s="213">
        <v>2</v>
      </c>
      <c r="I439" s="214"/>
      <c r="J439" s="215">
        <f t="shared" si="20"/>
        <v>0</v>
      </c>
      <c r="K439" s="216"/>
      <c r="L439" s="217"/>
      <c r="M439" s="218" t="s">
        <v>1</v>
      </c>
      <c r="N439" s="219" t="s">
        <v>41</v>
      </c>
      <c r="O439" s="59"/>
      <c r="P439" s="173">
        <f t="shared" si="21"/>
        <v>0</v>
      </c>
      <c r="Q439" s="173">
        <v>1.41E-3</v>
      </c>
      <c r="R439" s="173">
        <f t="shared" si="22"/>
        <v>2.82E-3</v>
      </c>
      <c r="S439" s="173">
        <v>0</v>
      </c>
      <c r="T439" s="174">
        <f t="shared" si="23"/>
        <v>0</v>
      </c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R439" s="175" t="s">
        <v>416</v>
      </c>
      <c r="AT439" s="175" t="s">
        <v>311</v>
      </c>
      <c r="AU439" s="175" t="s">
        <v>127</v>
      </c>
      <c r="AY439" s="18" t="s">
        <v>120</v>
      </c>
      <c r="BE439" s="176">
        <f t="shared" si="24"/>
        <v>0</v>
      </c>
      <c r="BF439" s="176">
        <f t="shared" si="25"/>
        <v>0</v>
      </c>
      <c r="BG439" s="176">
        <f t="shared" si="26"/>
        <v>0</v>
      </c>
      <c r="BH439" s="176">
        <f t="shared" si="27"/>
        <v>0</v>
      </c>
      <c r="BI439" s="176">
        <f t="shared" si="28"/>
        <v>0</v>
      </c>
      <c r="BJ439" s="18" t="s">
        <v>127</v>
      </c>
      <c r="BK439" s="176">
        <f t="shared" si="29"/>
        <v>0</v>
      </c>
      <c r="BL439" s="18" t="s">
        <v>353</v>
      </c>
      <c r="BM439" s="175" t="s">
        <v>673</v>
      </c>
    </row>
    <row r="440" spans="1:65" s="2" customFormat="1" ht="16.5" customHeight="1">
      <c r="A440" s="33"/>
      <c r="B440" s="162"/>
      <c r="C440" s="163" t="s">
        <v>674</v>
      </c>
      <c r="D440" s="163" t="s">
        <v>122</v>
      </c>
      <c r="E440" s="164" t="s">
        <v>675</v>
      </c>
      <c r="F440" s="165" t="s">
        <v>676</v>
      </c>
      <c r="G440" s="166" t="s">
        <v>376</v>
      </c>
      <c r="H440" s="167">
        <v>1</v>
      </c>
      <c r="I440" s="168"/>
      <c r="J440" s="169">
        <f t="shared" si="20"/>
        <v>0</v>
      </c>
      <c r="K440" s="170"/>
      <c r="L440" s="34"/>
      <c r="M440" s="171" t="s">
        <v>1</v>
      </c>
      <c r="N440" s="172" t="s">
        <v>41</v>
      </c>
      <c r="O440" s="59"/>
      <c r="P440" s="173">
        <f t="shared" si="21"/>
        <v>0</v>
      </c>
      <c r="Q440" s="173">
        <v>0</v>
      </c>
      <c r="R440" s="173">
        <f t="shared" si="22"/>
        <v>0</v>
      </c>
      <c r="S440" s="173">
        <v>0</v>
      </c>
      <c r="T440" s="174">
        <f t="shared" si="23"/>
        <v>0</v>
      </c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R440" s="175" t="s">
        <v>353</v>
      </c>
      <c r="AT440" s="175" t="s">
        <v>122</v>
      </c>
      <c r="AU440" s="175" t="s">
        <v>127</v>
      </c>
      <c r="AY440" s="18" t="s">
        <v>120</v>
      </c>
      <c r="BE440" s="176">
        <f t="shared" si="24"/>
        <v>0</v>
      </c>
      <c r="BF440" s="176">
        <f t="shared" si="25"/>
        <v>0</v>
      </c>
      <c r="BG440" s="176">
        <f t="shared" si="26"/>
        <v>0</v>
      </c>
      <c r="BH440" s="176">
        <f t="shared" si="27"/>
        <v>0</v>
      </c>
      <c r="BI440" s="176">
        <f t="shared" si="28"/>
        <v>0</v>
      </c>
      <c r="BJ440" s="18" t="s">
        <v>127</v>
      </c>
      <c r="BK440" s="176">
        <f t="shared" si="29"/>
        <v>0</v>
      </c>
      <c r="BL440" s="18" t="s">
        <v>353</v>
      </c>
      <c r="BM440" s="175" t="s">
        <v>677</v>
      </c>
    </row>
    <row r="441" spans="1:65" s="2" customFormat="1" ht="60" customHeight="1">
      <c r="A441" s="33"/>
      <c r="B441" s="162"/>
      <c r="C441" s="209" t="s">
        <v>678</v>
      </c>
      <c r="D441" s="209" t="s">
        <v>311</v>
      </c>
      <c r="E441" s="210" t="s">
        <v>679</v>
      </c>
      <c r="F441" s="211" t="s">
        <v>680</v>
      </c>
      <c r="G441" s="212" t="s">
        <v>376</v>
      </c>
      <c r="H441" s="213">
        <v>1</v>
      </c>
      <c r="I441" s="214"/>
      <c r="J441" s="215">
        <f t="shared" si="20"/>
        <v>0</v>
      </c>
      <c r="K441" s="216"/>
      <c r="L441" s="217"/>
      <c r="M441" s="218" t="s">
        <v>1</v>
      </c>
      <c r="N441" s="219" t="s">
        <v>41</v>
      </c>
      <c r="O441" s="59"/>
      <c r="P441" s="173">
        <f t="shared" si="21"/>
        <v>0</v>
      </c>
      <c r="Q441" s="173">
        <v>1.08E-3</v>
      </c>
      <c r="R441" s="173">
        <f t="shared" si="22"/>
        <v>1.08E-3</v>
      </c>
      <c r="S441" s="173">
        <v>0</v>
      </c>
      <c r="T441" s="174">
        <f t="shared" si="23"/>
        <v>0</v>
      </c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R441" s="175" t="s">
        <v>416</v>
      </c>
      <c r="AT441" s="175" t="s">
        <v>311</v>
      </c>
      <c r="AU441" s="175" t="s">
        <v>127</v>
      </c>
      <c r="AY441" s="18" t="s">
        <v>120</v>
      </c>
      <c r="BE441" s="176">
        <f t="shared" si="24"/>
        <v>0</v>
      </c>
      <c r="BF441" s="176">
        <f t="shared" si="25"/>
        <v>0</v>
      </c>
      <c r="BG441" s="176">
        <f t="shared" si="26"/>
        <v>0</v>
      </c>
      <c r="BH441" s="176">
        <f t="shared" si="27"/>
        <v>0</v>
      </c>
      <c r="BI441" s="176">
        <f t="shared" si="28"/>
        <v>0</v>
      </c>
      <c r="BJ441" s="18" t="s">
        <v>127</v>
      </c>
      <c r="BK441" s="176">
        <f t="shared" si="29"/>
        <v>0</v>
      </c>
      <c r="BL441" s="18" t="s">
        <v>353</v>
      </c>
      <c r="BM441" s="175" t="s">
        <v>681</v>
      </c>
    </row>
    <row r="442" spans="1:65" s="2" customFormat="1" ht="24" customHeight="1">
      <c r="A442" s="33"/>
      <c r="B442" s="162"/>
      <c r="C442" s="163" t="s">
        <v>682</v>
      </c>
      <c r="D442" s="163" t="s">
        <v>122</v>
      </c>
      <c r="E442" s="164" t="s">
        <v>683</v>
      </c>
      <c r="F442" s="165" t="s">
        <v>684</v>
      </c>
      <c r="G442" s="166" t="s">
        <v>376</v>
      </c>
      <c r="H442" s="167">
        <v>17</v>
      </c>
      <c r="I442" s="168"/>
      <c r="J442" s="169">
        <f t="shared" si="20"/>
        <v>0</v>
      </c>
      <c r="K442" s="170"/>
      <c r="L442" s="34"/>
      <c r="M442" s="171" t="s">
        <v>1</v>
      </c>
      <c r="N442" s="172" t="s">
        <v>41</v>
      </c>
      <c r="O442" s="59"/>
      <c r="P442" s="173">
        <f t="shared" si="21"/>
        <v>0</v>
      </c>
      <c r="Q442" s="173">
        <v>1.0000000000000001E-5</v>
      </c>
      <c r="R442" s="173">
        <f t="shared" si="22"/>
        <v>1.7000000000000001E-4</v>
      </c>
      <c r="S442" s="173">
        <v>0</v>
      </c>
      <c r="T442" s="174">
        <f t="shared" si="23"/>
        <v>0</v>
      </c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R442" s="175" t="s">
        <v>353</v>
      </c>
      <c r="AT442" s="175" t="s">
        <v>122</v>
      </c>
      <c r="AU442" s="175" t="s">
        <v>127</v>
      </c>
      <c r="AY442" s="18" t="s">
        <v>120</v>
      </c>
      <c r="BE442" s="176">
        <f t="shared" si="24"/>
        <v>0</v>
      </c>
      <c r="BF442" s="176">
        <f t="shared" si="25"/>
        <v>0</v>
      </c>
      <c r="BG442" s="176">
        <f t="shared" si="26"/>
        <v>0</v>
      </c>
      <c r="BH442" s="176">
        <f t="shared" si="27"/>
        <v>0</v>
      </c>
      <c r="BI442" s="176">
        <f t="shared" si="28"/>
        <v>0</v>
      </c>
      <c r="BJ442" s="18" t="s">
        <v>127</v>
      </c>
      <c r="BK442" s="176">
        <f t="shared" si="29"/>
        <v>0</v>
      </c>
      <c r="BL442" s="18" t="s">
        <v>353</v>
      </c>
      <c r="BM442" s="175" t="s">
        <v>685</v>
      </c>
    </row>
    <row r="443" spans="1:65" s="2" customFormat="1" ht="16.5" customHeight="1">
      <c r="A443" s="33"/>
      <c r="B443" s="162"/>
      <c r="C443" s="209" t="s">
        <v>686</v>
      </c>
      <c r="D443" s="209" t="s">
        <v>311</v>
      </c>
      <c r="E443" s="210" t="s">
        <v>687</v>
      </c>
      <c r="F443" s="211" t="s">
        <v>688</v>
      </c>
      <c r="G443" s="212" t="s">
        <v>376</v>
      </c>
      <c r="H443" s="213">
        <v>17</v>
      </c>
      <c r="I443" s="214"/>
      <c r="J443" s="215">
        <f t="shared" si="20"/>
        <v>0</v>
      </c>
      <c r="K443" s="216"/>
      <c r="L443" s="217"/>
      <c r="M443" s="218" t="s">
        <v>1</v>
      </c>
      <c r="N443" s="219" t="s">
        <v>41</v>
      </c>
      <c r="O443" s="59"/>
      <c r="P443" s="173">
        <f t="shared" si="21"/>
        <v>0</v>
      </c>
      <c r="Q443" s="173">
        <v>8.8000000000000003E-4</v>
      </c>
      <c r="R443" s="173">
        <f t="shared" si="22"/>
        <v>1.4960000000000001E-2</v>
      </c>
      <c r="S443" s="173">
        <v>0</v>
      </c>
      <c r="T443" s="174">
        <f t="shared" si="23"/>
        <v>0</v>
      </c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R443" s="175" t="s">
        <v>416</v>
      </c>
      <c r="AT443" s="175" t="s">
        <v>311</v>
      </c>
      <c r="AU443" s="175" t="s">
        <v>127</v>
      </c>
      <c r="AY443" s="18" t="s">
        <v>120</v>
      </c>
      <c r="BE443" s="176">
        <f t="shared" si="24"/>
        <v>0</v>
      </c>
      <c r="BF443" s="176">
        <f t="shared" si="25"/>
        <v>0</v>
      </c>
      <c r="BG443" s="176">
        <f t="shared" si="26"/>
        <v>0</v>
      </c>
      <c r="BH443" s="176">
        <f t="shared" si="27"/>
        <v>0</v>
      </c>
      <c r="BI443" s="176">
        <f t="shared" si="28"/>
        <v>0</v>
      </c>
      <c r="BJ443" s="18" t="s">
        <v>127</v>
      </c>
      <c r="BK443" s="176">
        <f t="shared" si="29"/>
        <v>0</v>
      </c>
      <c r="BL443" s="18" t="s">
        <v>353</v>
      </c>
      <c r="BM443" s="175" t="s">
        <v>689</v>
      </c>
    </row>
    <row r="444" spans="1:65" s="2" customFormat="1" ht="24" customHeight="1">
      <c r="A444" s="33"/>
      <c r="B444" s="162"/>
      <c r="C444" s="163" t="s">
        <v>690</v>
      </c>
      <c r="D444" s="163" t="s">
        <v>122</v>
      </c>
      <c r="E444" s="164" t="s">
        <v>691</v>
      </c>
      <c r="F444" s="165" t="s">
        <v>692</v>
      </c>
      <c r="G444" s="166" t="s">
        <v>376</v>
      </c>
      <c r="H444" s="167">
        <v>8</v>
      </c>
      <c r="I444" s="168"/>
      <c r="J444" s="169">
        <f t="shared" si="20"/>
        <v>0</v>
      </c>
      <c r="K444" s="170"/>
      <c r="L444" s="34"/>
      <c r="M444" s="171" t="s">
        <v>1</v>
      </c>
      <c r="N444" s="172" t="s">
        <v>41</v>
      </c>
      <c r="O444" s="59"/>
      <c r="P444" s="173">
        <f t="shared" si="21"/>
        <v>0</v>
      </c>
      <c r="Q444" s="173">
        <v>1.0000000000000001E-5</v>
      </c>
      <c r="R444" s="173">
        <f t="shared" si="22"/>
        <v>8.0000000000000007E-5</v>
      </c>
      <c r="S444" s="173">
        <v>0</v>
      </c>
      <c r="T444" s="174">
        <f t="shared" si="23"/>
        <v>0</v>
      </c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R444" s="175" t="s">
        <v>353</v>
      </c>
      <c r="AT444" s="175" t="s">
        <v>122</v>
      </c>
      <c r="AU444" s="175" t="s">
        <v>127</v>
      </c>
      <c r="AY444" s="18" t="s">
        <v>120</v>
      </c>
      <c r="BE444" s="176">
        <f t="shared" si="24"/>
        <v>0</v>
      </c>
      <c r="BF444" s="176">
        <f t="shared" si="25"/>
        <v>0</v>
      </c>
      <c r="BG444" s="176">
        <f t="shared" si="26"/>
        <v>0</v>
      </c>
      <c r="BH444" s="176">
        <f t="shared" si="27"/>
        <v>0</v>
      </c>
      <c r="BI444" s="176">
        <f t="shared" si="28"/>
        <v>0</v>
      </c>
      <c r="BJ444" s="18" t="s">
        <v>127</v>
      </c>
      <c r="BK444" s="176">
        <f t="shared" si="29"/>
        <v>0</v>
      </c>
      <c r="BL444" s="18" t="s">
        <v>353</v>
      </c>
      <c r="BM444" s="175" t="s">
        <v>693</v>
      </c>
    </row>
    <row r="445" spans="1:65" s="2" customFormat="1" ht="16.5" customHeight="1">
      <c r="A445" s="33"/>
      <c r="B445" s="162"/>
      <c r="C445" s="209" t="s">
        <v>694</v>
      </c>
      <c r="D445" s="209" t="s">
        <v>311</v>
      </c>
      <c r="E445" s="210" t="s">
        <v>695</v>
      </c>
      <c r="F445" s="211" t="s">
        <v>696</v>
      </c>
      <c r="G445" s="212" t="s">
        <v>376</v>
      </c>
      <c r="H445" s="213">
        <v>8</v>
      </c>
      <c r="I445" s="214"/>
      <c r="J445" s="215">
        <f t="shared" si="20"/>
        <v>0</v>
      </c>
      <c r="K445" s="216"/>
      <c r="L445" s="217"/>
      <c r="M445" s="218" t="s">
        <v>1</v>
      </c>
      <c r="N445" s="219" t="s">
        <v>41</v>
      </c>
      <c r="O445" s="59"/>
      <c r="P445" s="173">
        <f t="shared" si="21"/>
        <v>0</v>
      </c>
      <c r="Q445" s="173">
        <v>3.6000000000000002E-4</v>
      </c>
      <c r="R445" s="173">
        <f t="shared" si="22"/>
        <v>2.8800000000000002E-3</v>
      </c>
      <c r="S445" s="173">
        <v>0</v>
      </c>
      <c r="T445" s="174">
        <f t="shared" si="23"/>
        <v>0</v>
      </c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R445" s="175" t="s">
        <v>416</v>
      </c>
      <c r="AT445" s="175" t="s">
        <v>311</v>
      </c>
      <c r="AU445" s="175" t="s">
        <v>127</v>
      </c>
      <c r="AY445" s="18" t="s">
        <v>120</v>
      </c>
      <c r="BE445" s="176">
        <f t="shared" si="24"/>
        <v>0</v>
      </c>
      <c r="BF445" s="176">
        <f t="shared" si="25"/>
        <v>0</v>
      </c>
      <c r="BG445" s="176">
        <f t="shared" si="26"/>
        <v>0</v>
      </c>
      <c r="BH445" s="176">
        <f t="shared" si="27"/>
        <v>0</v>
      </c>
      <c r="BI445" s="176">
        <f t="shared" si="28"/>
        <v>0</v>
      </c>
      <c r="BJ445" s="18" t="s">
        <v>127</v>
      </c>
      <c r="BK445" s="176">
        <f t="shared" si="29"/>
        <v>0</v>
      </c>
      <c r="BL445" s="18" t="s">
        <v>353</v>
      </c>
      <c r="BM445" s="175" t="s">
        <v>697</v>
      </c>
    </row>
    <row r="446" spans="1:65" s="2" customFormat="1" ht="24" customHeight="1">
      <c r="A446" s="33"/>
      <c r="B446" s="162"/>
      <c r="C446" s="163" t="s">
        <v>698</v>
      </c>
      <c r="D446" s="163" t="s">
        <v>122</v>
      </c>
      <c r="E446" s="164" t="s">
        <v>699</v>
      </c>
      <c r="F446" s="165" t="s">
        <v>700</v>
      </c>
      <c r="G446" s="166" t="s">
        <v>376</v>
      </c>
      <c r="H446" s="167">
        <v>19</v>
      </c>
      <c r="I446" s="168"/>
      <c r="J446" s="169">
        <f t="shared" si="20"/>
        <v>0</v>
      </c>
      <c r="K446" s="170"/>
      <c r="L446" s="34"/>
      <c r="M446" s="171" t="s">
        <v>1</v>
      </c>
      <c r="N446" s="172" t="s">
        <v>41</v>
      </c>
      <c r="O446" s="59"/>
      <c r="P446" s="173">
        <f t="shared" si="21"/>
        <v>0</v>
      </c>
      <c r="Q446" s="173">
        <v>0</v>
      </c>
      <c r="R446" s="173">
        <f t="shared" si="22"/>
        <v>0</v>
      </c>
      <c r="S446" s="173">
        <v>0</v>
      </c>
      <c r="T446" s="174">
        <f t="shared" si="23"/>
        <v>0</v>
      </c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R446" s="175" t="s">
        <v>353</v>
      </c>
      <c r="AT446" s="175" t="s">
        <v>122</v>
      </c>
      <c r="AU446" s="175" t="s">
        <v>127</v>
      </c>
      <c r="AY446" s="18" t="s">
        <v>120</v>
      </c>
      <c r="BE446" s="176">
        <f t="shared" si="24"/>
        <v>0</v>
      </c>
      <c r="BF446" s="176">
        <f t="shared" si="25"/>
        <v>0</v>
      </c>
      <c r="BG446" s="176">
        <f t="shared" si="26"/>
        <v>0</v>
      </c>
      <c r="BH446" s="176">
        <f t="shared" si="27"/>
        <v>0</v>
      </c>
      <c r="BI446" s="176">
        <f t="shared" si="28"/>
        <v>0</v>
      </c>
      <c r="BJ446" s="18" t="s">
        <v>127</v>
      </c>
      <c r="BK446" s="176">
        <f t="shared" si="29"/>
        <v>0</v>
      </c>
      <c r="BL446" s="18" t="s">
        <v>353</v>
      </c>
      <c r="BM446" s="175" t="s">
        <v>701</v>
      </c>
    </row>
    <row r="447" spans="1:65" s="2" customFormat="1" ht="36" customHeight="1">
      <c r="A447" s="33"/>
      <c r="B447" s="162"/>
      <c r="C447" s="209" t="s">
        <v>702</v>
      </c>
      <c r="D447" s="209" t="s">
        <v>311</v>
      </c>
      <c r="E447" s="210" t="s">
        <v>703</v>
      </c>
      <c r="F447" s="211" t="s">
        <v>704</v>
      </c>
      <c r="G447" s="212" t="s">
        <v>376</v>
      </c>
      <c r="H447" s="213">
        <v>19</v>
      </c>
      <c r="I447" s="214"/>
      <c r="J447" s="215">
        <f t="shared" si="20"/>
        <v>0</v>
      </c>
      <c r="K447" s="216"/>
      <c r="L447" s="217"/>
      <c r="M447" s="218" t="s">
        <v>1</v>
      </c>
      <c r="N447" s="219" t="s">
        <v>41</v>
      </c>
      <c r="O447" s="59"/>
      <c r="P447" s="173">
        <f t="shared" si="21"/>
        <v>0</v>
      </c>
      <c r="Q447" s="173">
        <v>2.7999999999999998E-4</v>
      </c>
      <c r="R447" s="173">
        <f t="shared" si="22"/>
        <v>5.3199999999999992E-3</v>
      </c>
      <c r="S447" s="173">
        <v>0</v>
      </c>
      <c r="T447" s="174">
        <f t="shared" si="23"/>
        <v>0</v>
      </c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R447" s="175" t="s">
        <v>416</v>
      </c>
      <c r="AT447" s="175" t="s">
        <v>311</v>
      </c>
      <c r="AU447" s="175" t="s">
        <v>127</v>
      </c>
      <c r="AY447" s="18" t="s">
        <v>120</v>
      </c>
      <c r="BE447" s="176">
        <f t="shared" si="24"/>
        <v>0</v>
      </c>
      <c r="BF447" s="176">
        <f t="shared" si="25"/>
        <v>0</v>
      </c>
      <c r="BG447" s="176">
        <f t="shared" si="26"/>
        <v>0</v>
      </c>
      <c r="BH447" s="176">
        <f t="shared" si="27"/>
        <v>0</v>
      </c>
      <c r="BI447" s="176">
        <f t="shared" si="28"/>
        <v>0</v>
      </c>
      <c r="BJ447" s="18" t="s">
        <v>127</v>
      </c>
      <c r="BK447" s="176">
        <f t="shared" si="29"/>
        <v>0</v>
      </c>
      <c r="BL447" s="18" t="s">
        <v>353</v>
      </c>
      <c r="BM447" s="175" t="s">
        <v>705</v>
      </c>
    </row>
    <row r="448" spans="1:65" s="2" customFormat="1" ht="24" customHeight="1">
      <c r="A448" s="226"/>
      <c r="B448" s="162"/>
      <c r="C448" s="163" t="s">
        <v>698</v>
      </c>
      <c r="D448" s="163" t="s">
        <v>122</v>
      </c>
      <c r="E448" s="164"/>
      <c r="F448" s="165" t="s">
        <v>882</v>
      </c>
      <c r="G448" s="166" t="s">
        <v>376</v>
      </c>
      <c r="H448" s="270">
        <v>1</v>
      </c>
      <c r="I448" s="168"/>
      <c r="J448" s="169">
        <f t="shared" ref="J448" si="30">ROUND(I448*H448,2)</f>
        <v>0</v>
      </c>
      <c r="K448" s="170"/>
      <c r="L448" s="34"/>
      <c r="M448" s="171" t="s">
        <v>1</v>
      </c>
      <c r="N448" s="172" t="s">
        <v>41</v>
      </c>
      <c r="O448" s="59"/>
      <c r="P448" s="173">
        <f t="shared" ref="P448" si="31">O448*H448</f>
        <v>0</v>
      </c>
      <c r="Q448" s="173">
        <v>0</v>
      </c>
      <c r="R448" s="173">
        <f t="shared" ref="R448" si="32">Q448*H448</f>
        <v>0</v>
      </c>
      <c r="S448" s="173">
        <v>0</v>
      </c>
      <c r="T448" s="174">
        <f t="shared" ref="T448" si="33">S448*H448</f>
        <v>0</v>
      </c>
      <c r="U448" s="226"/>
      <c r="V448" s="226"/>
      <c r="W448" s="226"/>
      <c r="X448" s="226"/>
      <c r="Y448" s="226"/>
      <c r="Z448" s="226"/>
      <c r="AA448" s="226"/>
      <c r="AB448" s="226"/>
      <c r="AC448" s="226"/>
      <c r="AD448" s="226"/>
      <c r="AE448" s="226"/>
      <c r="AR448" s="175" t="s">
        <v>353</v>
      </c>
      <c r="AT448" s="175" t="s">
        <v>122</v>
      </c>
      <c r="AU448" s="175" t="s">
        <v>127</v>
      </c>
      <c r="AY448" s="18" t="s">
        <v>120</v>
      </c>
      <c r="BE448" s="176">
        <f t="shared" ref="BE448" si="34">IF(N448="základná",J448,0)</f>
        <v>0</v>
      </c>
      <c r="BF448" s="176">
        <f t="shared" ref="BF448" si="35">IF(N448="znížená",J448,0)</f>
        <v>0</v>
      </c>
      <c r="BG448" s="176">
        <f t="shared" ref="BG448" si="36">IF(N448="zákl. prenesená",J448,0)</f>
        <v>0</v>
      </c>
      <c r="BH448" s="176">
        <f t="shared" ref="BH448" si="37">IF(N448="zníž. prenesená",J448,0)</f>
        <v>0</v>
      </c>
      <c r="BI448" s="176">
        <f t="shared" ref="BI448" si="38">IF(N448="nulová",J448,0)</f>
        <v>0</v>
      </c>
      <c r="BJ448" s="18" t="s">
        <v>127</v>
      </c>
      <c r="BK448" s="176">
        <f t="shared" ref="BK448" si="39">ROUND(I448*H448,2)</f>
        <v>0</v>
      </c>
      <c r="BL448" s="18" t="s">
        <v>353</v>
      </c>
      <c r="BM448" s="175" t="s">
        <v>701</v>
      </c>
    </row>
    <row r="449" spans="1:65" s="2" customFormat="1" ht="24" customHeight="1">
      <c r="A449" s="226"/>
      <c r="B449" s="162"/>
      <c r="C449" s="209">
        <v>105</v>
      </c>
      <c r="D449" s="209" t="s">
        <v>311</v>
      </c>
      <c r="E449" s="210" t="s">
        <v>883</v>
      </c>
      <c r="F449" s="211" t="s">
        <v>881</v>
      </c>
      <c r="G449" s="212" t="s">
        <v>376</v>
      </c>
      <c r="H449" s="271">
        <v>1</v>
      </c>
      <c r="I449" s="214"/>
      <c r="J449" s="215">
        <f t="shared" ref="J449" si="40">ROUND(I449*H449,2)</f>
        <v>0</v>
      </c>
      <c r="K449" s="216"/>
      <c r="L449" s="217"/>
      <c r="M449" s="218" t="s">
        <v>1</v>
      </c>
      <c r="N449" s="219" t="s">
        <v>41</v>
      </c>
      <c r="O449" s="59"/>
      <c r="P449" s="173">
        <f t="shared" ref="P449" si="41">O449*H449</f>
        <v>0</v>
      </c>
      <c r="Q449" s="173">
        <v>2.7999999999999998E-4</v>
      </c>
      <c r="R449" s="173">
        <f t="shared" ref="R449" si="42">Q449*H449</f>
        <v>2.7999999999999998E-4</v>
      </c>
      <c r="S449" s="173">
        <v>0</v>
      </c>
      <c r="T449" s="174">
        <f t="shared" ref="T449" si="43">S449*H449</f>
        <v>0</v>
      </c>
      <c r="U449" s="226"/>
      <c r="V449" s="226"/>
      <c r="W449" s="226"/>
      <c r="X449" s="226"/>
      <c r="Y449" s="226"/>
      <c r="Z449" s="226"/>
      <c r="AA449" s="226"/>
      <c r="AB449" s="226"/>
      <c r="AC449" s="226"/>
      <c r="AD449" s="226"/>
      <c r="AE449" s="226"/>
      <c r="AR449" s="175" t="s">
        <v>416</v>
      </c>
      <c r="AT449" s="175" t="s">
        <v>311</v>
      </c>
      <c r="AU449" s="175" t="s">
        <v>127</v>
      </c>
      <c r="AY449" s="18" t="s">
        <v>120</v>
      </c>
      <c r="BE449" s="176">
        <f t="shared" ref="BE449" si="44">IF(N449="základná",J449,0)</f>
        <v>0</v>
      </c>
      <c r="BF449" s="176">
        <f t="shared" ref="BF449" si="45">IF(N449="znížená",J449,0)</f>
        <v>0</v>
      </c>
      <c r="BG449" s="176">
        <f t="shared" ref="BG449" si="46">IF(N449="zákl. prenesená",J449,0)</f>
        <v>0</v>
      </c>
      <c r="BH449" s="176">
        <f t="shared" ref="BH449" si="47">IF(N449="zníž. prenesená",J449,0)</f>
        <v>0</v>
      </c>
      <c r="BI449" s="176">
        <f t="shared" ref="BI449" si="48">IF(N449="nulová",J449,0)</f>
        <v>0</v>
      </c>
      <c r="BJ449" s="18" t="s">
        <v>127</v>
      </c>
      <c r="BK449" s="176">
        <f t="shared" ref="BK449" si="49">ROUND(I449*H449,2)</f>
        <v>0</v>
      </c>
      <c r="BL449" s="18" t="s">
        <v>353</v>
      </c>
      <c r="BM449" s="175" t="s">
        <v>705</v>
      </c>
    </row>
    <row r="450" spans="1:65" s="2" customFormat="1" ht="24" customHeight="1">
      <c r="A450" s="33"/>
      <c r="B450" s="162"/>
      <c r="C450" s="163" t="s">
        <v>706</v>
      </c>
      <c r="D450" s="163" t="s">
        <v>122</v>
      </c>
      <c r="E450" s="164" t="s">
        <v>707</v>
      </c>
      <c r="F450" s="165" t="s">
        <v>708</v>
      </c>
      <c r="G450" s="166" t="s">
        <v>365</v>
      </c>
      <c r="H450" s="220"/>
      <c r="I450" s="168"/>
      <c r="J450" s="169">
        <f t="shared" si="20"/>
        <v>0</v>
      </c>
      <c r="K450" s="170"/>
      <c r="L450" s="34"/>
      <c r="M450" s="171" t="s">
        <v>1</v>
      </c>
      <c r="N450" s="172" t="s">
        <v>41</v>
      </c>
      <c r="O450" s="59"/>
      <c r="P450" s="173">
        <f t="shared" si="21"/>
        <v>0</v>
      </c>
      <c r="Q450" s="173">
        <v>0</v>
      </c>
      <c r="R450" s="173">
        <f t="shared" si="22"/>
        <v>0</v>
      </c>
      <c r="S450" s="173">
        <v>0</v>
      </c>
      <c r="T450" s="174">
        <f t="shared" si="23"/>
        <v>0</v>
      </c>
      <c r="U450" s="33"/>
      <c r="V450" s="33"/>
      <c r="W450" s="33"/>
      <c r="X450" s="33"/>
      <c r="Y450" s="33"/>
      <c r="Z450" s="33"/>
      <c r="AA450" s="33"/>
      <c r="AB450" s="33"/>
      <c r="AC450" s="33"/>
      <c r="AD450" s="33"/>
      <c r="AE450" s="33"/>
      <c r="AR450" s="175" t="s">
        <v>353</v>
      </c>
      <c r="AT450" s="175" t="s">
        <v>122</v>
      </c>
      <c r="AU450" s="175" t="s">
        <v>127</v>
      </c>
      <c r="AY450" s="18" t="s">
        <v>120</v>
      </c>
      <c r="BE450" s="176">
        <f t="shared" si="24"/>
        <v>0</v>
      </c>
      <c r="BF450" s="176">
        <f t="shared" si="25"/>
        <v>0</v>
      </c>
      <c r="BG450" s="176">
        <f t="shared" si="26"/>
        <v>0</v>
      </c>
      <c r="BH450" s="176">
        <f t="shared" si="27"/>
        <v>0</v>
      </c>
      <c r="BI450" s="176">
        <f t="shared" si="28"/>
        <v>0</v>
      </c>
      <c r="BJ450" s="18" t="s">
        <v>127</v>
      </c>
      <c r="BK450" s="176">
        <f t="shared" si="29"/>
        <v>0</v>
      </c>
      <c r="BL450" s="18" t="s">
        <v>353</v>
      </c>
      <c r="BM450" s="175" t="s">
        <v>709</v>
      </c>
    </row>
    <row r="451" spans="1:65" s="12" customFormat="1" ht="22.9" customHeight="1">
      <c r="B451" s="149"/>
      <c r="D451" s="150" t="s">
        <v>74</v>
      </c>
      <c r="E451" s="160" t="s">
        <v>710</v>
      </c>
      <c r="F451" s="160" t="s">
        <v>711</v>
      </c>
      <c r="I451" s="152"/>
      <c r="J451" s="161">
        <f>BK451</f>
        <v>0</v>
      </c>
      <c r="L451" s="149"/>
      <c r="M451" s="154"/>
      <c r="N451" s="155"/>
      <c r="O451" s="155"/>
      <c r="P451" s="156">
        <f>SUM(P452:P461)</f>
        <v>0</v>
      </c>
      <c r="Q451" s="155"/>
      <c r="R451" s="156">
        <f>SUM(R452:R461)</f>
        <v>4.7299999999999998E-3</v>
      </c>
      <c r="S451" s="155"/>
      <c r="T451" s="157">
        <f>SUM(T452:T461)</f>
        <v>0</v>
      </c>
      <c r="AR451" s="150" t="s">
        <v>127</v>
      </c>
      <c r="AT451" s="158" t="s">
        <v>74</v>
      </c>
      <c r="AU451" s="158" t="s">
        <v>83</v>
      </c>
      <c r="AY451" s="150" t="s">
        <v>120</v>
      </c>
      <c r="BK451" s="159">
        <f>SUM(BK452:BK461)</f>
        <v>0</v>
      </c>
    </row>
    <row r="452" spans="1:65" s="2" customFormat="1" ht="16.5" customHeight="1">
      <c r="A452" s="33"/>
      <c r="B452" s="162"/>
      <c r="C452" s="163" t="s">
        <v>712</v>
      </c>
      <c r="D452" s="163" t="s">
        <v>122</v>
      </c>
      <c r="E452" s="164" t="s">
        <v>713</v>
      </c>
      <c r="F452" s="165" t="s">
        <v>714</v>
      </c>
      <c r="G452" s="166" t="s">
        <v>376</v>
      </c>
      <c r="H452" s="167">
        <v>3</v>
      </c>
      <c r="I452" s="168"/>
      <c r="J452" s="169">
        <f t="shared" ref="J452:J461" si="50">ROUND(I452*H452,2)</f>
        <v>0</v>
      </c>
      <c r="K452" s="170"/>
      <c r="L452" s="34"/>
      <c r="M452" s="171" t="s">
        <v>1</v>
      </c>
      <c r="N452" s="172" t="s">
        <v>41</v>
      </c>
      <c r="O452" s="59"/>
      <c r="P452" s="173">
        <f t="shared" ref="P452:P461" si="51">O452*H452</f>
        <v>0</v>
      </c>
      <c r="Q452" s="173">
        <v>2.0000000000000002E-5</v>
      </c>
      <c r="R452" s="173">
        <f t="shared" ref="R452:R461" si="52">Q452*H452</f>
        <v>6.0000000000000008E-5</v>
      </c>
      <c r="S452" s="173">
        <v>0</v>
      </c>
      <c r="T452" s="174">
        <f t="shared" ref="T452:T461" si="53">S452*H452</f>
        <v>0</v>
      </c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R452" s="175" t="s">
        <v>353</v>
      </c>
      <c r="AT452" s="175" t="s">
        <v>122</v>
      </c>
      <c r="AU452" s="175" t="s">
        <v>127</v>
      </c>
      <c r="AY452" s="18" t="s">
        <v>120</v>
      </c>
      <c r="BE452" s="176">
        <f t="shared" ref="BE452:BE461" si="54">IF(N452="základná",J452,0)</f>
        <v>0</v>
      </c>
      <c r="BF452" s="176">
        <f t="shared" ref="BF452:BF461" si="55">IF(N452="znížená",J452,0)</f>
        <v>0</v>
      </c>
      <c r="BG452" s="176">
        <f t="shared" ref="BG452:BG461" si="56">IF(N452="zákl. prenesená",J452,0)</f>
        <v>0</v>
      </c>
      <c r="BH452" s="176">
        <f t="shared" ref="BH452:BH461" si="57">IF(N452="zníž. prenesená",J452,0)</f>
        <v>0</v>
      </c>
      <c r="BI452" s="176">
        <f t="shared" ref="BI452:BI461" si="58">IF(N452="nulová",J452,0)</f>
        <v>0</v>
      </c>
      <c r="BJ452" s="18" t="s">
        <v>127</v>
      </c>
      <c r="BK452" s="176">
        <f t="shared" ref="BK452:BK461" si="59">ROUND(I452*H452,2)</f>
        <v>0</v>
      </c>
      <c r="BL452" s="18" t="s">
        <v>353</v>
      </c>
      <c r="BM452" s="175" t="s">
        <v>715</v>
      </c>
    </row>
    <row r="453" spans="1:65" s="2" customFormat="1" ht="16.5" customHeight="1">
      <c r="A453" s="33"/>
      <c r="B453" s="162"/>
      <c r="C453" s="209" t="s">
        <v>716</v>
      </c>
      <c r="D453" s="209" t="s">
        <v>311</v>
      </c>
      <c r="E453" s="210" t="s">
        <v>717</v>
      </c>
      <c r="F453" s="211" t="s">
        <v>718</v>
      </c>
      <c r="G453" s="212" t="s">
        <v>376</v>
      </c>
      <c r="H453" s="213">
        <v>3</v>
      </c>
      <c r="I453" s="214"/>
      <c r="J453" s="215">
        <f t="shared" si="50"/>
        <v>0</v>
      </c>
      <c r="K453" s="216"/>
      <c r="L453" s="217"/>
      <c r="M453" s="218" t="s">
        <v>1</v>
      </c>
      <c r="N453" s="219" t="s">
        <v>41</v>
      </c>
      <c r="O453" s="59"/>
      <c r="P453" s="173">
        <f t="shared" si="51"/>
        <v>0</v>
      </c>
      <c r="Q453" s="173">
        <v>1.7000000000000001E-4</v>
      </c>
      <c r="R453" s="173">
        <f t="shared" si="52"/>
        <v>5.1000000000000004E-4</v>
      </c>
      <c r="S453" s="173">
        <v>0</v>
      </c>
      <c r="T453" s="174">
        <f t="shared" si="53"/>
        <v>0</v>
      </c>
      <c r="U453" s="33"/>
      <c r="V453" s="33"/>
      <c r="W453" s="33"/>
      <c r="X453" s="33"/>
      <c r="Y453" s="33"/>
      <c r="Z453" s="33"/>
      <c r="AA453" s="33"/>
      <c r="AB453" s="33"/>
      <c r="AC453" s="33"/>
      <c r="AD453" s="33"/>
      <c r="AE453" s="33"/>
      <c r="AR453" s="175" t="s">
        <v>416</v>
      </c>
      <c r="AT453" s="175" t="s">
        <v>311</v>
      </c>
      <c r="AU453" s="175" t="s">
        <v>127</v>
      </c>
      <c r="AY453" s="18" t="s">
        <v>120</v>
      </c>
      <c r="BE453" s="176">
        <f t="shared" si="54"/>
        <v>0</v>
      </c>
      <c r="BF453" s="176">
        <f t="shared" si="55"/>
        <v>0</v>
      </c>
      <c r="BG453" s="176">
        <f t="shared" si="56"/>
        <v>0</v>
      </c>
      <c r="BH453" s="176">
        <f t="shared" si="57"/>
        <v>0</v>
      </c>
      <c r="BI453" s="176">
        <f t="shared" si="58"/>
        <v>0</v>
      </c>
      <c r="BJ453" s="18" t="s">
        <v>127</v>
      </c>
      <c r="BK453" s="176">
        <f t="shared" si="59"/>
        <v>0</v>
      </c>
      <c r="BL453" s="18" t="s">
        <v>353</v>
      </c>
      <c r="BM453" s="175" t="s">
        <v>719</v>
      </c>
    </row>
    <row r="454" spans="1:65" s="2" customFormat="1" ht="16.5" customHeight="1">
      <c r="A454" s="33"/>
      <c r="B454" s="162"/>
      <c r="C454" s="163" t="s">
        <v>720</v>
      </c>
      <c r="D454" s="163" t="s">
        <v>122</v>
      </c>
      <c r="E454" s="164" t="s">
        <v>721</v>
      </c>
      <c r="F454" s="165" t="s">
        <v>722</v>
      </c>
      <c r="G454" s="166" t="s">
        <v>376</v>
      </c>
      <c r="H454" s="167">
        <v>4</v>
      </c>
      <c r="I454" s="168"/>
      <c r="J454" s="169">
        <f t="shared" si="50"/>
        <v>0</v>
      </c>
      <c r="K454" s="170"/>
      <c r="L454" s="34"/>
      <c r="M454" s="171" t="s">
        <v>1</v>
      </c>
      <c r="N454" s="172" t="s">
        <v>41</v>
      </c>
      <c r="O454" s="59"/>
      <c r="P454" s="173">
        <f t="shared" si="51"/>
        <v>0</v>
      </c>
      <c r="Q454" s="173">
        <v>2.0000000000000002E-5</v>
      </c>
      <c r="R454" s="173">
        <f t="shared" si="52"/>
        <v>8.0000000000000007E-5</v>
      </c>
      <c r="S454" s="173">
        <v>0</v>
      </c>
      <c r="T454" s="174">
        <f t="shared" si="53"/>
        <v>0</v>
      </c>
      <c r="U454" s="33"/>
      <c r="V454" s="33"/>
      <c r="W454" s="33"/>
      <c r="X454" s="33"/>
      <c r="Y454" s="33"/>
      <c r="Z454" s="33"/>
      <c r="AA454" s="33"/>
      <c r="AB454" s="33"/>
      <c r="AC454" s="33"/>
      <c r="AD454" s="33"/>
      <c r="AE454" s="33"/>
      <c r="AR454" s="175" t="s">
        <v>353</v>
      </c>
      <c r="AT454" s="175" t="s">
        <v>122</v>
      </c>
      <c r="AU454" s="175" t="s">
        <v>127</v>
      </c>
      <c r="AY454" s="18" t="s">
        <v>120</v>
      </c>
      <c r="BE454" s="176">
        <f t="shared" si="54"/>
        <v>0</v>
      </c>
      <c r="BF454" s="176">
        <f t="shared" si="55"/>
        <v>0</v>
      </c>
      <c r="BG454" s="176">
        <f t="shared" si="56"/>
        <v>0</v>
      </c>
      <c r="BH454" s="176">
        <f t="shared" si="57"/>
        <v>0</v>
      </c>
      <c r="BI454" s="176">
        <f t="shared" si="58"/>
        <v>0</v>
      </c>
      <c r="BJ454" s="18" t="s">
        <v>127</v>
      </c>
      <c r="BK454" s="176">
        <f t="shared" si="59"/>
        <v>0</v>
      </c>
      <c r="BL454" s="18" t="s">
        <v>353</v>
      </c>
      <c r="BM454" s="175" t="s">
        <v>723</v>
      </c>
    </row>
    <row r="455" spans="1:65" s="2" customFormat="1" ht="16.5" customHeight="1">
      <c r="A455" s="33"/>
      <c r="B455" s="162"/>
      <c r="C455" s="209" t="s">
        <v>724</v>
      </c>
      <c r="D455" s="209" t="s">
        <v>311</v>
      </c>
      <c r="E455" s="210" t="s">
        <v>725</v>
      </c>
      <c r="F455" s="211" t="s">
        <v>726</v>
      </c>
      <c r="G455" s="212" t="s">
        <v>376</v>
      </c>
      <c r="H455" s="213">
        <v>2</v>
      </c>
      <c r="I455" s="214"/>
      <c r="J455" s="215">
        <f t="shared" si="50"/>
        <v>0</v>
      </c>
      <c r="K455" s="216"/>
      <c r="L455" s="217"/>
      <c r="M455" s="218" t="s">
        <v>1</v>
      </c>
      <c r="N455" s="219" t="s">
        <v>41</v>
      </c>
      <c r="O455" s="59"/>
      <c r="P455" s="173">
        <f t="shared" si="51"/>
        <v>0</v>
      </c>
      <c r="Q455" s="173">
        <v>2.0000000000000001E-4</v>
      </c>
      <c r="R455" s="173">
        <f t="shared" si="52"/>
        <v>4.0000000000000002E-4</v>
      </c>
      <c r="S455" s="173">
        <v>0</v>
      </c>
      <c r="T455" s="174">
        <f t="shared" si="53"/>
        <v>0</v>
      </c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R455" s="175" t="s">
        <v>416</v>
      </c>
      <c r="AT455" s="175" t="s">
        <v>311</v>
      </c>
      <c r="AU455" s="175" t="s">
        <v>127</v>
      </c>
      <c r="AY455" s="18" t="s">
        <v>120</v>
      </c>
      <c r="BE455" s="176">
        <f t="shared" si="54"/>
        <v>0</v>
      </c>
      <c r="BF455" s="176">
        <f t="shared" si="55"/>
        <v>0</v>
      </c>
      <c r="BG455" s="176">
        <f t="shared" si="56"/>
        <v>0</v>
      </c>
      <c r="BH455" s="176">
        <f t="shared" si="57"/>
        <v>0</v>
      </c>
      <c r="BI455" s="176">
        <f t="shared" si="58"/>
        <v>0</v>
      </c>
      <c r="BJ455" s="18" t="s">
        <v>127</v>
      </c>
      <c r="BK455" s="176">
        <f t="shared" si="59"/>
        <v>0</v>
      </c>
      <c r="BL455" s="18" t="s">
        <v>353</v>
      </c>
      <c r="BM455" s="175" t="s">
        <v>727</v>
      </c>
    </row>
    <row r="456" spans="1:65" s="2" customFormat="1" ht="16.5" customHeight="1">
      <c r="A456" s="33"/>
      <c r="B456" s="162"/>
      <c r="C456" s="209" t="s">
        <v>728</v>
      </c>
      <c r="D456" s="209" t="s">
        <v>311</v>
      </c>
      <c r="E456" s="210" t="s">
        <v>729</v>
      </c>
      <c r="F456" s="211" t="s">
        <v>730</v>
      </c>
      <c r="G456" s="212" t="s">
        <v>376</v>
      </c>
      <c r="H456" s="213">
        <v>2</v>
      </c>
      <c r="I456" s="214"/>
      <c r="J456" s="215">
        <f t="shared" si="50"/>
        <v>0</v>
      </c>
      <c r="K456" s="216"/>
      <c r="L456" s="217"/>
      <c r="M456" s="218" t="s">
        <v>1</v>
      </c>
      <c r="N456" s="219" t="s">
        <v>41</v>
      </c>
      <c r="O456" s="59"/>
      <c r="P456" s="173">
        <f t="shared" si="51"/>
        <v>0</v>
      </c>
      <c r="Q456" s="173">
        <v>1.7000000000000001E-4</v>
      </c>
      <c r="R456" s="173">
        <f t="shared" si="52"/>
        <v>3.4000000000000002E-4</v>
      </c>
      <c r="S456" s="173">
        <v>0</v>
      </c>
      <c r="T456" s="174">
        <f t="shared" si="53"/>
        <v>0</v>
      </c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R456" s="175" t="s">
        <v>416</v>
      </c>
      <c r="AT456" s="175" t="s">
        <v>311</v>
      </c>
      <c r="AU456" s="175" t="s">
        <v>127</v>
      </c>
      <c r="AY456" s="18" t="s">
        <v>120</v>
      </c>
      <c r="BE456" s="176">
        <f t="shared" si="54"/>
        <v>0</v>
      </c>
      <c r="BF456" s="176">
        <f t="shared" si="55"/>
        <v>0</v>
      </c>
      <c r="BG456" s="176">
        <f t="shared" si="56"/>
        <v>0</v>
      </c>
      <c r="BH456" s="176">
        <f t="shared" si="57"/>
        <v>0</v>
      </c>
      <c r="BI456" s="176">
        <f t="shared" si="58"/>
        <v>0</v>
      </c>
      <c r="BJ456" s="18" t="s">
        <v>127</v>
      </c>
      <c r="BK456" s="176">
        <f t="shared" si="59"/>
        <v>0</v>
      </c>
      <c r="BL456" s="18" t="s">
        <v>353</v>
      </c>
      <c r="BM456" s="175" t="s">
        <v>731</v>
      </c>
    </row>
    <row r="457" spans="1:65" s="2" customFormat="1" ht="16.5" customHeight="1">
      <c r="A457" s="33"/>
      <c r="B457" s="162"/>
      <c r="C457" s="163" t="s">
        <v>732</v>
      </c>
      <c r="D457" s="163" t="s">
        <v>122</v>
      </c>
      <c r="E457" s="164" t="s">
        <v>733</v>
      </c>
      <c r="F457" s="165" t="s">
        <v>734</v>
      </c>
      <c r="G457" s="166" t="s">
        <v>376</v>
      </c>
      <c r="H457" s="167">
        <v>6</v>
      </c>
      <c r="I457" s="168"/>
      <c r="J457" s="169">
        <f t="shared" si="50"/>
        <v>0</v>
      </c>
      <c r="K457" s="170"/>
      <c r="L457" s="34"/>
      <c r="M457" s="171" t="s">
        <v>1</v>
      </c>
      <c r="N457" s="172" t="s">
        <v>41</v>
      </c>
      <c r="O457" s="59"/>
      <c r="P457" s="173">
        <f t="shared" si="51"/>
        <v>0</v>
      </c>
      <c r="Q457" s="173">
        <v>3.0000000000000001E-5</v>
      </c>
      <c r="R457" s="173">
        <f t="shared" si="52"/>
        <v>1.8000000000000001E-4</v>
      </c>
      <c r="S457" s="173">
        <v>0</v>
      </c>
      <c r="T457" s="174">
        <f t="shared" si="53"/>
        <v>0</v>
      </c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R457" s="175" t="s">
        <v>353</v>
      </c>
      <c r="AT457" s="175" t="s">
        <v>122</v>
      </c>
      <c r="AU457" s="175" t="s">
        <v>127</v>
      </c>
      <c r="AY457" s="18" t="s">
        <v>120</v>
      </c>
      <c r="BE457" s="176">
        <f t="shared" si="54"/>
        <v>0</v>
      </c>
      <c r="BF457" s="176">
        <f t="shared" si="55"/>
        <v>0</v>
      </c>
      <c r="BG457" s="176">
        <f t="shared" si="56"/>
        <v>0</v>
      </c>
      <c r="BH457" s="176">
        <f t="shared" si="57"/>
        <v>0</v>
      </c>
      <c r="BI457" s="176">
        <f t="shared" si="58"/>
        <v>0</v>
      </c>
      <c r="BJ457" s="18" t="s">
        <v>127</v>
      </c>
      <c r="BK457" s="176">
        <f t="shared" si="59"/>
        <v>0</v>
      </c>
      <c r="BL457" s="18" t="s">
        <v>353</v>
      </c>
      <c r="BM457" s="175" t="s">
        <v>735</v>
      </c>
    </row>
    <row r="458" spans="1:65" s="2" customFormat="1" ht="16.5" customHeight="1">
      <c r="A458" s="33"/>
      <c r="B458" s="162"/>
      <c r="C458" s="209" t="s">
        <v>736</v>
      </c>
      <c r="D458" s="209" t="s">
        <v>311</v>
      </c>
      <c r="E458" s="210" t="s">
        <v>737</v>
      </c>
      <c r="F458" s="211" t="s">
        <v>738</v>
      </c>
      <c r="G458" s="212" t="s">
        <v>376</v>
      </c>
      <c r="H458" s="213">
        <v>6</v>
      </c>
      <c r="I458" s="214"/>
      <c r="J458" s="215">
        <f t="shared" si="50"/>
        <v>0</v>
      </c>
      <c r="K458" s="216"/>
      <c r="L458" s="217"/>
      <c r="M458" s="218" t="s">
        <v>1</v>
      </c>
      <c r="N458" s="219" t="s">
        <v>41</v>
      </c>
      <c r="O458" s="59"/>
      <c r="P458" s="173">
        <f t="shared" si="51"/>
        <v>0</v>
      </c>
      <c r="Q458" s="173">
        <v>4.2000000000000002E-4</v>
      </c>
      <c r="R458" s="173">
        <f t="shared" si="52"/>
        <v>2.5200000000000001E-3</v>
      </c>
      <c r="S458" s="173">
        <v>0</v>
      </c>
      <c r="T458" s="174">
        <f t="shared" si="53"/>
        <v>0</v>
      </c>
      <c r="U458" s="33"/>
      <c r="V458" s="33"/>
      <c r="W458" s="33"/>
      <c r="X458" s="33"/>
      <c r="Y458" s="33"/>
      <c r="Z458" s="33"/>
      <c r="AA458" s="33"/>
      <c r="AB458" s="33"/>
      <c r="AC458" s="33"/>
      <c r="AD458" s="33"/>
      <c r="AE458" s="33"/>
      <c r="AR458" s="175" t="s">
        <v>416</v>
      </c>
      <c r="AT458" s="175" t="s">
        <v>311</v>
      </c>
      <c r="AU458" s="175" t="s">
        <v>127</v>
      </c>
      <c r="AY458" s="18" t="s">
        <v>120</v>
      </c>
      <c r="BE458" s="176">
        <f t="shared" si="54"/>
        <v>0</v>
      </c>
      <c r="BF458" s="176">
        <f t="shared" si="55"/>
        <v>0</v>
      </c>
      <c r="BG458" s="176">
        <f t="shared" si="56"/>
        <v>0</v>
      </c>
      <c r="BH458" s="176">
        <f t="shared" si="57"/>
        <v>0</v>
      </c>
      <c r="BI458" s="176">
        <f t="shared" si="58"/>
        <v>0</v>
      </c>
      <c r="BJ458" s="18" t="s">
        <v>127</v>
      </c>
      <c r="BK458" s="176">
        <f t="shared" si="59"/>
        <v>0</v>
      </c>
      <c r="BL458" s="18" t="s">
        <v>353</v>
      </c>
      <c r="BM458" s="175" t="s">
        <v>739</v>
      </c>
    </row>
    <row r="459" spans="1:65" s="2" customFormat="1" ht="16.5" customHeight="1">
      <c r="A459" s="33"/>
      <c r="B459" s="162"/>
      <c r="C459" s="163" t="s">
        <v>740</v>
      </c>
      <c r="D459" s="163" t="s">
        <v>122</v>
      </c>
      <c r="E459" s="164" t="s">
        <v>741</v>
      </c>
      <c r="F459" s="165" t="s">
        <v>742</v>
      </c>
      <c r="G459" s="166" t="s">
        <v>376</v>
      </c>
      <c r="H459" s="167">
        <v>1</v>
      </c>
      <c r="I459" s="168"/>
      <c r="J459" s="169">
        <f t="shared" si="50"/>
        <v>0</v>
      </c>
      <c r="K459" s="170"/>
      <c r="L459" s="34"/>
      <c r="M459" s="171" t="s">
        <v>1</v>
      </c>
      <c r="N459" s="172" t="s">
        <v>41</v>
      </c>
      <c r="O459" s="59"/>
      <c r="P459" s="173">
        <f t="shared" si="51"/>
        <v>0</v>
      </c>
      <c r="Q459" s="173">
        <v>3.0000000000000001E-5</v>
      </c>
      <c r="R459" s="173">
        <f t="shared" si="52"/>
        <v>3.0000000000000001E-5</v>
      </c>
      <c r="S459" s="173">
        <v>0</v>
      </c>
      <c r="T459" s="174">
        <f t="shared" si="53"/>
        <v>0</v>
      </c>
      <c r="U459" s="33"/>
      <c r="V459" s="33"/>
      <c r="W459" s="33"/>
      <c r="X459" s="33"/>
      <c r="Y459" s="33"/>
      <c r="Z459" s="33"/>
      <c r="AA459" s="33"/>
      <c r="AB459" s="33"/>
      <c r="AC459" s="33"/>
      <c r="AD459" s="33"/>
      <c r="AE459" s="33"/>
      <c r="AR459" s="175" t="s">
        <v>353</v>
      </c>
      <c r="AT459" s="175" t="s">
        <v>122</v>
      </c>
      <c r="AU459" s="175" t="s">
        <v>127</v>
      </c>
      <c r="AY459" s="18" t="s">
        <v>120</v>
      </c>
      <c r="BE459" s="176">
        <f t="shared" si="54"/>
        <v>0</v>
      </c>
      <c r="BF459" s="176">
        <f t="shared" si="55"/>
        <v>0</v>
      </c>
      <c r="BG459" s="176">
        <f t="shared" si="56"/>
        <v>0</v>
      </c>
      <c r="BH459" s="176">
        <f t="shared" si="57"/>
        <v>0</v>
      </c>
      <c r="BI459" s="176">
        <f t="shared" si="58"/>
        <v>0</v>
      </c>
      <c r="BJ459" s="18" t="s">
        <v>127</v>
      </c>
      <c r="BK459" s="176">
        <f t="shared" si="59"/>
        <v>0</v>
      </c>
      <c r="BL459" s="18" t="s">
        <v>353</v>
      </c>
      <c r="BM459" s="175" t="s">
        <v>743</v>
      </c>
    </row>
    <row r="460" spans="1:65" s="2" customFormat="1" ht="16.5" customHeight="1">
      <c r="A460" s="33"/>
      <c r="B460" s="162"/>
      <c r="C460" s="209" t="s">
        <v>744</v>
      </c>
      <c r="D460" s="209" t="s">
        <v>311</v>
      </c>
      <c r="E460" s="210" t="s">
        <v>745</v>
      </c>
      <c r="F460" s="211" t="s">
        <v>746</v>
      </c>
      <c r="G460" s="212" t="s">
        <v>376</v>
      </c>
      <c r="H460" s="213">
        <v>1</v>
      </c>
      <c r="I460" s="214"/>
      <c r="J460" s="215">
        <f t="shared" si="50"/>
        <v>0</v>
      </c>
      <c r="K460" s="216"/>
      <c r="L460" s="217"/>
      <c r="M460" s="218" t="s">
        <v>1</v>
      </c>
      <c r="N460" s="219" t="s">
        <v>41</v>
      </c>
      <c r="O460" s="59"/>
      <c r="P460" s="173">
        <f t="shared" si="51"/>
        <v>0</v>
      </c>
      <c r="Q460" s="173">
        <v>6.0999999999999997E-4</v>
      </c>
      <c r="R460" s="173">
        <f t="shared" si="52"/>
        <v>6.0999999999999997E-4</v>
      </c>
      <c r="S460" s="173">
        <v>0</v>
      </c>
      <c r="T460" s="174">
        <f t="shared" si="53"/>
        <v>0</v>
      </c>
      <c r="U460" s="33"/>
      <c r="V460" s="33"/>
      <c r="W460" s="33"/>
      <c r="X460" s="33"/>
      <c r="Y460" s="33"/>
      <c r="Z460" s="33"/>
      <c r="AA460" s="33"/>
      <c r="AB460" s="33"/>
      <c r="AC460" s="33"/>
      <c r="AD460" s="33"/>
      <c r="AE460" s="33"/>
      <c r="AR460" s="175" t="s">
        <v>416</v>
      </c>
      <c r="AT460" s="175" t="s">
        <v>311</v>
      </c>
      <c r="AU460" s="175" t="s">
        <v>127</v>
      </c>
      <c r="AY460" s="18" t="s">
        <v>120</v>
      </c>
      <c r="BE460" s="176">
        <f t="shared" si="54"/>
        <v>0</v>
      </c>
      <c r="BF460" s="176">
        <f t="shared" si="55"/>
        <v>0</v>
      </c>
      <c r="BG460" s="176">
        <f t="shared" si="56"/>
        <v>0</v>
      </c>
      <c r="BH460" s="176">
        <f t="shared" si="57"/>
        <v>0</v>
      </c>
      <c r="BI460" s="176">
        <f t="shared" si="58"/>
        <v>0</v>
      </c>
      <c r="BJ460" s="18" t="s">
        <v>127</v>
      </c>
      <c r="BK460" s="176">
        <f t="shared" si="59"/>
        <v>0</v>
      </c>
      <c r="BL460" s="18" t="s">
        <v>353</v>
      </c>
      <c r="BM460" s="175" t="s">
        <v>747</v>
      </c>
    </row>
    <row r="461" spans="1:65" s="2" customFormat="1" ht="16.5" customHeight="1">
      <c r="A461" s="33"/>
      <c r="B461" s="162"/>
      <c r="C461" s="163" t="s">
        <v>748</v>
      </c>
      <c r="D461" s="163" t="s">
        <v>122</v>
      </c>
      <c r="E461" s="164" t="s">
        <v>749</v>
      </c>
      <c r="F461" s="165" t="s">
        <v>750</v>
      </c>
      <c r="G461" s="166" t="s">
        <v>365</v>
      </c>
      <c r="H461" s="220"/>
      <c r="I461" s="168"/>
      <c r="J461" s="169">
        <f t="shared" si="50"/>
        <v>0</v>
      </c>
      <c r="K461" s="170"/>
      <c r="L461" s="34"/>
      <c r="M461" s="221" t="s">
        <v>1</v>
      </c>
      <c r="N461" s="222" t="s">
        <v>41</v>
      </c>
      <c r="O461" s="223"/>
      <c r="P461" s="224">
        <f t="shared" si="51"/>
        <v>0</v>
      </c>
      <c r="Q461" s="224">
        <v>0</v>
      </c>
      <c r="R461" s="224">
        <f t="shared" si="52"/>
        <v>0</v>
      </c>
      <c r="S461" s="224">
        <v>0</v>
      </c>
      <c r="T461" s="225">
        <f t="shared" si="53"/>
        <v>0</v>
      </c>
      <c r="U461" s="33"/>
      <c r="V461" s="33"/>
      <c r="W461" s="33"/>
      <c r="X461" s="33"/>
      <c r="Y461" s="33"/>
      <c r="Z461" s="33"/>
      <c r="AA461" s="33"/>
      <c r="AB461" s="33"/>
      <c r="AC461" s="33"/>
      <c r="AD461" s="33"/>
      <c r="AE461" s="33"/>
      <c r="AR461" s="175" t="s">
        <v>353</v>
      </c>
      <c r="AT461" s="175" t="s">
        <v>122</v>
      </c>
      <c r="AU461" s="175" t="s">
        <v>127</v>
      </c>
      <c r="AY461" s="18" t="s">
        <v>120</v>
      </c>
      <c r="BE461" s="176">
        <f t="shared" si="54"/>
        <v>0</v>
      </c>
      <c r="BF461" s="176">
        <f t="shared" si="55"/>
        <v>0</v>
      </c>
      <c r="BG461" s="176">
        <f t="shared" si="56"/>
        <v>0</v>
      </c>
      <c r="BH461" s="176">
        <f t="shared" si="57"/>
        <v>0</v>
      </c>
      <c r="BI461" s="176">
        <f t="shared" si="58"/>
        <v>0</v>
      </c>
      <c r="BJ461" s="18" t="s">
        <v>127</v>
      </c>
      <c r="BK461" s="176">
        <f t="shared" si="59"/>
        <v>0</v>
      </c>
      <c r="BL461" s="18" t="s">
        <v>353</v>
      </c>
      <c r="BM461" s="175" t="s">
        <v>751</v>
      </c>
    </row>
    <row r="462" spans="1:65" s="2" customFormat="1" ht="6.95" customHeight="1">
      <c r="A462" s="33"/>
      <c r="B462" s="48"/>
      <c r="C462" s="49"/>
      <c r="D462" s="49"/>
      <c r="E462" s="49"/>
      <c r="F462" s="49"/>
      <c r="G462" s="49"/>
      <c r="H462" s="49"/>
      <c r="I462" s="121"/>
      <c r="J462" s="49"/>
      <c r="K462" s="49"/>
      <c r="L462" s="34"/>
      <c r="M462" s="33"/>
      <c r="O462" s="33"/>
      <c r="P462" s="33"/>
      <c r="Q462" s="33"/>
      <c r="R462" s="33"/>
      <c r="S462" s="33"/>
      <c r="T462" s="33"/>
      <c r="U462" s="33"/>
      <c r="V462" s="33"/>
      <c r="W462" s="33"/>
      <c r="X462" s="33"/>
      <c r="Y462" s="33"/>
      <c r="Z462" s="33"/>
      <c r="AA462" s="33"/>
      <c r="AB462" s="33"/>
      <c r="AC462" s="33"/>
      <c r="AD462" s="33"/>
      <c r="AE462" s="33"/>
    </row>
  </sheetData>
  <autoFilter ref="C125:K461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4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4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4"/>
      <c r="L2" s="237" t="s">
        <v>5</v>
      </c>
      <c r="M2" s="238"/>
      <c r="N2" s="238"/>
      <c r="O2" s="238"/>
      <c r="P2" s="238"/>
      <c r="Q2" s="238"/>
      <c r="R2" s="238"/>
      <c r="S2" s="238"/>
      <c r="T2" s="238"/>
      <c r="U2" s="238"/>
      <c r="V2" s="238"/>
      <c r="AT2" s="18" t="s">
        <v>87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95"/>
      <c r="J3" s="20"/>
      <c r="K3" s="20"/>
      <c r="L3" s="21"/>
      <c r="AT3" s="18" t="s">
        <v>75</v>
      </c>
    </row>
    <row r="4" spans="1:46" s="1" customFormat="1" ht="24.95" customHeight="1">
      <c r="B4" s="21"/>
      <c r="D4" s="22" t="s">
        <v>88</v>
      </c>
      <c r="I4" s="94"/>
      <c r="L4" s="21"/>
      <c r="M4" s="96" t="s">
        <v>9</v>
      </c>
      <c r="AT4" s="18" t="s">
        <v>3</v>
      </c>
    </row>
    <row r="5" spans="1:46" s="1" customFormat="1" ht="6.95" customHeight="1">
      <c r="B5" s="21"/>
      <c r="I5" s="94"/>
      <c r="L5" s="21"/>
    </row>
    <row r="6" spans="1:46" s="1" customFormat="1" ht="12" customHeight="1">
      <c r="B6" s="21"/>
      <c r="D6" s="28" t="s">
        <v>15</v>
      </c>
      <c r="I6" s="94"/>
      <c r="L6" s="21"/>
    </row>
    <row r="7" spans="1:46" s="1" customFormat="1" ht="16.5" customHeight="1">
      <c r="B7" s="21"/>
      <c r="E7" s="267" t="str">
        <f>'Rekapitulácia stavby'!K6</f>
        <v>Centrum diagnostiky - nový pavilón</v>
      </c>
      <c r="F7" s="268"/>
      <c r="G7" s="268"/>
      <c r="H7" s="268"/>
      <c r="I7" s="94"/>
      <c r="L7" s="21"/>
    </row>
    <row r="8" spans="1:46" s="2" customFormat="1" ht="12" customHeight="1">
      <c r="A8" s="33"/>
      <c r="B8" s="34"/>
      <c r="C8" s="33"/>
      <c r="D8" s="28" t="s">
        <v>89</v>
      </c>
      <c r="E8" s="33"/>
      <c r="F8" s="33"/>
      <c r="G8" s="33"/>
      <c r="H8" s="33"/>
      <c r="I8" s="97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45" t="s">
        <v>752</v>
      </c>
      <c r="F9" s="266"/>
      <c r="G9" s="266"/>
      <c r="H9" s="266"/>
      <c r="I9" s="97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97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17</v>
      </c>
      <c r="E11" s="33"/>
      <c r="F11" s="26" t="s">
        <v>1</v>
      </c>
      <c r="G11" s="33"/>
      <c r="H11" s="33"/>
      <c r="I11" s="98" t="s">
        <v>18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19</v>
      </c>
      <c r="E12" s="33"/>
      <c r="F12" s="26" t="s">
        <v>20</v>
      </c>
      <c r="G12" s="33"/>
      <c r="H12" s="33"/>
      <c r="I12" s="98" t="s">
        <v>21</v>
      </c>
      <c r="J12" s="56" t="str">
        <f>'Rekapitulácia stavby'!AN8</f>
        <v>30. 9. 2019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97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23</v>
      </c>
      <c r="E14" s="33"/>
      <c r="F14" s="33"/>
      <c r="G14" s="33"/>
      <c r="H14" s="33"/>
      <c r="I14" s="98" t="s">
        <v>24</v>
      </c>
      <c r="J14" s="26" t="s">
        <v>1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">
        <v>25</v>
      </c>
      <c r="F15" s="33"/>
      <c r="G15" s="33"/>
      <c r="H15" s="33"/>
      <c r="I15" s="98" t="s">
        <v>26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97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27</v>
      </c>
      <c r="E17" s="33"/>
      <c r="F17" s="33"/>
      <c r="G17" s="33"/>
      <c r="H17" s="33"/>
      <c r="I17" s="98" t="s">
        <v>24</v>
      </c>
      <c r="J17" s="29" t="str">
        <f>'Rekapitulácia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69" t="str">
        <f>'Rekapitulácia stavby'!E14</f>
        <v>Vyplň údaj</v>
      </c>
      <c r="F18" s="248"/>
      <c r="G18" s="248"/>
      <c r="H18" s="248"/>
      <c r="I18" s="98" t="s">
        <v>26</v>
      </c>
      <c r="J18" s="29" t="str">
        <f>'Rekapitulácia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97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29</v>
      </c>
      <c r="E20" s="33"/>
      <c r="F20" s="33"/>
      <c r="G20" s="33"/>
      <c r="H20" s="33"/>
      <c r="I20" s="98" t="s">
        <v>24</v>
      </c>
      <c r="J20" s="26" t="s">
        <v>1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30</v>
      </c>
      <c r="F21" s="33"/>
      <c r="G21" s="33"/>
      <c r="H21" s="33"/>
      <c r="I21" s="98" t="s">
        <v>26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97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32</v>
      </c>
      <c r="E23" s="33"/>
      <c r="F23" s="33"/>
      <c r="G23" s="33"/>
      <c r="H23" s="33"/>
      <c r="I23" s="98" t="s">
        <v>24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">
        <v>33</v>
      </c>
      <c r="F24" s="33"/>
      <c r="G24" s="33"/>
      <c r="H24" s="33"/>
      <c r="I24" s="98" t="s">
        <v>26</v>
      </c>
      <c r="J24" s="26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97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34</v>
      </c>
      <c r="E26" s="33"/>
      <c r="F26" s="33"/>
      <c r="G26" s="33"/>
      <c r="H26" s="33"/>
      <c r="I26" s="97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9"/>
      <c r="B27" s="100"/>
      <c r="C27" s="99"/>
      <c r="D27" s="99"/>
      <c r="E27" s="252" t="s">
        <v>1</v>
      </c>
      <c r="F27" s="252"/>
      <c r="G27" s="252"/>
      <c r="H27" s="252"/>
      <c r="I27" s="101"/>
      <c r="J27" s="99"/>
      <c r="K27" s="99"/>
      <c r="L27" s="102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97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103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104" t="s">
        <v>35</v>
      </c>
      <c r="E30" s="33"/>
      <c r="F30" s="33"/>
      <c r="G30" s="33"/>
      <c r="H30" s="33"/>
      <c r="I30" s="97"/>
      <c r="J30" s="72">
        <f>ROUND(J121,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103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37</v>
      </c>
      <c r="G32" s="33"/>
      <c r="H32" s="33"/>
      <c r="I32" s="105" t="s">
        <v>36</v>
      </c>
      <c r="J32" s="37" t="s">
        <v>38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106" t="s">
        <v>39</v>
      </c>
      <c r="E33" s="28" t="s">
        <v>40</v>
      </c>
      <c r="F33" s="107">
        <f>ROUND((SUM(BE121:BE246)),  2)</f>
        <v>0</v>
      </c>
      <c r="G33" s="33"/>
      <c r="H33" s="33"/>
      <c r="I33" s="108">
        <v>0.2</v>
      </c>
      <c r="J33" s="107">
        <f>ROUND(((SUM(BE121:BE246))*I33),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8" t="s">
        <v>41</v>
      </c>
      <c r="F34" s="107">
        <f>ROUND((SUM(BF121:BF246)),  2)</f>
        <v>0</v>
      </c>
      <c r="G34" s="33"/>
      <c r="H34" s="33"/>
      <c r="I34" s="108">
        <v>0.2</v>
      </c>
      <c r="J34" s="107">
        <f>ROUND(((SUM(BF121:BF246))*I34),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42</v>
      </c>
      <c r="F35" s="107">
        <f>ROUND((SUM(BG121:BG246)),  2)</f>
        <v>0</v>
      </c>
      <c r="G35" s="33"/>
      <c r="H35" s="33"/>
      <c r="I35" s="108">
        <v>0.2</v>
      </c>
      <c r="J35" s="107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43</v>
      </c>
      <c r="F36" s="107">
        <f>ROUND((SUM(BH121:BH246)),  2)</f>
        <v>0</v>
      </c>
      <c r="G36" s="33"/>
      <c r="H36" s="33"/>
      <c r="I36" s="108">
        <v>0.2</v>
      </c>
      <c r="J36" s="107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44</v>
      </c>
      <c r="F37" s="107">
        <f>ROUND((SUM(BI121:BI246)),  2)</f>
        <v>0</v>
      </c>
      <c r="G37" s="33"/>
      <c r="H37" s="33"/>
      <c r="I37" s="108">
        <v>0</v>
      </c>
      <c r="J37" s="107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97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9"/>
      <c r="D39" s="110" t="s">
        <v>45</v>
      </c>
      <c r="E39" s="61"/>
      <c r="F39" s="61"/>
      <c r="G39" s="111" t="s">
        <v>46</v>
      </c>
      <c r="H39" s="112" t="s">
        <v>47</v>
      </c>
      <c r="I39" s="113"/>
      <c r="J39" s="114">
        <f>SUM(J30:J37)</f>
        <v>0</v>
      </c>
      <c r="K39" s="115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97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21"/>
      <c r="I41" s="94"/>
      <c r="L41" s="21"/>
    </row>
    <row r="42" spans="1:31" s="1" customFormat="1" ht="14.45" customHeight="1">
      <c r="B42" s="21"/>
      <c r="I42" s="94"/>
      <c r="L42" s="21"/>
    </row>
    <row r="43" spans="1:31" s="1" customFormat="1" ht="14.45" customHeight="1">
      <c r="B43" s="21"/>
      <c r="I43" s="94"/>
      <c r="L43" s="21"/>
    </row>
    <row r="44" spans="1:31" s="1" customFormat="1" ht="14.45" customHeight="1">
      <c r="B44" s="21"/>
      <c r="I44" s="94"/>
      <c r="L44" s="21"/>
    </row>
    <row r="45" spans="1:31" s="1" customFormat="1" ht="14.45" customHeight="1">
      <c r="B45" s="21"/>
      <c r="I45" s="94"/>
      <c r="L45" s="21"/>
    </row>
    <row r="46" spans="1:31" s="1" customFormat="1" ht="14.45" customHeight="1">
      <c r="B46" s="21"/>
      <c r="I46" s="94"/>
      <c r="L46" s="21"/>
    </row>
    <row r="47" spans="1:31" s="1" customFormat="1" ht="14.45" customHeight="1">
      <c r="B47" s="21"/>
      <c r="I47" s="94"/>
      <c r="L47" s="21"/>
    </row>
    <row r="48" spans="1:31" s="1" customFormat="1" ht="14.45" customHeight="1">
      <c r="B48" s="21"/>
      <c r="I48" s="94"/>
      <c r="L48" s="21"/>
    </row>
    <row r="49" spans="1:31" s="1" customFormat="1" ht="14.45" customHeight="1">
      <c r="B49" s="21"/>
      <c r="I49" s="94"/>
      <c r="L49" s="21"/>
    </row>
    <row r="50" spans="1:31" s="2" customFormat="1" ht="14.45" customHeight="1">
      <c r="B50" s="43"/>
      <c r="D50" s="44" t="s">
        <v>48</v>
      </c>
      <c r="E50" s="45"/>
      <c r="F50" s="45"/>
      <c r="G50" s="44" t="s">
        <v>49</v>
      </c>
      <c r="H50" s="45"/>
      <c r="I50" s="116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3"/>
      <c r="B61" s="34"/>
      <c r="C61" s="33"/>
      <c r="D61" s="46" t="s">
        <v>50</v>
      </c>
      <c r="E61" s="36"/>
      <c r="F61" s="117" t="s">
        <v>51</v>
      </c>
      <c r="G61" s="46" t="s">
        <v>50</v>
      </c>
      <c r="H61" s="36"/>
      <c r="I61" s="118"/>
      <c r="J61" s="119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120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3"/>
      <c r="B76" s="34"/>
      <c r="C76" s="33"/>
      <c r="D76" s="46" t="s">
        <v>50</v>
      </c>
      <c r="E76" s="36"/>
      <c r="F76" s="117" t="s">
        <v>51</v>
      </c>
      <c r="G76" s="46" t="s">
        <v>50</v>
      </c>
      <c r="H76" s="36"/>
      <c r="I76" s="118"/>
      <c r="J76" s="119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121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122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91</v>
      </c>
      <c r="D82" s="33"/>
      <c r="E82" s="33"/>
      <c r="F82" s="33"/>
      <c r="G82" s="33"/>
      <c r="H82" s="33"/>
      <c r="I82" s="97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97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15</v>
      </c>
      <c r="D84" s="33"/>
      <c r="E84" s="33"/>
      <c r="F84" s="33"/>
      <c r="G84" s="33"/>
      <c r="H84" s="33"/>
      <c r="I84" s="97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67" t="str">
        <f>E7</f>
        <v>Centrum diagnostiky - nový pavilón</v>
      </c>
      <c r="F85" s="268"/>
      <c r="G85" s="268"/>
      <c r="H85" s="268"/>
      <c r="I85" s="97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89</v>
      </c>
      <c r="D86" s="33"/>
      <c r="E86" s="33"/>
      <c r="F86" s="33"/>
      <c r="G86" s="33"/>
      <c r="H86" s="33"/>
      <c r="I86" s="97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45" t="str">
        <f>E9</f>
        <v>14-19-2 - TZB - Prípojky</v>
      </c>
      <c r="F87" s="266"/>
      <c r="G87" s="266"/>
      <c r="H87" s="266"/>
      <c r="I87" s="97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97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19</v>
      </c>
      <c r="D89" s="33"/>
      <c r="E89" s="33"/>
      <c r="F89" s="26" t="str">
        <f>F12</f>
        <v>KN-C 2437/1, k.ú. Považská Bystrica</v>
      </c>
      <c r="G89" s="33"/>
      <c r="H89" s="33"/>
      <c r="I89" s="98" t="s">
        <v>21</v>
      </c>
      <c r="J89" s="56" t="str">
        <f>IF(J12="","",J12)</f>
        <v>30. 9. 2019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97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7.95" customHeight="1">
      <c r="A91" s="33"/>
      <c r="B91" s="34"/>
      <c r="C91" s="28" t="s">
        <v>23</v>
      </c>
      <c r="D91" s="33"/>
      <c r="E91" s="33"/>
      <c r="F91" s="26" t="str">
        <f>E15</f>
        <v>Trenčiansky samosprávny kraj</v>
      </c>
      <c r="G91" s="33"/>
      <c r="H91" s="33"/>
      <c r="I91" s="98" t="s">
        <v>29</v>
      </c>
      <c r="J91" s="31" t="str">
        <f>E21</f>
        <v>Ing. Radoslav Brziak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27</v>
      </c>
      <c r="D92" s="33"/>
      <c r="E92" s="33"/>
      <c r="F92" s="26" t="str">
        <f>IF(E18="","",E18)</f>
        <v>Vyplň údaj</v>
      </c>
      <c r="G92" s="33"/>
      <c r="H92" s="33"/>
      <c r="I92" s="98" t="s">
        <v>32</v>
      </c>
      <c r="J92" s="31" t="str">
        <f>E24</f>
        <v>Peter Vandriak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97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23" t="s">
        <v>92</v>
      </c>
      <c r="D94" s="109"/>
      <c r="E94" s="109"/>
      <c r="F94" s="109"/>
      <c r="G94" s="109"/>
      <c r="H94" s="109"/>
      <c r="I94" s="124"/>
      <c r="J94" s="125" t="s">
        <v>93</v>
      </c>
      <c r="K94" s="109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97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26" t="s">
        <v>94</v>
      </c>
      <c r="D96" s="33"/>
      <c r="E96" s="33"/>
      <c r="F96" s="33"/>
      <c r="G96" s="33"/>
      <c r="H96" s="33"/>
      <c r="I96" s="97"/>
      <c r="J96" s="72">
        <f>J121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95</v>
      </c>
    </row>
    <row r="97" spans="1:31" s="9" customFormat="1" ht="24.95" customHeight="1">
      <c r="B97" s="127"/>
      <c r="D97" s="128" t="s">
        <v>96</v>
      </c>
      <c r="E97" s="129"/>
      <c r="F97" s="129"/>
      <c r="G97" s="129"/>
      <c r="H97" s="129"/>
      <c r="I97" s="130"/>
      <c r="J97" s="131">
        <f>J122</f>
        <v>0</v>
      </c>
      <c r="L97" s="127"/>
    </row>
    <row r="98" spans="1:31" s="10" customFormat="1" ht="19.899999999999999" customHeight="1">
      <c r="B98" s="132"/>
      <c r="D98" s="133" t="s">
        <v>97</v>
      </c>
      <c r="E98" s="134"/>
      <c r="F98" s="134"/>
      <c r="G98" s="134"/>
      <c r="H98" s="134"/>
      <c r="I98" s="135"/>
      <c r="J98" s="136">
        <f>J123</f>
        <v>0</v>
      </c>
      <c r="L98" s="132"/>
    </row>
    <row r="99" spans="1:31" s="10" customFormat="1" ht="19.899999999999999" customHeight="1">
      <c r="B99" s="132"/>
      <c r="D99" s="133" t="s">
        <v>98</v>
      </c>
      <c r="E99" s="134"/>
      <c r="F99" s="134"/>
      <c r="G99" s="134"/>
      <c r="H99" s="134"/>
      <c r="I99" s="135"/>
      <c r="J99" s="136">
        <f>J220</f>
        <v>0</v>
      </c>
      <c r="L99" s="132"/>
    </row>
    <row r="100" spans="1:31" s="10" customFormat="1" ht="19.899999999999999" customHeight="1">
      <c r="B100" s="132"/>
      <c r="D100" s="133" t="s">
        <v>753</v>
      </c>
      <c r="E100" s="134"/>
      <c r="F100" s="134"/>
      <c r="G100" s="134"/>
      <c r="H100" s="134"/>
      <c r="I100" s="135"/>
      <c r="J100" s="136">
        <f>J225</f>
        <v>0</v>
      </c>
      <c r="L100" s="132"/>
    </row>
    <row r="101" spans="1:31" s="10" customFormat="1" ht="19.899999999999999" customHeight="1">
      <c r="B101" s="132"/>
      <c r="D101" s="133" t="s">
        <v>99</v>
      </c>
      <c r="E101" s="134"/>
      <c r="F101" s="134"/>
      <c r="G101" s="134"/>
      <c r="H101" s="134"/>
      <c r="I101" s="135"/>
      <c r="J101" s="136">
        <f>J245</f>
        <v>0</v>
      </c>
      <c r="L101" s="132"/>
    </row>
    <row r="102" spans="1:31" s="2" customFormat="1" ht="21.75" customHeight="1">
      <c r="A102" s="33"/>
      <c r="B102" s="34"/>
      <c r="C102" s="33"/>
      <c r="D102" s="33"/>
      <c r="E102" s="33"/>
      <c r="F102" s="33"/>
      <c r="G102" s="33"/>
      <c r="H102" s="33"/>
      <c r="I102" s="97"/>
      <c r="J102" s="33"/>
      <c r="K102" s="33"/>
      <c r="L102" s="4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pans="1:31" s="2" customFormat="1" ht="6.95" customHeight="1">
      <c r="A103" s="33"/>
      <c r="B103" s="48"/>
      <c r="C103" s="49"/>
      <c r="D103" s="49"/>
      <c r="E103" s="49"/>
      <c r="F103" s="49"/>
      <c r="G103" s="49"/>
      <c r="H103" s="49"/>
      <c r="I103" s="121"/>
      <c r="J103" s="49"/>
      <c r="K103" s="49"/>
      <c r="L103" s="4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7" spans="1:31" s="2" customFormat="1" ht="6.95" customHeight="1">
      <c r="A107" s="33"/>
      <c r="B107" s="50"/>
      <c r="C107" s="51"/>
      <c r="D107" s="51"/>
      <c r="E107" s="51"/>
      <c r="F107" s="51"/>
      <c r="G107" s="51"/>
      <c r="H107" s="51"/>
      <c r="I107" s="122"/>
      <c r="J107" s="51"/>
      <c r="K107" s="51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24.95" customHeight="1">
      <c r="A108" s="33"/>
      <c r="B108" s="34"/>
      <c r="C108" s="22" t="s">
        <v>106</v>
      </c>
      <c r="D108" s="33"/>
      <c r="E108" s="33"/>
      <c r="F108" s="33"/>
      <c r="G108" s="33"/>
      <c r="H108" s="33"/>
      <c r="I108" s="97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6.95" customHeight="1">
      <c r="A109" s="33"/>
      <c r="B109" s="34"/>
      <c r="C109" s="33"/>
      <c r="D109" s="33"/>
      <c r="E109" s="33"/>
      <c r="F109" s="33"/>
      <c r="G109" s="33"/>
      <c r="H109" s="33"/>
      <c r="I109" s="97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15</v>
      </c>
      <c r="D110" s="33"/>
      <c r="E110" s="33"/>
      <c r="F110" s="33"/>
      <c r="G110" s="33"/>
      <c r="H110" s="33"/>
      <c r="I110" s="97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3"/>
      <c r="D111" s="33"/>
      <c r="E111" s="267" t="str">
        <f>E7</f>
        <v>Centrum diagnostiky - nový pavilón</v>
      </c>
      <c r="F111" s="268"/>
      <c r="G111" s="268"/>
      <c r="H111" s="268"/>
      <c r="I111" s="97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89</v>
      </c>
      <c r="D112" s="33"/>
      <c r="E112" s="33"/>
      <c r="F112" s="33"/>
      <c r="G112" s="33"/>
      <c r="H112" s="33"/>
      <c r="I112" s="97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>
      <c r="A113" s="33"/>
      <c r="B113" s="34"/>
      <c r="C113" s="33"/>
      <c r="D113" s="33"/>
      <c r="E113" s="245" t="str">
        <f>E9</f>
        <v>14-19-2 - TZB - Prípojky</v>
      </c>
      <c r="F113" s="266"/>
      <c r="G113" s="266"/>
      <c r="H113" s="266"/>
      <c r="I113" s="97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3"/>
      <c r="D114" s="33"/>
      <c r="E114" s="33"/>
      <c r="F114" s="33"/>
      <c r="G114" s="33"/>
      <c r="H114" s="33"/>
      <c r="I114" s="97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>
      <c r="A115" s="33"/>
      <c r="B115" s="34"/>
      <c r="C115" s="28" t="s">
        <v>19</v>
      </c>
      <c r="D115" s="33"/>
      <c r="E115" s="33"/>
      <c r="F115" s="26" t="str">
        <f>F12</f>
        <v>KN-C 2437/1, k.ú. Považská Bystrica</v>
      </c>
      <c r="G115" s="33"/>
      <c r="H115" s="33"/>
      <c r="I115" s="98" t="s">
        <v>21</v>
      </c>
      <c r="J115" s="56" t="str">
        <f>IF(J12="","",J12)</f>
        <v>30. 9. 2019</v>
      </c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5" customHeight="1">
      <c r="A116" s="33"/>
      <c r="B116" s="34"/>
      <c r="C116" s="33"/>
      <c r="D116" s="33"/>
      <c r="E116" s="33"/>
      <c r="F116" s="33"/>
      <c r="G116" s="33"/>
      <c r="H116" s="33"/>
      <c r="I116" s="97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27.95" customHeight="1">
      <c r="A117" s="33"/>
      <c r="B117" s="34"/>
      <c r="C117" s="28" t="s">
        <v>23</v>
      </c>
      <c r="D117" s="33"/>
      <c r="E117" s="33"/>
      <c r="F117" s="26" t="str">
        <f>E15</f>
        <v>Trenčiansky samosprávny kraj</v>
      </c>
      <c r="G117" s="33"/>
      <c r="H117" s="33"/>
      <c r="I117" s="98" t="s">
        <v>29</v>
      </c>
      <c r="J117" s="31" t="str">
        <f>E21</f>
        <v>Ing. Radoslav Brziak</v>
      </c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2" customHeight="1">
      <c r="A118" s="33"/>
      <c r="B118" s="34"/>
      <c r="C118" s="28" t="s">
        <v>27</v>
      </c>
      <c r="D118" s="33"/>
      <c r="E118" s="33"/>
      <c r="F118" s="26" t="str">
        <f>IF(E18="","",E18)</f>
        <v>Vyplň údaj</v>
      </c>
      <c r="G118" s="33"/>
      <c r="H118" s="33"/>
      <c r="I118" s="98" t="s">
        <v>32</v>
      </c>
      <c r="J118" s="31" t="str">
        <f>E24</f>
        <v>Peter Vandriak</v>
      </c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0.35" customHeight="1">
      <c r="A119" s="33"/>
      <c r="B119" s="34"/>
      <c r="C119" s="33"/>
      <c r="D119" s="33"/>
      <c r="E119" s="33"/>
      <c r="F119" s="33"/>
      <c r="G119" s="33"/>
      <c r="H119" s="33"/>
      <c r="I119" s="97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11" customFormat="1" ht="29.25" customHeight="1">
      <c r="A120" s="137"/>
      <c r="B120" s="138"/>
      <c r="C120" s="139" t="s">
        <v>107</v>
      </c>
      <c r="D120" s="140" t="s">
        <v>60</v>
      </c>
      <c r="E120" s="140" t="s">
        <v>56</v>
      </c>
      <c r="F120" s="140" t="s">
        <v>57</v>
      </c>
      <c r="G120" s="140" t="s">
        <v>108</v>
      </c>
      <c r="H120" s="140" t="s">
        <v>109</v>
      </c>
      <c r="I120" s="141" t="s">
        <v>110</v>
      </c>
      <c r="J120" s="142" t="s">
        <v>93</v>
      </c>
      <c r="K120" s="143" t="s">
        <v>111</v>
      </c>
      <c r="L120" s="144"/>
      <c r="M120" s="63" t="s">
        <v>1</v>
      </c>
      <c r="N120" s="64" t="s">
        <v>39</v>
      </c>
      <c r="O120" s="64" t="s">
        <v>112</v>
      </c>
      <c r="P120" s="64" t="s">
        <v>113</v>
      </c>
      <c r="Q120" s="64" t="s">
        <v>114</v>
      </c>
      <c r="R120" s="64" t="s">
        <v>115</v>
      </c>
      <c r="S120" s="64" t="s">
        <v>116</v>
      </c>
      <c r="T120" s="65" t="s">
        <v>117</v>
      </c>
      <c r="U120" s="137"/>
      <c r="V120" s="137"/>
      <c r="W120" s="137"/>
      <c r="X120" s="137"/>
      <c r="Y120" s="137"/>
      <c r="Z120" s="137"/>
      <c r="AA120" s="137"/>
      <c r="AB120" s="137"/>
      <c r="AC120" s="137"/>
      <c r="AD120" s="137"/>
      <c r="AE120" s="137"/>
    </row>
    <row r="121" spans="1:65" s="2" customFormat="1" ht="22.9" customHeight="1">
      <c r="A121" s="33"/>
      <c r="B121" s="34"/>
      <c r="C121" s="70" t="s">
        <v>94</v>
      </c>
      <c r="D121" s="33"/>
      <c r="E121" s="33"/>
      <c r="F121" s="33"/>
      <c r="G121" s="33"/>
      <c r="H121" s="33"/>
      <c r="I121" s="97"/>
      <c r="J121" s="145">
        <f>BK121</f>
        <v>0</v>
      </c>
      <c r="K121" s="33"/>
      <c r="L121" s="34"/>
      <c r="M121" s="66"/>
      <c r="N121" s="57"/>
      <c r="O121" s="67"/>
      <c r="P121" s="146">
        <f>P122</f>
        <v>0</v>
      </c>
      <c r="Q121" s="67"/>
      <c r="R121" s="146">
        <f>R122</f>
        <v>35.535433250000004</v>
      </c>
      <c r="S121" s="67"/>
      <c r="T121" s="147">
        <f>T122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8" t="s">
        <v>74</v>
      </c>
      <c r="AU121" s="18" t="s">
        <v>95</v>
      </c>
      <c r="BK121" s="148">
        <f>BK122</f>
        <v>0</v>
      </c>
    </row>
    <row r="122" spans="1:65" s="12" customFormat="1" ht="25.9" customHeight="1">
      <c r="B122" s="149"/>
      <c r="D122" s="150" t="s">
        <v>74</v>
      </c>
      <c r="E122" s="151" t="s">
        <v>118</v>
      </c>
      <c r="F122" s="151" t="s">
        <v>119</v>
      </c>
      <c r="I122" s="152"/>
      <c r="J122" s="153">
        <f>BK122</f>
        <v>0</v>
      </c>
      <c r="L122" s="149"/>
      <c r="M122" s="154"/>
      <c r="N122" s="155"/>
      <c r="O122" s="155"/>
      <c r="P122" s="156">
        <f>P123+P220+P225+P245</f>
        <v>0</v>
      </c>
      <c r="Q122" s="155"/>
      <c r="R122" s="156">
        <f>R123+R220+R225+R245</f>
        <v>35.535433250000004</v>
      </c>
      <c r="S122" s="155"/>
      <c r="T122" s="157">
        <f>T123+T220+T225+T245</f>
        <v>0</v>
      </c>
      <c r="AR122" s="150" t="s">
        <v>83</v>
      </c>
      <c r="AT122" s="158" t="s">
        <v>74</v>
      </c>
      <c r="AU122" s="158" t="s">
        <v>75</v>
      </c>
      <c r="AY122" s="150" t="s">
        <v>120</v>
      </c>
      <c r="BK122" s="159">
        <f>BK123+BK220+BK225+BK245</f>
        <v>0</v>
      </c>
    </row>
    <row r="123" spans="1:65" s="12" customFormat="1" ht="22.9" customHeight="1">
      <c r="B123" s="149"/>
      <c r="D123" s="150" t="s">
        <v>74</v>
      </c>
      <c r="E123" s="160" t="s">
        <v>83</v>
      </c>
      <c r="F123" s="160" t="s">
        <v>121</v>
      </c>
      <c r="I123" s="152"/>
      <c r="J123" s="161">
        <f>BK123</f>
        <v>0</v>
      </c>
      <c r="L123" s="149"/>
      <c r="M123" s="154"/>
      <c r="N123" s="155"/>
      <c r="O123" s="155"/>
      <c r="P123" s="156">
        <f>SUM(P124:P219)</f>
        <v>0</v>
      </c>
      <c r="Q123" s="155"/>
      <c r="R123" s="156">
        <f>SUM(R124:R219)</f>
        <v>23.69522014</v>
      </c>
      <c r="S123" s="155"/>
      <c r="T123" s="157">
        <f>SUM(T124:T219)</f>
        <v>0</v>
      </c>
      <c r="AR123" s="150" t="s">
        <v>83</v>
      </c>
      <c r="AT123" s="158" t="s">
        <v>74</v>
      </c>
      <c r="AU123" s="158" t="s">
        <v>83</v>
      </c>
      <c r="AY123" s="150" t="s">
        <v>120</v>
      </c>
      <c r="BK123" s="159">
        <f>SUM(BK124:BK219)</f>
        <v>0</v>
      </c>
    </row>
    <row r="124" spans="1:65" s="2" customFormat="1" ht="16.5" customHeight="1">
      <c r="A124" s="33"/>
      <c r="B124" s="162"/>
      <c r="C124" s="163" t="s">
        <v>83</v>
      </c>
      <c r="D124" s="163" t="s">
        <v>122</v>
      </c>
      <c r="E124" s="164" t="s">
        <v>754</v>
      </c>
      <c r="F124" s="165" t="s">
        <v>755</v>
      </c>
      <c r="G124" s="166" t="s">
        <v>125</v>
      </c>
      <c r="H124" s="167">
        <v>57.627000000000002</v>
      </c>
      <c r="I124" s="168"/>
      <c r="J124" s="169">
        <f>ROUND(I124*H124,2)</f>
        <v>0</v>
      </c>
      <c r="K124" s="170"/>
      <c r="L124" s="34"/>
      <c r="M124" s="171" t="s">
        <v>1</v>
      </c>
      <c r="N124" s="172" t="s">
        <v>41</v>
      </c>
      <c r="O124" s="59"/>
      <c r="P124" s="173">
        <f>O124*H124</f>
        <v>0</v>
      </c>
      <c r="Q124" s="173">
        <v>0</v>
      </c>
      <c r="R124" s="173">
        <f>Q124*H124</f>
        <v>0</v>
      </c>
      <c r="S124" s="173">
        <v>0</v>
      </c>
      <c r="T124" s="174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75" t="s">
        <v>126</v>
      </c>
      <c r="AT124" s="175" t="s">
        <v>122</v>
      </c>
      <c r="AU124" s="175" t="s">
        <v>127</v>
      </c>
      <c r="AY124" s="18" t="s">
        <v>120</v>
      </c>
      <c r="BE124" s="176">
        <f>IF(N124="základná",J124,0)</f>
        <v>0</v>
      </c>
      <c r="BF124" s="176">
        <f>IF(N124="znížená",J124,0)</f>
        <v>0</v>
      </c>
      <c r="BG124" s="176">
        <f>IF(N124="zákl. prenesená",J124,0)</f>
        <v>0</v>
      </c>
      <c r="BH124" s="176">
        <f>IF(N124="zníž. prenesená",J124,0)</f>
        <v>0</v>
      </c>
      <c r="BI124" s="176">
        <f>IF(N124="nulová",J124,0)</f>
        <v>0</v>
      </c>
      <c r="BJ124" s="18" t="s">
        <v>127</v>
      </c>
      <c r="BK124" s="176">
        <f>ROUND(I124*H124,2)</f>
        <v>0</v>
      </c>
      <c r="BL124" s="18" t="s">
        <v>126</v>
      </c>
      <c r="BM124" s="175" t="s">
        <v>756</v>
      </c>
    </row>
    <row r="125" spans="1:65" s="13" customFormat="1">
      <c r="B125" s="177"/>
      <c r="D125" s="178" t="s">
        <v>129</v>
      </c>
      <c r="E125" s="179" t="s">
        <v>1</v>
      </c>
      <c r="F125" s="180" t="s">
        <v>757</v>
      </c>
      <c r="H125" s="179" t="s">
        <v>1</v>
      </c>
      <c r="I125" s="181"/>
      <c r="L125" s="177"/>
      <c r="M125" s="182"/>
      <c r="N125" s="183"/>
      <c r="O125" s="183"/>
      <c r="P125" s="183"/>
      <c r="Q125" s="183"/>
      <c r="R125" s="183"/>
      <c r="S125" s="183"/>
      <c r="T125" s="184"/>
      <c r="AT125" s="179" t="s">
        <v>129</v>
      </c>
      <c r="AU125" s="179" t="s">
        <v>127</v>
      </c>
      <c r="AV125" s="13" t="s">
        <v>83</v>
      </c>
      <c r="AW125" s="13" t="s">
        <v>31</v>
      </c>
      <c r="AX125" s="13" t="s">
        <v>75</v>
      </c>
      <c r="AY125" s="179" t="s">
        <v>120</v>
      </c>
    </row>
    <row r="126" spans="1:65" s="14" customFormat="1">
      <c r="B126" s="185"/>
      <c r="D126" s="178" t="s">
        <v>129</v>
      </c>
      <c r="E126" s="186" t="s">
        <v>1</v>
      </c>
      <c r="F126" s="187" t="s">
        <v>758</v>
      </c>
      <c r="H126" s="188">
        <v>3.51</v>
      </c>
      <c r="I126" s="189"/>
      <c r="L126" s="185"/>
      <c r="M126" s="190"/>
      <c r="N126" s="191"/>
      <c r="O126" s="191"/>
      <c r="P126" s="191"/>
      <c r="Q126" s="191"/>
      <c r="R126" s="191"/>
      <c r="S126" s="191"/>
      <c r="T126" s="192"/>
      <c r="AT126" s="186" t="s">
        <v>129</v>
      </c>
      <c r="AU126" s="186" t="s">
        <v>127</v>
      </c>
      <c r="AV126" s="14" t="s">
        <v>127</v>
      </c>
      <c r="AW126" s="14" t="s">
        <v>31</v>
      </c>
      <c r="AX126" s="14" t="s">
        <v>75</v>
      </c>
      <c r="AY126" s="186" t="s">
        <v>120</v>
      </c>
    </row>
    <row r="127" spans="1:65" s="14" customFormat="1">
      <c r="B127" s="185"/>
      <c r="D127" s="178" t="s">
        <v>129</v>
      </c>
      <c r="E127" s="186" t="s">
        <v>1</v>
      </c>
      <c r="F127" s="187" t="s">
        <v>759</v>
      </c>
      <c r="H127" s="188">
        <v>3.2890000000000001</v>
      </c>
      <c r="I127" s="189"/>
      <c r="L127" s="185"/>
      <c r="M127" s="190"/>
      <c r="N127" s="191"/>
      <c r="O127" s="191"/>
      <c r="P127" s="191"/>
      <c r="Q127" s="191"/>
      <c r="R127" s="191"/>
      <c r="S127" s="191"/>
      <c r="T127" s="192"/>
      <c r="AT127" s="186" t="s">
        <v>129</v>
      </c>
      <c r="AU127" s="186" t="s">
        <v>127</v>
      </c>
      <c r="AV127" s="14" t="s">
        <v>127</v>
      </c>
      <c r="AW127" s="14" t="s">
        <v>31</v>
      </c>
      <c r="AX127" s="14" t="s">
        <v>75</v>
      </c>
      <c r="AY127" s="186" t="s">
        <v>120</v>
      </c>
    </row>
    <row r="128" spans="1:65" s="15" customFormat="1">
      <c r="B128" s="193"/>
      <c r="D128" s="178" t="s">
        <v>129</v>
      </c>
      <c r="E128" s="194" t="s">
        <v>1</v>
      </c>
      <c r="F128" s="195" t="s">
        <v>135</v>
      </c>
      <c r="H128" s="196">
        <v>6.7989999999999995</v>
      </c>
      <c r="I128" s="197"/>
      <c r="L128" s="193"/>
      <c r="M128" s="198"/>
      <c r="N128" s="199"/>
      <c r="O128" s="199"/>
      <c r="P128" s="199"/>
      <c r="Q128" s="199"/>
      <c r="R128" s="199"/>
      <c r="S128" s="199"/>
      <c r="T128" s="200"/>
      <c r="AT128" s="194" t="s">
        <v>129</v>
      </c>
      <c r="AU128" s="194" t="s">
        <v>127</v>
      </c>
      <c r="AV128" s="15" t="s">
        <v>136</v>
      </c>
      <c r="AW128" s="15" t="s">
        <v>31</v>
      </c>
      <c r="AX128" s="15" t="s">
        <v>75</v>
      </c>
      <c r="AY128" s="194" t="s">
        <v>120</v>
      </c>
    </row>
    <row r="129" spans="2:51" s="13" customFormat="1">
      <c r="B129" s="177"/>
      <c r="D129" s="178" t="s">
        <v>129</v>
      </c>
      <c r="E129" s="179" t="s">
        <v>1</v>
      </c>
      <c r="F129" s="180" t="s">
        <v>760</v>
      </c>
      <c r="H129" s="179" t="s">
        <v>1</v>
      </c>
      <c r="I129" s="181"/>
      <c r="L129" s="177"/>
      <c r="M129" s="182"/>
      <c r="N129" s="183"/>
      <c r="O129" s="183"/>
      <c r="P129" s="183"/>
      <c r="Q129" s="183"/>
      <c r="R129" s="183"/>
      <c r="S129" s="183"/>
      <c r="T129" s="184"/>
      <c r="AT129" s="179" t="s">
        <v>129</v>
      </c>
      <c r="AU129" s="179" t="s">
        <v>127</v>
      </c>
      <c r="AV129" s="13" t="s">
        <v>83</v>
      </c>
      <c r="AW129" s="13" t="s">
        <v>31</v>
      </c>
      <c r="AX129" s="13" t="s">
        <v>75</v>
      </c>
      <c r="AY129" s="179" t="s">
        <v>120</v>
      </c>
    </row>
    <row r="130" spans="2:51" s="14" customFormat="1">
      <c r="B130" s="185"/>
      <c r="D130" s="178" t="s">
        <v>129</v>
      </c>
      <c r="E130" s="186" t="s">
        <v>1</v>
      </c>
      <c r="F130" s="187" t="s">
        <v>758</v>
      </c>
      <c r="H130" s="188">
        <v>3.51</v>
      </c>
      <c r="I130" s="189"/>
      <c r="L130" s="185"/>
      <c r="M130" s="190"/>
      <c r="N130" s="191"/>
      <c r="O130" s="191"/>
      <c r="P130" s="191"/>
      <c r="Q130" s="191"/>
      <c r="R130" s="191"/>
      <c r="S130" s="191"/>
      <c r="T130" s="192"/>
      <c r="AT130" s="186" t="s">
        <v>129</v>
      </c>
      <c r="AU130" s="186" t="s">
        <v>127</v>
      </c>
      <c r="AV130" s="14" t="s">
        <v>127</v>
      </c>
      <c r="AW130" s="14" t="s">
        <v>31</v>
      </c>
      <c r="AX130" s="14" t="s">
        <v>75</v>
      </c>
      <c r="AY130" s="186" t="s">
        <v>120</v>
      </c>
    </row>
    <row r="131" spans="2:51" s="14" customFormat="1">
      <c r="B131" s="185"/>
      <c r="D131" s="178" t="s">
        <v>129</v>
      </c>
      <c r="E131" s="186" t="s">
        <v>1</v>
      </c>
      <c r="F131" s="187" t="s">
        <v>761</v>
      </c>
      <c r="H131" s="188">
        <v>3.42</v>
      </c>
      <c r="I131" s="189"/>
      <c r="L131" s="185"/>
      <c r="M131" s="190"/>
      <c r="N131" s="191"/>
      <c r="O131" s="191"/>
      <c r="P131" s="191"/>
      <c r="Q131" s="191"/>
      <c r="R131" s="191"/>
      <c r="S131" s="191"/>
      <c r="T131" s="192"/>
      <c r="AT131" s="186" t="s">
        <v>129</v>
      </c>
      <c r="AU131" s="186" t="s">
        <v>127</v>
      </c>
      <c r="AV131" s="14" t="s">
        <v>127</v>
      </c>
      <c r="AW131" s="14" t="s">
        <v>31</v>
      </c>
      <c r="AX131" s="14" t="s">
        <v>75</v>
      </c>
      <c r="AY131" s="186" t="s">
        <v>120</v>
      </c>
    </row>
    <row r="132" spans="2:51" s="15" customFormat="1">
      <c r="B132" s="193"/>
      <c r="D132" s="178" t="s">
        <v>129</v>
      </c>
      <c r="E132" s="194" t="s">
        <v>1</v>
      </c>
      <c r="F132" s="195" t="s">
        <v>135</v>
      </c>
      <c r="H132" s="196">
        <v>6.93</v>
      </c>
      <c r="I132" s="197"/>
      <c r="L132" s="193"/>
      <c r="M132" s="198"/>
      <c r="N132" s="199"/>
      <c r="O132" s="199"/>
      <c r="P132" s="199"/>
      <c r="Q132" s="199"/>
      <c r="R132" s="199"/>
      <c r="S132" s="199"/>
      <c r="T132" s="200"/>
      <c r="AT132" s="194" t="s">
        <v>129</v>
      </c>
      <c r="AU132" s="194" t="s">
        <v>127</v>
      </c>
      <c r="AV132" s="15" t="s">
        <v>136</v>
      </c>
      <c r="AW132" s="15" t="s">
        <v>31</v>
      </c>
      <c r="AX132" s="15" t="s">
        <v>75</v>
      </c>
      <c r="AY132" s="194" t="s">
        <v>120</v>
      </c>
    </row>
    <row r="133" spans="2:51" s="13" customFormat="1">
      <c r="B133" s="177"/>
      <c r="D133" s="178" t="s">
        <v>129</v>
      </c>
      <c r="E133" s="179" t="s">
        <v>1</v>
      </c>
      <c r="F133" s="180" t="s">
        <v>762</v>
      </c>
      <c r="H133" s="179" t="s">
        <v>1</v>
      </c>
      <c r="I133" s="181"/>
      <c r="L133" s="177"/>
      <c r="M133" s="182"/>
      <c r="N133" s="183"/>
      <c r="O133" s="183"/>
      <c r="P133" s="183"/>
      <c r="Q133" s="183"/>
      <c r="R133" s="183"/>
      <c r="S133" s="183"/>
      <c r="T133" s="184"/>
      <c r="AT133" s="179" t="s">
        <v>129</v>
      </c>
      <c r="AU133" s="179" t="s">
        <v>127</v>
      </c>
      <c r="AV133" s="13" t="s">
        <v>83</v>
      </c>
      <c r="AW133" s="13" t="s">
        <v>31</v>
      </c>
      <c r="AX133" s="13" t="s">
        <v>75</v>
      </c>
      <c r="AY133" s="179" t="s">
        <v>120</v>
      </c>
    </row>
    <row r="134" spans="2:51" s="14" customFormat="1">
      <c r="B134" s="185"/>
      <c r="D134" s="178" t="s">
        <v>129</v>
      </c>
      <c r="E134" s="186" t="s">
        <v>1</v>
      </c>
      <c r="F134" s="187" t="s">
        <v>758</v>
      </c>
      <c r="H134" s="188">
        <v>3.51</v>
      </c>
      <c r="I134" s="189"/>
      <c r="L134" s="185"/>
      <c r="M134" s="190"/>
      <c r="N134" s="191"/>
      <c r="O134" s="191"/>
      <c r="P134" s="191"/>
      <c r="Q134" s="191"/>
      <c r="R134" s="191"/>
      <c r="S134" s="191"/>
      <c r="T134" s="192"/>
      <c r="AT134" s="186" t="s">
        <v>129</v>
      </c>
      <c r="AU134" s="186" t="s">
        <v>127</v>
      </c>
      <c r="AV134" s="14" t="s">
        <v>127</v>
      </c>
      <c r="AW134" s="14" t="s">
        <v>31</v>
      </c>
      <c r="AX134" s="14" t="s">
        <v>75</v>
      </c>
      <c r="AY134" s="186" t="s">
        <v>120</v>
      </c>
    </row>
    <row r="135" spans="2:51" s="14" customFormat="1">
      <c r="B135" s="185"/>
      <c r="D135" s="178" t="s">
        <v>129</v>
      </c>
      <c r="E135" s="186" t="s">
        <v>1</v>
      </c>
      <c r="F135" s="187" t="s">
        <v>763</v>
      </c>
      <c r="H135" s="188">
        <v>3.09</v>
      </c>
      <c r="I135" s="189"/>
      <c r="L135" s="185"/>
      <c r="M135" s="190"/>
      <c r="N135" s="191"/>
      <c r="O135" s="191"/>
      <c r="P135" s="191"/>
      <c r="Q135" s="191"/>
      <c r="R135" s="191"/>
      <c r="S135" s="191"/>
      <c r="T135" s="192"/>
      <c r="AT135" s="186" t="s">
        <v>129</v>
      </c>
      <c r="AU135" s="186" t="s">
        <v>127</v>
      </c>
      <c r="AV135" s="14" t="s">
        <v>127</v>
      </c>
      <c r="AW135" s="14" t="s">
        <v>31</v>
      </c>
      <c r="AX135" s="14" t="s">
        <v>75</v>
      </c>
      <c r="AY135" s="186" t="s">
        <v>120</v>
      </c>
    </row>
    <row r="136" spans="2:51" s="15" customFormat="1">
      <c r="B136" s="193"/>
      <c r="D136" s="178" t="s">
        <v>129</v>
      </c>
      <c r="E136" s="194" t="s">
        <v>1</v>
      </c>
      <c r="F136" s="195" t="s">
        <v>135</v>
      </c>
      <c r="H136" s="196">
        <v>6.6</v>
      </c>
      <c r="I136" s="197"/>
      <c r="L136" s="193"/>
      <c r="M136" s="198"/>
      <c r="N136" s="199"/>
      <c r="O136" s="199"/>
      <c r="P136" s="199"/>
      <c r="Q136" s="199"/>
      <c r="R136" s="199"/>
      <c r="S136" s="199"/>
      <c r="T136" s="200"/>
      <c r="AT136" s="194" t="s">
        <v>129</v>
      </c>
      <c r="AU136" s="194" t="s">
        <v>127</v>
      </c>
      <c r="AV136" s="15" t="s">
        <v>136</v>
      </c>
      <c r="AW136" s="15" t="s">
        <v>31</v>
      </c>
      <c r="AX136" s="15" t="s">
        <v>75</v>
      </c>
      <c r="AY136" s="194" t="s">
        <v>120</v>
      </c>
    </row>
    <row r="137" spans="2:51" s="13" customFormat="1">
      <c r="B137" s="177"/>
      <c r="D137" s="178" t="s">
        <v>129</v>
      </c>
      <c r="E137" s="179" t="s">
        <v>1</v>
      </c>
      <c r="F137" s="180" t="s">
        <v>764</v>
      </c>
      <c r="H137" s="179" t="s">
        <v>1</v>
      </c>
      <c r="I137" s="181"/>
      <c r="L137" s="177"/>
      <c r="M137" s="182"/>
      <c r="N137" s="183"/>
      <c r="O137" s="183"/>
      <c r="P137" s="183"/>
      <c r="Q137" s="183"/>
      <c r="R137" s="183"/>
      <c r="S137" s="183"/>
      <c r="T137" s="184"/>
      <c r="AT137" s="179" t="s">
        <v>129</v>
      </c>
      <c r="AU137" s="179" t="s">
        <v>127</v>
      </c>
      <c r="AV137" s="13" t="s">
        <v>83</v>
      </c>
      <c r="AW137" s="13" t="s">
        <v>31</v>
      </c>
      <c r="AX137" s="13" t="s">
        <v>75</v>
      </c>
      <c r="AY137" s="179" t="s">
        <v>120</v>
      </c>
    </row>
    <row r="138" spans="2:51" s="14" customFormat="1">
      <c r="B138" s="185"/>
      <c r="D138" s="178" t="s">
        <v>129</v>
      </c>
      <c r="E138" s="186" t="s">
        <v>1</v>
      </c>
      <c r="F138" s="187" t="s">
        <v>758</v>
      </c>
      <c r="H138" s="188">
        <v>3.51</v>
      </c>
      <c r="I138" s="189"/>
      <c r="L138" s="185"/>
      <c r="M138" s="190"/>
      <c r="N138" s="191"/>
      <c r="O138" s="191"/>
      <c r="P138" s="191"/>
      <c r="Q138" s="191"/>
      <c r="R138" s="191"/>
      <c r="S138" s="191"/>
      <c r="T138" s="192"/>
      <c r="AT138" s="186" t="s">
        <v>129</v>
      </c>
      <c r="AU138" s="186" t="s">
        <v>127</v>
      </c>
      <c r="AV138" s="14" t="s">
        <v>127</v>
      </c>
      <c r="AW138" s="14" t="s">
        <v>31</v>
      </c>
      <c r="AX138" s="14" t="s">
        <v>75</v>
      </c>
      <c r="AY138" s="186" t="s">
        <v>120</v>
      </c>
    </row>
    <row r="139" spans="2:51" s="14" customFormat="1">
      <c r="B139" s="185"/>
      <c r="D139" s="178" t="s">
        <v>129</v>
      </c>
      <c r="E139" s="186" t="s">
        <v>1</v>
      </c>
      <c r="F139" s="187" t="s">
        <v>765</v>
      </c>
      <c r="H139" s="188">
        <v>2.88</v>
      </c>
      <c r="I139" s="189"/>
      <c r="L139" s="185"/>
      <c r="M139" s="190"/>
      <c r="N139" s="191"/>
      <c r="O139" s="191"/>
      <c r="P139" s="191"/>
      <c r="Q139" s="191"/>
      <c r="R139" s="191"/>
      <c r="S139" s="191"/>
      <c r="T139" s="192"/>
      <c r="AT139" s="186" t="s">
        <v>129</v>
      </c>
      <c r="AU139" s="186" t="s">
        <v>127</v>
      </c>
      <c r="AV139" s="14" t="s">
        <v>127</v>
      </c>
      <c r="AW139" s="14" t="s">
        <v>31</v>
      </c>
      <c r="AX139" s="14" t="s">
        <v>75</v>
      </c>
      <c r="AY139" s="186" t="s">
        <v>120</v>
      </c>
    </row>
    <row r="140" spans="2:51" s="15" customFormat="1">
      <c r="B140" s="193"/>
      <c r="D140" s="178" t="s">
        <v>129</v>
      </c>
      <c r="E140" s="194" t="s">
        <v>1</v>
      </c>
      <c r="F140" s="195" t="s">
        <v>135</v>
      </c>
      <c r="H140" s="196">
        <v>6.39</v>
      </c>
      <c r="I140" s="197"/>
      <c r="L140" s="193"/>
      <c r="M140" s="198"/>
      <c r="N140" s="199"/>
      <c r="O140" s="199"/>
      <c r="P140" s="199"/>
      <c r="Q140" s="199"/>
      <c r="R140" s="199"/>
      <c r="S140" s="199"/>
      <c r="T140" s="200"/>
      <c r="AT140" s="194" t="s">
        <v>129</v>
      </c>
      <c r="AU140" s="194" t="s">
        <v>127</v>
      </c>
      <c r="AV140" s="15" t="s">
        <v>136</v>
      </c>
      <c r="AW140" s="15" t="s">
        <v>31</v>
      </c>
      <c r="AX140" s="15" t="s">
        <v>75</v>
      </c>
      <c r="AY140" s="194" t="s">
        <v>120</v>
      </c>
    </row>
    <row r="141" spans="2:51" s="13" customFormat="1">
      <c r="B141" s="177"/>
      <c r="D141" s="178" t="s">
        <v>129</v>
      </c>
      <c r="E141" s="179" t="s">
        <v>1</v>
      </c>
      <c r="F141" s="180" t="s">
        <v>766</v>
      </c>
      <c r="H141" s="179" t="s">
        <v>1</v>
      </c>
      <c r="I141" s="181"/>
      <c r="L141" s="177"/>
      <c r="M141" s="182"/>
      <c r="N141" s="183"/>
      <c r="O141" s="183"/>
      <c r="P141" s="183"/>
      <c r="Q141" s="183"/>
      <c r="R141" s="183"/>
      <c r="S141" s="183"/>
      <c r="T141" s="184"/>
      <c r="AT141" s="179" t="s">
        <v>129</v>
      </c>
      <c r="AU141" s="179" t="s">
        <v>127</v>
      </c>
      <c r="AV141" s="13" t="s">
        <v>83</v>
      </c>
      <c r="AW141" s="13" t="s">
        <v>31</v>
      </c>
      <c r="AX141" s="13" t="s">
        <v>75</v>
      </c>
      <c r="AY141" s="179" t="s">
        <v>120</v>
      </c>
    </row>
    <row r="142" spans="2:51" s="14" customFormat="1">
      <c r="B142" s="185"/>
      <c r="D142" s="178" t="s">
        <v>129</v>
      </c>
      <c r="E142" s="186" t="s">
        <v>1</v>
      </c>
      <c r="F142" s="187" t="s">
        <v>767</v>
      </c>
      <c r="H142" s="188">
        <v>4.3929999999999998</v>
      </c>
      <c r="I142" s="189"/>
      <c r="L142" s="185"/>
      <c r="M142" s="190"/>
      <c r="N142" s="191"/>
      <c r="O142" s="191"/>
      <c r="P142" s="191"/>
      <c r="Q142" s="191"/>
      <c r="R142" s="191"/>
      <c r="S142" s="191"/>
      <c r="T142" s="192"/>
      <c r="AT142" s="186" t="s">
        <v>129</v>
      </c>
      <c r="AU142" s="186" t="s">
        <v>127</v>
      </c>
      <c r="AV142" s="14" t="s">
        <v>127</v>
      </c>
      <c r="AW142" s="14" t="s">
        <v>31</v>
      </c>
      <c r="AX142" s="14" t="s">
        <v>75</v>
      </c>
      <c r="AY142" s="186" t="s">
        <v>120</v>
      </c>
    </row>
    <row r="143" spans="2:51" s="15" customFormat="1">
      <c r="B143" s="193"/>
      <c r="D143" s="178" t="s">
        <v>129</v>
      </c>
      <c r="E143" s="194" t="s">
        <v>1</v>
      </c>
      <c r="F143" s="195" t="s">
        <v>135</v>
      </c>
      <c r="H143" s="196">
        <v>4.3929999999999998</v>
      </c>
      <c r="I143" s="197"/>
      <c r="L143" s="193"/>
      <c r="M143" s="198"/>
      <c r="N143" s="199"/>
      <c r="O143" s="199"/>
      <c r="P143" s="199"/>
      <c r="Q143" s="199"/>
      <c r="R143" s="199"/>
      <c r="S143" s="199"/>
      <c r="T143" s="200"/>
      <c r="AT143" s="194" t="s">
        <v>129</v>
      </c>
      <c r="AU143" s="194" t="s">
        <v>127</v>
      </c>
      <c r="AV143" s="15" t="s">
        <v>136</v>
      </c>
      <c r="AW143" s="15" t="s">
        <v>31</v>
      </c>
      <c r="AX143" s="15" t="s">
        <v>75</v>
      </c>
      <c r="AY143" s="194" t="s">
        <v>120</v>
      </c>
    </row>
    <row r="144" spans="2:51" s="13" customFormat="1">
      <c r="B144" s="177"/>
      <c r="D144" s="178" t="s">
        <v>129</v>
      </c>
      <c r="E144" s="179" t="s">
        <v>1</v>
      </c>
      <c r="F144" s="180" t="s">
        <v>768</v>
      </c>
      <c r="H144" s="179" t="s">
        <v>1</v>
      </c>
      <c r="I144" s="181"/>
      <c r="L144" s="177"/>
      <c r="M144" s="182"/>
      <c r="N144" s="183"/>
      <c r="O144" s="183"/>
      <c r="P144" s="183"/>
      <c r="Q144" s="183"/>
      <c r="R144" s="183"/>
      <c r="S144" s="183"/>
      <c r="T144" s="184"/>
      <c r="AT144" s="179" t="s">
        <v>129</v>
      </c>
      <c r="AU144" s="179" t="s">
        <v>127</v>
      </c>
      <c r="AV144" s="13" t="s">
        <v>83</v>
      </c>
      <c r="AW144" s="13" t="s">
        <v>31</v>
      </c>
      <c r="AX144" s="13" t="s">
        <v>75</v>
      </c>
      <c r="AY144" s="179" t="s">
        <v>120</v>
      </c>
    </row>
    <row r="145" spans="1:65" s="14" customFormat="1">
      <c r="B145" s="185"/>
      <c r="D145" s="178" t="s">
        <v>129</v>
      </c>
      <c r="E145" s="186" t="s">
        <v>1</v>
      </c>
      <c r="F145" s="187" t="s">
        <v>769</v>
      </c>
      <c r="H145" s="188">
        <v>4.41</v>
      </c>
      <c r="I145" s="189"/>
      <c r="L145" s="185"/>
      <c r="M145" s="190"/>
      <c r="N145" s="191"/>
      <c r="O145" s="191"/>
      <c r="P145" s="191"/>
      <c r="Q145" s="191"/>
      <c r="R145" s="191"/>
      <c r="S145" s="191"/>
      <c r="T145" s="192"/>
      <c r="AT145" s="186" t="s">
        <v>129</v>
      </c>
      <c r="AU145" s="186" t="s">
        <v>127</v>
      </c>
      <c r="AV145" s="14" t="s">
        <v>127</v>
      </c>
      <c r="AW145" s="14" t="s">
        <v>31</v>
      </c>
      <c r="AX145" s="14" t="s">
        <v>75</v>
      </c>
      <c r="AY145" s="186" t="s">
        <v>120</v>
      </c>
    </row>
    <row r="146" spans="1:65" s="14" customFormat="1">
      <c r="B146" s="185"/>
      <c r="D146" s="178" t="s">
        <v>129</v>
      </c>
      <c r="E146" s="186" t="s">
        <v>1</v>
      </c>
      <c r="F146" s="187" t="s">
        <v>770</v>
      </c>
      <c r="H146" s="188">
        <v>2.6240000000000001</v>
      </c>
      <c r="I146" s="189"/>
      <c r="L146" s="185"/>
      <c r="M146" s="190"/>
      <c r="N146" s="191"/>
      <c r="O146" s="191"/>
      <c r="P146" s="191"/>
      <c r="Q146" s="191"/>
      <c r="R146" s="191"/>
      <c r="S146" s="191"/>
      <c r="T146" s="192"/>
      <c r="AT146" s="186" t="s">
        <v>129</v>
      </c>
      <c r="AU146" s="186" t="s">
        <v>127</v>
      </c>
      <c r="AV146" s="14" t="s">
        <v>127</v>
      </c>
      <c r="AW146" s="14" t="s">
        <v>31</v>
      </c>
      <c r="AX146" s="14" t="s">
        <v>75</v>
      </c>
      <c r="AY146" s="186" t="s">
        <v>120</v>
      </c>
    </row>
    <row r="147" spans="1:65" s="15" customFormat="1">
      <c r="B147" s="193"/>
      <c r="D147" s="178" t="s">
        <v>129</v>
      </c>
      <c r="E147" s="194" t="s">
        <v>1</v>
      </c>
      <c r="F147" s="195" t="s">
        <v>135</v>
      </c>
      <c r="H147" s="196">
        <v>7.0340000000000007</v>
      </c>
      <c r="I147" s="197"/>
      <c r="L147" s="193"/>
      <c r="M147" s="198"/>
      <c r="N147" s="199"/>
      <c r="O147" s="199"/>
      <c r="P147" s="199"/>
      <c r="Q147" s="199"/>
      <c r="R147" s="199"/>
      <c r="S147" s="199"/>
      <c r="T147" s="200"/>
      <c r="AT147" s="194" t="s">
        <v>129</v>
      </c>
      <c r="AU147" s="194" t="s">
        <v>127</v>
      </c>
      <c r="AV147" s="15" t="s">
        <v>136</v>
      </c>
      <c r="AW147" s="15" t="s">
        <v>31</v>
      </c>
      <c r="AX147" s="15" t="s">
        <v>75</v>
      </c>
      <c r="AY147" s="194" t="s">
        <v>120</v>
      </c>
    </row>
    <row r="148" spans="1:65" s="13" customFormat="1">
      <c r="B148" s="177"/>
      <c r="D148" s="178" t="s">
        <v>129</v>
      </c>
      <c r="E148" s="179" t="s">
        <v>1</v>
      </c>
      <c r="F148" s="180" t="s">
        <v>771</v>
      </c>
      <c r="H148" s="179" t="s">
        <v>1</v>
      </c>
      <c r="I148" s="181"/>
      <c r="L148" s="177"/>
      <c r="M148" s="182"/>
      <c r="N148" s="183"/>
      <c r="O148" s="183"/>
      <c r="P148" s="183"/>
      <c r="Q148" s="183"/>
      <c r="R148" s="183"/>
      <c r="S148" s="183"/>
      <c r="T148" s="184"/>
      <c r="AT148" s="179" t="s">
        <v>129</v>
      </c>
      <c r="AU148" s="179" t="s">
        <v>127</v>
      </c>
      <c r="AV148" s="13" t="s">
        <v>83</v>
      </c>
      <c r="AW148" s="13" t="s">
        <v>31</v>
      </c>
      <c r="AX148" s="13" t="s">
        <v>75</v>
      </c>
      <c r="AY148" s="179" t="s">
        <v>120</v>
      </c>
    </row>
    <row r="149" spans="1:65" s="14" customFormat="1">
      <c r="B149" s="185"/>
      <c r="D149" s="178" t="s">
        <v>129</v>
      </c>
      <c r="E149" s="186" t="s">
        <v>1</v>
      </c>
      <c r="F149" s="187" t="s">
        <v>769</v>
      </c>
      <c r="H149" s="188">
        <v>4.41</v>
      </c>
      <c r="I149" s="189"/>
      <c r="L149" s="185"/>
      <c r="M149" s="190"/>
      <c r="N149" s="191"/>
      <c r="O149" s="191"/>
      <c r="P149" s="191"/>
      <c r="Q149" s="191"/>
      <c r="R149" s="191"/>
      <c r="S149" s="191"/>
      <c r="T149" s="192"/>
      <c r="AT149" s="186" t="s">
        <v>129</v>
      </c>
      <c r="AU149" s="186" t="s">
        <v>127</v>
      </c>
      <c r="AV149" s="14" t="s">
        <v>127</v>
      </c>
      <c r="AW149" s="14" t="s">
        <v>31</v>
      </c>
      <c r="AX149" s="14" t="s">
        <v>75</v>
      </c>
      <c r="AY149" s="186" t="s">
        <v>120</v>
      </c>
    </row>
    <row r="150" spans="1:65" s="14" customFormat="1">
      <c r="B150" s="185"/>
      <c r="D150" s="178" t="s">
        <v>129</v>
      </c>
      <c r="E150" s="186" t="s">
        <v>1</v>
      </c>
      <c r="F150" s="187" t="s">
        <v>772</v>
      </c>
      <c r="H150" s="188">
        <v>2.6619999999999999</v>
      </c>
      <c r="I150" s="189"/>
      <c r="L150" s="185"/>
      <c r="M150" s="190"/>
      <c r="N150" s="191"/>
      <c r="O150" s="191"/>
      <c r="P150" s="191"/>
      <c r="Q150" s="191"/>
      <c r="R150" s="191"/>
      <c r="S150" s="191"/>
      <c r="T150" s="192"/>
      <c r="AT150" s="186" t="s">
        <v>129</v>
      </c>
      <c r="AU150" s="186" t="s">
        <v>127</v>
      </c>
      <c r="AV150" s="14" t="s">
        <v>127</v>
      </c>
      <c r="AW150" s="14" t="s">
        <v>31</v>
      </c>
      <c r="AX150" s="14" t="s">
        <v>75</v>
      </c>
      <c r="AY150" s="186" t="s">
        <v>120</v>
      </c>
    </row>
    <row r="151" spans="1:65" s="15" customFormat="1">
      <c r="B151" s="193"/>
      <c r="D151" s="178" t="s">
        <v>129</v>
      </c>
      <c r="E151" s="194" t="s">
        <v>1</v>
      </c>
      <c r="F151" s="195" t="s">
        <v>135</v>
      </c>
      <c r="H151" s="196">
        <v>7.0720000000000001</v>
      </c>
      <c r="I151" s="197"/>
      <c r="L151" s="193"/>
      <c r="M151" s="198"/>
      <c r="N151" s="199"/>
      <c r="O151" s="199"/>
      <c r="P151" s="199"/>
      <c r="Q151" s="199"/>
      <c r="R151" s="199"/>
      <c r="S151" s="199"/>
      <c r="T151" s="200"/>
      <c r="AT151" s="194" t="s">
        <v>129</v>
      </c>
      <c r="AU151" s="194" t="s">
        <v>127</v>
      </c>
      <c r="AV151" s="15" t="s">
        <v>136</v>
      </c>
      <c r="AW151" s="15" t="s">
        <v>31</v>
      </c>
      <c r="AX151" s="15" t="s">
        <v>75</v>
      </c>
      <c r="AY151" s="194" t="s">
        <v>120</v>
      </c>
    </row>
    <row r="152" spans="1:65" s="13" customFormat="1">
      <c r="B152" s="177"/>
      <c r="D152" s="178" t="s">
        <v>129</v>
      </c>
      <c r="E152" s="179" t="s">
        <v>1</v>
      </c>
      <c r="F152" s="180" t="s">
        <v>773</v>
      </c>
      <c r="H152" s="179" t="s">
        <v>1</v>
      </c>
      <c r="I152" s="181"/>
      <c r="L152" s="177"/>
      <c r="M152" s="182"/>
      <c r="N152" s="183"/>
      <c r="O152" s="183"/>
      <c r="P152" s="183"/>
      <c r="Q152" s="183"/>
      <c r="R152" s="183"/>
      <c r="S152" s="183"/>
      <c r="T152" s="184"/>
      <c r="AT152" s="179" t="s">
        <v>129</v>
      </c>
      <c r="AU152" s="179" t="s">
        <v>127</v>
      </c>
      <c r="AV152" s="13" t="s">
        <v>83</v>
      </c>
      <c r="AW152" s="13" t="s">
        <v>31</v>
      </c>
      <c r="AX152" s="13" t="s">
        <v>75</v>
      </c>
      <c r="AY152" s="179" t="s">
        <v>120</v>
      </c>
    </row>
    <row r="153" spans="1:65" s="14" customFormat="1">
      <c r="B153" s="185"/>
      <c r="D153" s="178" t="s">
        <v>129</v>
      </c>
      <c r="E153" s="186" t="s">
        <v>1</v>
      </c>
      <c r="F153" s="187" t="s">
        <v>769</v>
      </c>
      <c r="H153" s="188">
        <v>4.41</v>
      </c>
      <c r="I153" s="189"/>
      <c r="L153" s="185"/>
      <c r="M153" s="190"/>
      <c r="N153" s="191"/>
      <c r="O153" s="191"/>
      <c r="P153" s="191"/>
      <c r="Q153" s="191"/>
      <c r="R153" s="191"/>
      <c r="S153" s="191"/>
      <c r="T153" s="192"/>
      <c r="AT153" s="186" t="s">
        <v>129</v>
      </c>
      <c r="AU153" s="186" t="s">
        <v>127</v>
      </c>
      <c r="AV153" s="14" t="s">
        <v>127</v>
      </c>
      <c r="AW153" s="14" t="s">
        <v>31</v>
      </c>
      <c r="AX153" s="14" t="s">
        <v>75</v>
      </c>
      <c r="AY153" s="186" t="s">
        <v>120</v>
      </c>
    </row>
    <row r="154" spans="1:65" s="14" customFormat="1">
      <c r="B154" s="185"/>
      <c r="D154" s="178" t="s">
        <v>129</v>
      </c>
      <c r="E154" s="186" t="s">
        <v>1</v>
      </c>
      <c r="F154" s="187" t="s">
        <v>774</v>
      </c>
      <c r="H154" s="188">
        <v>4.0190000000000001</v>
      </c>
      <c r="I154" s="189"/>
      <c r="L154" s="185"/>
      <c r="M154" s="190"/>
      <c r="N154" s="191"/>
      <c r="O154" s="191"/>
      <c r="P154" s="191"/>
      <c r="Q154" s="191"/>
      <c r="R154" s="191"/>
      <c r="S154" s="191"/>
      <c r="T154" s="192"/>
      <c r="AT154" s="186" t="s">
        <v>129</v>
      </c>
      <c r="AU154" s="186" t="s">
        <v>127</v>
      </c>
      <c r="AV154" s="14" t="s">
        <v>127</v>
      </c>
      <c r="AW154" s="14" t="s">
        <v>31</v>
      </c>
      <c r="AX154" s="14" t="s">
        <v>75</v>
      </c>
      <c r="AY154" s="186" t="s">
        <v>120</v>
      </c>
    </row>
    <row r="155" spans="1:65" s="15" customFormat="1">
      <c r="B155" s="193"/>
      <c r="D155" s="178" t="s">
        <v>129</v>
      </c>
      <c r="E155" s="194" t="s">
        <v>1</v>
      </c>
      <c r="F155" s="195" t="s">
        <v>135</v>
      </c>
      <c r="H155" s="196">
        <v>8.4290000000000003</v>
      </c>
      <c r="I155" s="197"/>
      <c r="L155" s="193"/>
      <c r="M155" s="198"/>
      <c r="N155" s="199"/>
      <c r="O155" s="199"/>
      <c r="P155" s="199"/>
      <c r="Q155" s="199"/>
      <c r="R155" s="199"/>
      <c r="S155" s="199"/>
      <c r="T155" s="200"/>
      <c r="AT155" s="194" t="s">
        <v>129</v>
      </c>
      <c r="AU155" s="194" t="s">
        <v>127</v>
      </c>
      <c r="AV155" s="15" t="s">
        <v>136</v>
      </c>
      <c r="AW155" s="15" t="s">
        <v>31</v>
      </c>
      <c r="AX155" s="15" t="s">
        <v>75</v>
      </c>
      <c r="AY155" s="194" t="s">
        <v>120</v>
      </c>
    </row>
    <row r="156" spans="1:65" s="13" customFormat="1">
      <c r="B156" s="177"/>
      <c r="D156" s="178" t="s">
        <v>129</v>
      </c>
      <c r="E156" s="179" t="s">
        <v>1</v>
      </c>
      <c r="F156" s="180" t="s">
        <v>775</v>
      </c>
      <c r="H156" s="179" t="s">
        <v>1</v>
      </c>
      <c r="I156" s="181"/>
      <c r="L156" s="177"/>
      <c r="M156" s="182"/>
      <c r="N156" s="183"/>
      <c r="O156" s="183"/>
      <c r="P156" s="183"/>
      <c r="Q156" s="183"/>
      <c r="R156" s="183"/>
      <c r="S156" s="183"/>
      <c r="T156" s="184"/>
      <c r="AT156" s="179" t="s">
        <v>129</v>
      </c>
      <c r="AU156" s="179" t="s">
        <v>127</v>
      </c>
      <c r="AV156" s="13" t="s">
        <v>83</v>
      </c>
      <c r="AW156" s="13" t="s">
        <v>31</v>
      </c>
      <c r="AX156" s="13" t="s">
        <v>75</v>
      </c>
      <c r="AY156" s="179" t="s">
        <v>120</v>
      </c>
    </row>
    <row r="157" spans="1:65" s="14" customFormat="1">
      <c r="B157" s="185"/>
      <c r="D157" s="178" t="s">
        <v>129</v>
      </c>
      <c r="E157" s="186" t="s">
        <v>1</v>
      </c>
      <c r="F157" s="187" t="s">
        <v>776</v>
      </c>
      <c r="H157" s="188">
        <v>3.98</v>
      </c>
      <c r="I157" s="189"/>
      <c r="L157" s="185"/>
      <c r="M157" s="190"/>
      <c r="N157" s="191"/>
      <c r="O157" s="191"/>
      <c r="P157" s="191"/>
      <c r="Q157" s="191"/>
      <c r="R157" s="191"/>
      <c r="S157" s="191"/>
      <c r="T157" s="192"/>
      <c r="AT157" s="186" t="s">
        <v>129</v>
      </c>
      <c r="AU157" s="186" t="s">
        <v>127</v>
      </c>
      <c r="AV157" s="14" t="s">
        <v>127</v>
      </c>
      <c r="AW157" s="14" t="s">
        <v>31</v>
      </c>
      <c r="AX157" s="14" t="s">
        <v>75</v>
      </c>
      <c r="AY157" s="186" t="s">
        <v>120</v>
      </c>
    </row>
    <row r="158" spans="1:65" s="15" customFormat="1">
      <c r="B158" s="193"/>
      <c r="D158" s="178" t="s">
        <v>129</v>
      </c>
      <c r="E158" s="194" t="s">
        <v>1</v>
      </c>
      <c r="F158" s="195" t="s">
        <v>135</v>
      </c>
      <c r="H158" s="196">
        <v>3.98</v>
      </c>
      <c r="I158" s="197"/>
      <c r="L158" s="193"/>
      <c r="M158" s="198"/>
      <c r="N158" s="199"/>
      <c r="O158" s="199"/>
      <c r="P158" s="199"/>
      <c r="Q158" s="199"/>
      <c r="R158" s="199"/>
      <c r="S158" s="199"/>
      <c r="T158" s="200"/>
      <c r="AT158" s="194" t="s">
        <v>129</v>
      </c>
      <c r="AU158" s="194" t="s">
        <v>127</v>
      </c>
      <c r="AV158" s="15" t="s">
        <v>136</v>
      </c>
      <c r="AW158" s="15" t="s">
        <v>31</v>
      </c>
      <c r="AX158" s="15" t="s">
        <v>75</v>
      </c>
      <c r="AY158" s="194" t="s">
        <v>120</v>
      </c>
    </row>
    <row r="159" spans="1:65" s="16" customFormat="1">
      <c r="B159" s="201"/>
      <c r="D159" s="178" t="s">
        <v>129</v>
      </c>
      <c r="E159" s="202" t="s">
        <v>1</v>
      </c>
      <c r="F159" s="203" t="s">
        <v>273</v>
      </c>
      <c r="H159" s="204">
        <v>57.626999999999995</v>
      </c>
      <c r="I159" s="205"/>
      <c r="L159" s="201"/>
      <c r="M159" s="206"/>
      <c r="N159" s="207"/>
      <c r="O159" s="207"/>
      <c r="P159" s="207"/>
      <c r="Q159" s="207"/>
      <c r="R159" s="207"/>
      <c r="S159" s="207"/>
      <c r="T159" s="208"/>
      <c r="AT159" s="202" t="s">
        <v>129</v>
      </c>
      <c r="AU159" s="202" t="s">
        <v>127</v>
      </c>
      <c r="AV159" s="16" t="s">
        <v>126</v>
      </c>
      <c r="AW159" s="16" t="s">
        <v>31</v>
      </c>
      <c r="AX159" s="16" t="s">
        <v>83</v>
      </c>
      <c r="AY159" s="202" t="s">
        <v>120</v>
      </c>
    </row>
    <row r="160" spans="1:65" s="2" customFormat="1" ht="36" customHeight="1">
      <c r="A160" s="33"/>
      <c r="B160" s="162"/>
      <c r="C160" s="163" t="s">
        <v>127</v>
      </c>
      <c r="D160" s="163" t="s">
        <v>122</v>
      </c>
      <c r="E160" s="164" t="s">
        <v>777</v>
      </c>
      <c r="F160" s="165" t="s">
        <v>778</v>
      </c>
      <c r="G160" s="166" t="s">
        <v>125</v>
      </c>
      <c r="H160" s="167">
        <v>57.627000000000002</v>
      </c>
      <c r="I160" s="168"/>
      <c r="J160" s="169">
        <f>ROUND(I160*H160,2)</f>
        <v>0</v>
      </c>
      <c r="K160" s="170"/>
      <c r="L160" s="34"/>
      <c r="M160" s="171" t="s">
        <v>1</v>
      </c>
      <c r="N160" s="172" t="s">
        <v>41</v>
      </c>
      <c r="O160" s="59"/>
      <c r="P160" s="173">
        <f>O160*H160</f>
        <v>0</v>
      </c>
      <c r="Q160" s="173">
        <v>0</v>
      </c>
      <c r="R160" s="173">
        <f>Q160*H160</f>
        <v>0</v>
      </c>
      <c r="S160" s="173">
        <v>0</v>
      </c>
      <c r="T160" s="174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75" t="s">
        <v>126</v>
      </c>
      <c r="AT160" s="175" t="s">
        <v>122</v>
      </c>
      <c r="AU160" s="175" t="s">
        <v>127</v>
      </c>
      <c r="AY160" s="18" t="s">
        <v>120</v>
      </c>
      <c r="BE160" s="176">
        <f>IF(N160="základná",J160,0)</f>
        <v>0</v>
      </c>
      <c r="BF160" s="176">
        <f>IF(N160="znížená",J160,0)</f>
        <v>0</v>
      </c>
      <c r="BG160" s="176">
        <f>IF(N160="zákl. prenesená",J160,0)</f>
        <v>0</v>
      </c>
      <c r="BH160" s="176">
        <f>IF(N160="zníž. prenesená",J160,0)</f>
        <v>0</v>
      </c>
      <c r="BI160" s="176">
        <f>IF(N160="nulová",J160,0)</f>
        <v>0</v>
      </c>
      <c r="BJ160" s="18" t="s">
        <v>127</v>
      </c>
      <c r="BK160" s="176">
        <f>ROUND(I160*H160,2)</f>
        <v>0</v>
      </c>
      <c r="BL160" s="18" t="s">
        <v>126</v>
      </c>
      <c r="BM160" s="175" t="s">
        <v>779</v>
      </c>
    </row>
    <row r="161" spans="1:65" s="2" customFormat="1" ht="24" customHeight="1">
      <c r="A161" s="33"/>
      <c r="B161" s="162"/>
      <c r="C161" s="163" t="s">
        <v>136</v>
      </c>
      <c r="D161" s="163" t="s">
        <v>122</v>
      </c>
      <c r="E161" s="164" t="s">
        <v>780</v>
      </c>
      <c r="F161" s="165" t="s">
        <v>781</v>
      </c>
      <c r="G161" s="166" t="s">
        <v>782</v>
      </c>
      <c r="H161" s="167">
        <v>128.06200000000001</v>
      </c>
      <c r="I161" s="168"/>
      <c r="J161" s="169">
        <f>ROUND(I161*H161,2)</f>
        <v>0</v>
      </c>
      <c r="K161" s="170"/>
      <c r="L161" s="34"/>
      <c r="M161" s="171" t="s">
        <v>1</v>
      </c>
      <c r="N161" s="172" t="s">
        <v>41</v>
      </c>
      <c r="O161" s="59"/>
      <c r="P161" s="173">
        <f>O161*H161</f>
        <v>0</v>
      </c>
      <c r="Q161" s="173">
        <v>9.7000000000000005E-4</v>
      </c>
      <c r="R161" s="173">
        <f>Q161*H161</f>
        <v>0.12422014000000002</v>
      </c>
      <c r="S161" s="173">
        <v>0</v>
      </c>
      <c r="T161" s="174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75" t="s">
        <v>126</v>
      </c>
      <c r="AT161" s="175" t="s">
        <v>122</v>
      </c>
      <c r="AU161" s="175" t="s">
        <v>127</v>
      </c>
      <c r="AY161" s="18" t="s">
        <v>120</v>
      </c>
      <c r="BE161" s="176">
        <f>IF(N161="základná",J161,0)</f>
        <v>0</v>
      </c>
      <c r="BF161" s="176">
        <f>IF(N161="znížená",J161,0)</f>
        <v>0</v>
      </c>
      <c r="BG161" s="176">
        <f>IF(N161="zákl. prenesená",J161,0)</f>
        <v>0</v>
      </c>
      <c r="BH161" s="176">
        <f>IF(N161="zníž. prenesená",J161,0)</f>
        <v>0</v>
      </c>
      <c r="BI161" s="176">
        <f>IF(N161="nulová",J161,0)</f>
        <v>0</v>
      </c>
      <c r="BJ161" s="18" t="s">
        <v>127</v>
      </c>
      <c r="BK161" s="176">
        <f>ROUND(I161*H161,2)</f>
        <v>0</v>
      </c>
      <c r="BL161" s="18" t="s">
        <v>126</v>
      </c>
      <c r="BM161" s="175" t="s">
        <v>783</v>
      </c>
    </row>
    <row r="162" spans="1:65" s="13" customFormat="1">
      <c r="B162" s="177"/>
      <c r="D162" s="178" t="s">
        <v>129</v>
      </c>
      <c r="E162" s="179" t="s">
        <v>1</v>
      </c>
      <c r="F162" s="180" t="s">
        <v>757</v>
      </c>
      <c r="H162" s="179" t="s">
        <v>1</v>
      </c>
      <c r="I162" s="181"/>
      <c r="L162" s="177"/>
      <c r="M162" s="182"/>
      <c r="N162" s="183"/>
      <c r="O162" s="183"/>
      <c r="P162" s="183"/>
      <c r="Q162" s="183"/>
      <c r="R162" s="183"/>
      <c r="S162" s="183"/>
      <c r="T162" s="184"/>
      <c r="AT162" s="179" t="s">
        <v>129</v>
      </c>
      <c r="AU162" s="179" t="s">
        <v>127</v>
      </c>
      <c r="AV162" s="13" t="s">
        <v>83</v>
      </c>
      <c r="AW162" s="13" t="s">
        <v>31</v>
      </c>
      <c r="AX162" s="13" t="s">
        <v>75</v>
      </c>
      <c r="AY162" s="179" t="s">
        <v>120</v>
      </c>
    </row>
    <row r="163" spans="1:65" s="14" customFormat="1">
      <c r="B163" s="185"/>
      <c r="D163" s="178" t="s">
        <v>129</v>
      </c>
      <c r="E163" s="186" t="s">
        <v>1</v>
      </c>
      <c r="F163" s="187" t="s">
        <v>784</v>
      </c>
      <c r="H163" s="188">
        <v>7.8</v>
      </c>
      <c r="I163" s="189"/>
      <c r="L163" s="185"/>
      <c r="M163" s="190"/>
      <c r="N163" s="191"/>
      <c r="O163" s="191"/>
      <c r="P163" s="191"/>
      <c r="Q163" s="191"/>
      <c r="R163" s="191"/>
      <c r="S163" s="191"/>
      <c r="T163" s="192"/>
      <c r="AT163" s="186" t="s">
        <v>129</v>
      </c>
      <c r="AU163" s="186" t="s">
        <v>127</v>
      </c>
      <c r="AV163" s="14" t="s">
        <v>127</v>
      </c>
      <c r="AW163" s="14" t="s">
        <v>31</v>
      </c>
      <c r="AX163" s="14" t="s">
        <v>75</v>
      </c>
      <c r="AY163" s="186" t="s">
        <v>120</v>
      </c>
    </row>
    <row r="164" spans="1:65" s="14" customFormat="1">
      <c r="B164" s="185"/>
      <c r="D164" s="178" t="s">
        <v>129</v>
      </c>
      <c r="E164" s="186" t="s">
        <v>1</v>
      </c>
      <c r="F164" s="187" t="s">
        <v>785</v>
      </c>
      <c r="H164" s="188">
        <v>7.3079999999999998</v>
      </c>
      <c r="I164" s="189"/>
      <c r="L164" s="185"/>
      <c r="M164" s="190"/>
      <c r="N164" s="191"/>
      <c r="O164" s="191"/>
      <c r="P164" s="191"/>
      <c r="Q164" s="191"/>
      <c r="R164" s="191"/>
      <c r="S164" s="191"/>
      <c r="T164" s="192"/>
      <c r="AT164" s="186" t="s">
        <v>129</v>
      </c>
      <c r="AU164" s="186" t="s">
        <v>127</v>
      </c>
      <c r="AV164" s="14" t="s">
        <v>127</v>
      </c>
      <c r="AW164" s="14" t="s">
        <v>31</v>
      </c>
      <c r="AX164" s="14" t="s">
        <v>75</v>
      </c>
      <c r="AY164" s="186" t="s">
        <v>120</v>
      </c>
    </row>
    <row r="165" spans="1:65" s="15" customFormat="1">
      <c r="B165" s="193"/>
      <c r="D165" s="178" t="s">
        <v>129</v>
      </c>
      <c r="E165" s="194" t="s">
        <v>1</v>
      </c>
      <c r="F165" s="195" t="s">
        <v>135</v>
      </c>
      <c r="H165" s="196">
        <v>15.108000000000001</v>
      </c>
      <c r="I165" s="197"/>
      <c r="L165" s="193"/>
      <c r="M165" s="198"/>
      <c r="N165" s="199"/>
      <c r="O165" s="199"/>
      <c r="P165" s="199"/>
      <c r="Q165" s="199"/>
      <c r="R165" s="199"/>
      <c r="S165" s="199"/>
      <c r="T165" s="200"/>
      <c r="AT165" s="194" t="s">
        <v>129</v>
      </c>
      <c r="AU165" s="194" t="s">
        <v>127</v>
      </c>
      <c r="AV165" s="15" t="s">
        <v>136</v>
      </c>
      <c r="AW165" s="15" t="s">
        <v>31</v>
      </c>
      <c r="AX165" s="15" t="s">
        <v>75</v>
      </c>
      <c r="AY165" s="194" t="s">
        <v>120</v>
      </c>
    </row>
    <row r="166" spans="1:65" s="13" customFormat="1">
      <c r="B166" s="177"/>
      <c r="D166" s="178" t="s">
        <v>129</v>
      </c>
      <c r="E166" s="179" t="s">
        <v>1</v>
      </c>
      <c r="F166" s="180" t="s">
        <v>760</v>
      </c>
      <c r="H166" s="179" t="s">
        <v>1</v>
      </c>
      <c r="I166" s="181"/>
      <c r="L166" s="177"/>
      <c r="M166" s="182"/>
      <c r="N166" s="183"/>
      <c r="O166" s="183"/>
      <c r="P166" s="183"/>
      <c r="Q166" s="183"/>
      <c r="R166" s="183"/>
      <c r="S166" s="183"/>
      <c r="T166" s="184"/>
      <c r="AT166" s="179" t="s">
        <v>129</v>
      </c>
      <c r="AU166" s="179" t="s">
        <v>127</v>
      </c>
      <c r="AV166" s="13" t="s">
        <v>83</v>
      </c>
      <c r="AW166" s="13" t="s">
        <v>31</v>
      </c>
      <c r="AX166" s="13" t="s">
        <v>75</v>
      </c>
      <c r="AY166" s="179" t="s">
        <v>120</v>
      </c>
    </row>
    <row r="167" spans="1:65" s="14" customFormat="1">
      <c r="B167" s="185"/>
      <c r="D167" s="178" t="s">
        <v>129</v>
      </c>
      <c r="E167" s="186" t="s">
        <v>1</v>
      </c>
      <c r="F167" s="187" t="s">
        <v>784</v>
      </c>
      <c r="H167" s="188">
        <v>7.8</v>
      </c>
      <c r="I167" s="189"/>
      <c r="L167" s="185"/>
      <c r="M167" s="190"/>
      <c r="N167" s="191"/>
      <c r="O167" s="191"/>
      <c r="P167" s="191"/>
      <c r="Q167" s="191"/>
      <c r="R167" s="191"/>
      <c r="S167" s="191"/>
      <c r="T167" s="192"/>
      <c r="AT167" s="186" t="s">
        <v>129</v>
      </c>
      <c r="AU167" s="186" t="s">
        <v>127</v>
      </c>
      <c r="AV167" s="14" t="s">
        <v>127</v>
      </c>
      <c r="AW167" s="14" t="s">
        <v>31</v>
      </c>
      <c r="AX167" s="14" t="s">
        <v>75</v>
      </c>
      <c r="AY167" s="186" t="s">
        <v>120</v>
      </c>
    </row>
    <row r="168" spans="1:65" s="14" customFormat="1">
      <c r="B168" s="185"/>
      <c r="D168" s="178" t="s">
        <v>129</v>
      </c>
      <c r="E168" s="186" t="s">
        <v>1</v>
      </c>
      <c r="F168" s="187" t="s">
        <v>786</v>
      </c>
      <c r="H168" s="188">
        <v>7.6</v>
      </c>
      <c r="I168" s="189"/>
      <c r="L168" s="185"/>
      <c r="M168" s="190"/>
      <c r="N168" s="191"/>
      <c r="O168" s="191"/>
      <c r="P168" s="191"/>
      <c r="Q168" s="191"/>
      <c r="R168" s="191"/>
      <c r="S168" s="191"/>
      <c r="T168" s="192"/>
      <c r="AT168" s="186" t="s">
        <v>129</v>
      </c>
      <c r="AU168" s="186" t="s">
        <v>127</v>
      </c>
      <c r="AV168" s="14" t="s">
        <v>127</v>
      </c>
      <c r="AW168" s="14" t="s">
        <v>31</v>
      </c>
      <c r="AX168" s="14" t="s">
        <v>75</v>
      </c>
      <c r="AY168" s="186" t="s">
        <v>120</v>
      </c>
    </row>
    <row r="169" spans="1:65" s="15" customFormat="1">
      <c r="B169" s="193"/>
      <c r="D169" s="178" t="s">
        <v>129</v>
      </c>
      <c r="E169" s="194" t="s">
        <v>1</v>
      </c>
      <c r="F169" s="195" t="s">
        <v>135</v>
      </c>
      <c r="H169" s="196">
        <v>15.399999999999999</v>
      </c>
      <c r="I169" s="197"/>
      <c r="L169" s="193"/>
      <c r="M169" s="198"/>
      <c r="N169" s="199"/>
      <c r="O169" s="199"/>
      <c r="P169" s="199"/>
      <c r="Q169" s="199"/>
      <c r="R169" s="199"/>
      <c r="S169" s="199"/>
      <c r="T169" s="200"/>
      <c r="AT169" s="194" t="s">
        <v>129</v>
      </c>
      <c r="AU169" s="194" t="s">
        <v>127</v>
      </c>
      <c r="AV169" s="15" t="s">
        <v>136</v>
      </c>
      <c r="AW169" s="15" t="s">
        <v>31</v>
      </c>
      <c r="AX169" s="15" t="s">
        <v>75</v>
      </c>
      <c r="AY169" s="194" t="s">
        <v>120</v>
      </c>
    </row>
    <row r="170" spans="1:65" s="13" customFormat="1">
      <c r="B170" s="177"/>
      <c r="D170" s="178" t="s">
        <v>129</v>
      </c>
      <c r="E170" s="179" t="s">
        <v>1</v>
      </c>
      <c r="F170" s="180" t="s">
        <v>762</v>
      </c>
      <c r="H170" s="179" t="s">
        <v>1</v>
      </c>
      <c r="I170" s="181"/>
      <c r="L170" s="177"/>
      <c r="M170" s="182"/>
      <c r="N170" s="183"/>
      <c r="O170" s="183"/>
      <c r="P170" s="183"/>
      <c r="Q170" s="183"/>
      <c r="R170" s="183"/>
      <c r="S170" s="183"/>
      <c r="T170" s="184"/>
      <c r="AT170" s="179" t="s">
        <v>129</v>
      </c>
      <c r="AU170" s="179" t="s">
        <v>127</v>
      </c>
      <c r="AV170" s="13" t="s">
        <v>83</v>
      </c>
      <c r="AW170" s="13" t="s">
        <v>31</v>
      </c>
      <c r="AX170" s="13" t="s">
        <v>75</v>
      </c>
      <c r="AY170" s="179" t="s">
        <v>120</v>
      </c>
    </row>
    <row r="171" spans="1:65" s="14" customFormat="1">
      <c r="B171" s="185"/>
      <c r="D171" s="178" t="s">
        <v>129</v>
      </c>
      <c r="E171" s="186" t="s">
        <v>1</v>
      </c>
      <c r="F171" s="187" t="s">
        <v>784</v>
      </c>
      <c r="H171" s="188">
        <v>7.8</v>
      </c>
      <c r="I171" s="189"/>
      <c r="L171" s="185"/>
      <c r="M171" s="190"/>
      <c r="N171" s="191"/>
      <c r="O171" s="191"/>
      <c r="P171" s="191"/>
      <c r="Q171" s="191"/>
      <c r="R171" s="191"/>
      <c r="S171" s="191"/>
      <c r="T171" s="192"/>
      <c r="AT171" s="186" t="s">
        <v>129</v>
      </c>
      <c r="AU171" s="186" t="s">
        <v>127</v>
      </c>
      <c r="AV171" s="14" t="s">
        <v>127</v>
      </c>
      <c r="AW171" s="14" t="s">
        <v>31</v>
      </c>
      <c r="AX171" s="14" t="s">
        <v>75</v>
      </c>
      <c r="AY171" s="186" t="s">
        <v>120</v>
      </c>
    </row>
    <row r="172" spans="1:65" s="14" customFormat="1">
      <c r="B172" s="185"/>
      <c r="D172" s="178" t="s">
        <v>129</v>
      </c>
      <c r="E172" s="186" t="s">
        <v>1</v>
      </c>
      <c r="F172" s="187" t="s">
        <v>787</v>
      </c>
      <c r="H172" s="188">
        <v>6.867</v>
      </c>
      <c r="I172" s="189"/>
      <c r="L172" s="185"/>
      <c r="M172" s="190"/>
      <c r="N172" s="191"/>
      <c r="O172" s="191"/>
      <c r="P172" s="191"/>
      <c r="Q172" s="191"/>
      <c r="R172" s="191"/>
      <c r="S172" s="191"/>
      <c r="T172" s="192"/>
      <c r="AT172" s="186" t="s">
        <v>129</v>
      </c>
      <c r="AU172" s="186" t="s">
        <v>127</v>
      </c>
      <c r="AV172" s="14" t="s">
        <v>127</v>
      </c>
      <c r="AW172" s="14" t="s">
        <v>31</v>
      </c>
      <c r="AX172" s="14" t="s">
        <v>75</v>
      </c>
      <c r="AY172" s="186" t="s">
        <v>120</v>
      </c>
    </row>
    <row r="173" spans="1:65" s="15" customFormat="1">
      <c r="B173" s="193"/>
      <c r="D173" s="178" t="s">
        <v>129</v>
      </c>
      <c r="E173" s="194" t="s">
        <v>1</v>
      </c>
      <c r="F173" s="195" t="s">
        <v>135</v>
      </c>
      <c r="H173" s="196">
        <v>14.667</v>
      </c>
      <c r="I173" s="197"/>
      <c r="L173" s="193"/>
      <c r="M173" s="198"/>
      <c r="N173" s="199"/>
      <c r="O173" s="199"/>
      <c r="P173" s="199"/>
      <c r="Q173" s="199"/>
      <c r="R173" s="199"/>
      <c r="S173" s="199"/>
      <c r="T173" s="200"/>
      <c r="AT173" s="194" t="s">
        <v>129</v>
      </c>
      <c r="AU173" s="194" t="s">
        <v>127</v>
      </c>
      <c r="AV173" s="15" t="s">
        <v>136</v>
      </c>
      <c r="AW173" s="15" t="s">
        <v>31</v>
      </c>
      <c r="AX173" s="15" t="s">
        <v>75</v>
      </c>
      <c r="AY173" s="194" t="s">
        <v>120</v>
      </c>
    </row>
    <row r="174" spans="1:65" s="13" customFormat="1">
      <c r="B174" s="177"/>
      <c r="D174" s="178" t="s">
        <v>129</v>
      </c>
      <c r="E174" s="179" t="s">
        <v>1</v>
      </c>
      <c r="F174" s="180" t="s">
        <v>764</v>
      </c>
      <c r="H174" s="179" t="s">
        <v>1</v>
      </c>
      <c r="I174" s="181"/>
      <c r="L174" s="177"/>
      <c r="M174" s="182"/>
      <c r="N174" s="183"/>
      <c r="O174" s="183"/>
      <c r="P174" s="183"/>
      <c r="Q174" s="183"/>
      <c r="R174" s="183"/>
      <c r="S174" s="183"/>
      <c r="T174" s="184"/>
      <c r="AT174" s="179" t="s">
        <v>129</v>
      </c>
      <c r="AU174" s="179" t="s">
        <v>127</v>
      </c>
      <c r="AV174" s="13" t="s">
        <v>83</v>
      </c>
      <c r="AW174" s="13" t="s">
        <v>31</v>
      </c>
      <c r="AX174" s="13" t="s">
        <v>75</v>
      </c>
      <c r="AY174" s="179" t="s">
        <v>120</v>
      </c>
    </row>
    <row r="175" spans="1:65" s="14" customFormat="1">
      <c r="B175" s="185"/>
      <c r="D175" s="178" t="s">
        <v>129</v>
      </c>
      <c r="E175" s="186" t="s">
        <v>1</v>
      </c>
      <c r="F175" s="187" t="s">
        <v>784</v>
      </c>
      <c r="H175" s="188">
        <v>7.8</v>
      </c>
      <c r="I175" s="189"/>
      <c r="L175" s="185"/>
      <c r="M175" s="190"/>
      <c r="N175" s="191"/>
      <c r="O175" s="191"/>
      <c r="P175" s="191"/>
      <c r="Q175" s="191"/>
      <c r="R175" s="191"/>
      <c r="S175" s="191"/>
      <c r="T175" s="192"/>
      <c r="AT175" s="186" t="s">
        <v>129</v>
      </c>
      <c r="AU175" s="186" t="s">
        <v>127</v>
      </c>
      <c r="AV175" s="14" t="s">
        <v>127</v>
      </c>
      <c r="AW175" s="14" t="s">
        <v>31</v>
      </c>
      <c r="AX175" s="14" t="s">
        <v>75</v>
      </c>
      <c r="AY175" s="186" t="s">
        <v>120</v>
      </c>
    </row>
    <row r="176" spans="1:65" s="14" customFormat="1">
      <c r="B176" s="185"/>
      <c r="D176" s="178" t="s">
        <v>129</v>
      </c>
      <c r="E176" s="186" t="s">
        <v>1</v>
      </c>
      <c r="F176" s="187" t="s">
        <v>788</v>
      </c>
      <c r="H176" s="188">
        <v>6.4</v>
      </c>
      <c r="I176" s="189"/>
      <c r="L176" s="185"/>
      <c r="M176" s="190"/>
      <c r="N176" s="191"/>
      <c r="O176" s="191"/>
      <c r="P176" s="191"/>
      <c r="Q176" s="191"/>
      <c r="R176" s="191"/>
      <c r="S176" s="191"/>
      <c r="T176" s="192"/>
      <c r="AT176" s="186" t="s">
        <v>129</v>
      </c>
      <c r="AU176" s="186" t="s">
        <v>127</v>
      </c>
      <c r="AV176" s="14" t="s">
        <v>127</v>
      </c>
      <c r="AW176" s="14" t="s">
        <v>31</v>
      </c>
      <c r="AX176" s="14" t="s">
        <v>75</v>
      </c>
      <c r="AY176" s="186" t="s">
        <v>120</v>
      </c>
    </row>
    <row r="177" spans="2:51" s="15" customFormat="1">
      <c r="B177" s="193"/>
      <c r="D177" s="178" t="s">
        <v>129</v>
      </c>
      <c r="E177" s="194" t="s">
        <v>1</v>
      </c>
      <c r="F177" s="195" t="s">
        <v>135</v>
      </c>
      <c r="H177" s="196">
        <v>14.2</v>
      </c>
      <c r="I177" s="197"/>
      <c r="L177" s="193"/>
      <c r="M177" s="198"/>
      <c r="N177" s="199"/>
      <c r="O177" s="199"/>
      <c r="P177" s="199"/>
      <c r="Q177" s="199"/>
      <c r="R177" s="199"/>
      <c r="S177" s="199"/>
      <c r="T177" s="200"/>
      <c r="AT177" s="194" t="s">
        <v>129</v>
      </c>
      <c r="AU177" s="194" t="s">
        <v>127</v>
      </c>
      <c r="AV177" s="15" t="s">
        <v>136</v>
      </c>
      <c r="AW177" s="15" t="s">
        <v>31</v>
      </c>
      <c r="AX177" s="15" t="s">
        <v>75</v>
      </c>
      <c r="AY177" s="194" t="s">
        <v>120</v>
      </c>
    </row>
    <row r="178" spans="2:51" s="13" customFormat="1">
      <c r="B178" s="177"/>
      <c r="D178" s="178" t="s">
        <v>129</v>
      </c>
      <c r="E178" s="179" t="s">
        <v>1</v>
      </c>
      <c r="F178" s="180" t="s">
        <v>766</v>
      </c>
      <c r="H178" s="179" t="s">
        <v>1</v>
      </c>
      <c r="I178" s="181"/>
      <c r="L178" s="177"/>
      <c r="M178" s="182"/>
      <c r="N178" s="183"/>
      <c r="O178" s="183"/>
      <c r="P178" s="183"/>
      <c r="Q178" s="183"/>
      <c r="R178" s="183"/>
      <c r="S178" s="183"/>
      <c r="T178" s="184"/>
      <c r="AT178" s="179" t="s">
        <v>129</v>
      </c>
      <c r="AU178" s="179" t="s">
        <v>127</v>
      </c>
      <c r="AV178" s="13" t="s">
        <v>83</v>
      </c>
      <c r="AW178" s="13" t="s">
        <v>31</v>
      </c>
      <c r="AX178" s="13" t="s">
        <v>75</v>
      </c>
      <c r="AY178" s="179" t="s">
        <v>120</v>
      </c>
    </row>
    <row r="179" spans="2:51" s="14" customFormat="1">
      <c r="B179" s="185"/>
      <c r="D179" s="178" t="s">
        <v>129</v>
      </c>
      <c r="E179" s="186" t="s">
        <v>1</v>
      </c>
      <c r="F179" s="187" t="s">
        <v>789</v>
      </c>
      <c r="H179" s="188">
        <v>9.7620000000000005</v>
      </c>
      <c r="I179" s="189"/>
      <c r="L179" s="185"/>
      <c r="M179" s="190"/>
      <c r="N179" s="191"/>
      <c r="O179" s="191"/>
      <c r="P179" s="191"/>
      <c r="Q179" s="191"/>
      <c r="R179" s="191"/>
      <c r="S179" s="191"/>
      <c r="T179" s="192"/>
      <c r="AT179" s="186" t="s">
        <v>129</v>
      </c>
      <c r="AU179" s="186" t="s">
        <v>127</v>
      </c>
      <c r="AV179" s="14" t="s">
        <v>127</v>
      </c>
      <c r="AW179" s="14" t="s">
        <v>31</v>
      </c>
      <c r="AX179" s="14" t="s">
        <v>75</v>
      </c>
      <c r="AY179" s="186" t="s">
        <v>120</v>
      </c>
    </row>
    <row r="180" spans="2:51" s="15" customFormat="1">
      <c r="B180" s="193"/>
      <c r="D180" s="178" t="s">
        <v>129</v>
      </c>
      <c r="E180" s="194" t="s">
        <v>1</v>
      </c>
      <c r="F180" s="195" t="s">
        <v>135</v>
      </c>
      <c r="H180" s="196">
        <v>9.7620000000000005</v>
      </c>
      <c r="I180" s="197"/>
      <c r="L180" s="193"/>
      <c r="M180" s="198"/>
      <c r="N180" s="199"/>
      <c r="O180" s="199"/>
      <c r="P180" s="199"/>
      <c r="Q180" s="199"/>
      <c r="R180" s="199"/>
      <c r="S180" s="199"/>
      <c r="T180" s="200"/>
      <c r="AT180" s="194" t="s">
        <v>129</v>
      </c>
      <c r="AU180" s="194" t="s">
        <v>127</v>
      </c>
      <c r="AV180" s="15" t="s">
        <v>136</v>
      </c>
      <c r="AW180" s="15" t="s">
        <v>31</v>
      </c>
      <c r="AX180" s="15" t="s">
        <v>75</v>
      </c>
      <c r="AY180" s="194" t="s">
        <v>120</v>
      </c>
    </row>
    <row r="181" spans="2:51" s="13" customFormat="1">
      <c r="B181" s="177"/>
      <c r="D181" s="178" t="s">
        <v>129</v>
      </c>
      <c r="E181" s="179" t="s">
        <v>1</v>
      </c>
      <c r="F181" s="180" t="s">
        <v>768</v>
      </c>
      <c r="H181" s="179" t="s">
        <v>1</v>
      </c>
      <c r="I181" s="181"/>
      <c r="L181" s="177"/>
      <c r="M181" s="182"/>
      <c r="N181" s="183"/>
      <c r="O181" s="183"/>
      <c r="P181" s="183"/>
      <c r="Q181" s="183"/>
      <c r="R181" s="183"/>
      <c r="S181" s="183"/>
      <c r="T181" s="184"/>
      <c r="AT181" s="179" t="s">
        <v>129</v>
      </c>
      <c r="AU181" s="179" t="s">
        <v>127</v>
      </c>
      <c r="AV181" s="13" t="s">
        <v>83</v>
      </c>
      <c r="AW181" s="13" t="s">
        <v>31</v>
      </c>
      <c r="AX181" s="13" t="s">
        <v>75</v>
      </c>
      <c r="AY181" s="179" t="s">
        <v>120</v>
      </c>
    </row>
    <row r="182" spans="2:51" s="14" customFormat="1">
      <c r="B182" s="185"/>
      <c r="D182" s="178" t="s">
        <v>129</v>
      </c>
      <c r="E182" s="186" t="s">
        <v>1</v>
      </c>
      <c r="F182" s="187" t="s">
        <v>790</v>
      </c>
      <c r="H182" s="188">
        <v>9.8000000000000007</v>
      </c>
      <c r="I182" s="189"/>
      <c r="L182" s="185"/>
      <c r="M182" s="190"/>
      <c r="N182" s="191"/>
      <c r="O182" s="191"/>
      <c r="P182" s="191"/>
      <c r="Q182" s="191"/>
      <c r="R182" s="191"/>
      <c r="S182" s="191"/>
      <c r="T182" s="192"/>
      <c r="AT182" s="186" t="s">
        <v>129</v>
      </c>
      <c r="AU182" s="186" t="s">
        <v>127</v>
      </c>
      <c r="AV182" s="14" t="s">
        <v>127</v>
      </c>
      <c r="AW182" s="14" t="s">
        <v>31</v>
      </c>
      <c r="AX182" s="14" t="s">
        <v>75</v>
      </c>
      <c r="AY182" s="186" t="s">
        <v>120</v>
      </c>
    </row>
    <row r="183" spans="2:51" s="14" customFormat="1">
      <c r="B183" s="185"/>
      <c r="D183" s="178" t="s">
        <v>129</v>
      </c>
      <c r="E183" s="186" t="s">
        <v>1</v>
      </c>
      <c r="F183" s="187" t="s">
        <v>791</v>
      </c>
      <c r="H183" s="188">
        <v>5.8319999999999999</v>
      </c>
      <c r="I183" s="189"/>
      <c r="L183" s="185"/>
      <c r="M183" s="190"/>
      <c r="N183" s="191"/>
      <c r="O183" s="191"/>
      <c r="P183" s="191"/>
      <c r="Q183" s="191"/>
      <c r="R183" s="191"/>
      <c r="S183" s="191"/>
      <c r="T183" s="192"/>
      <c r="AT183" s="186" t="s">
        <v>129</v>
      </c>
      <c r="AU183" s="186" t="s">
        <v>127</v>
      </c>
      <c r="AV183" s="14" t="s">
        <v>127</v>
      </c>
      <c r="AW183" s="14" t="s">
        <v>31</v>
      </c>
      <c r="AX183" s="14" t="s">
        <v>75</v>
      </c>
      <c r="AY183" s="186" t="s">
        <v>120</v>
      </c>
    </row>
    <row r="184" spans="2:51" s="15" customFormat="1">
      <c r="B184" s="193"/>
      <c r="D184" s="178" t="s">
        <v>129</v>
      </c>
      <c r="E184" s="194" t="s">
        <v>1</v>
      </c>
      <c r="F184" s="195" t="s">
        <v>135</v>
      </c>
      <c r="H184" s="196">
        <v>15.632000000000001</v>
      </c>
      <c r="I184" s="197"/>
      <c r="L184" s="193"/>
      <c r="M184" s="198"/>
      <c r="N184" s="199"/>
      <c r="O184" s="199"/>
      <c r="P184" s="199"/>
      <c r="Q184" s="199"/>
      <c r="R184" s="199"/>
      <c r="S184" s="199"/>
      <c r="T184" s="200"/>
      <c r="AT184" s="194" t="s">
        <v>129</v>
      </c>
      <c r="AU184" s="194" t="s">
        <v>127</v>
      </c>
      <c r="AV184" s="15" t="s">
        <v>136</v>
      </c>
      <c r="AW184" s="15" t="s">
        <v>31</v>
      </c>
      <c r="AX184" s="15" t="s">
        <v>75</v>
      </c>
      <c r="AY184" s="194" t="s">
        <v>120</v>
      </c>
    </row>
    <row r="185" spans="2:51" s="13" customFormat="1">
      <c r="B185" s="177"/>
      <c r="D185" s="178" t="s">
        <v>129</v>
      </c>
      <c r="E185" s="179" t="s">
        <v>1</v>
      </c>
      <c r="F185" s="180" t="s">
        <v>771</v>
      </c>
      <c r="H185" s="179" t="s">
        <v>1</v>
      </c>
      <c r="I185" s="181"/>
      <c r="L185" s="177"/>
      <c r="M185" s="182"/>
      <c r="N185" s="183"/>
      <c r="O185" s="183"/>
      <c r="P185" s="183"/>
      <c r="Q185" s="183"/>
      <c r="R185" s="183"/>
      <c r="S185" s="183"/>
      <c r="T185" s="184"/>
      <c r="AT185" s="179" t="s">
        <v>129</v>
      </c>
      <c r="AU185" s="179" t="s">
        <v>127</v>
      </c>
      <c r="AV185" s="13" t="s">
        <v>83</v>
      </c>
      <c r="AW185" s="13" t="s">
        <v>31</v>
      </c>
      <c r="AX185" s="13" t="s">
        <v>75</v>
      </c>
      <c r="AY185" s="179" t="s">
        <v>120</v>
      </c>
    </row>
    <row r="186" spans="2:51" s="14" customFormat="1">
      <c r="B186" s="185"/>
      <c r="D186" s="178" t="s">
        <v>129</v>
      </c>
      <c r="E186" s="186" t="s">
        <v>1</v>
      </c>
      <c r="F186" s="187" t="s">
        <v>790</v>
      </c>
      <c r="H186" s="188">
        <v>9.8000000000000007</v>
      </c>
      <c r="I186" s="189"/>
      <c r="L186" s="185"/>
      <c r="M186" s="190"/>
      <c r="N186" s="191"/>
      <c r="O186" s="191"/>
      <c r="P186" s="191"/>
      <c r="Q186" s="191"/>
      <c r="R186" s="191"/>
      <c r="S186" s="191"/>
      <c r="T186" s="192"/>
      <c r="AT186" s="186" t="s">
        <v>129</v>
      </c>
      <c r="AU186" s="186" t="s">
        <v>127</v>
      </c>
      <c r="AV186" s="14" t="s">
        <v>127</v>
      </c>
      <c r="AW186" s="14" t="s">
        <v>31</v>
      </c>
      <c r="AX186" s="14" t="s">
        <v>75</v>
      </c>
      <c r="AY186" s="186" t="s">
        <v>120</v>
      </c>
    </row>
    <row r="187" spans="2:51" s="14" customFormat="1">
      <c r="B187" s="185"/>
      <c r="D187" s="178" t="s">
        <v>129</v>
      </c>
      <c r="E187" s="186" t="s">
        <v>1</v>
      </c>
      <c r="F187" s="187" t="s">
        <v>792</v>
      </c>
      <c r="H187" s="188">
        <v>5.9160000000000004</v>
      </c>
      <c r="I187" s="189"/>
      <c r="L187" s="185"/>
      <c r="M187" s="190"/>
      <c r="N187" s="191"/>
      <c r="O187" s="191"/>
      <c r="P187" s="191"/>
      <c r="Q187" s="191"/>
      <c r="R187" s="191"/>
      <c r="S187" s="191"/>
      <c r="T187" s="192"/>
      <c r="AT187" s="186" t="s">
        <v>129</v>
      </c>
      <c r="AU187" s="186" t="s">
        <v>127</v>
      </c>
      <c r="AV187" s="14" t="s">
        <v>127</v>
      </c>
      <c r="AW187" s="14" t="s">
        <v>31</v>
      </c>
      <c r="AX187" s="14" t="s">
        <v>75</v>
      </c>
      <c r="AY187" s="186" t="s">
        <v>120</v>
      </c>
    </row>
    <row r="188" spans="2:51" s="15" customFormat="1">
      <c r="B188" s="193"/>
      <c r="D188" s="178" t="s">
        <v>129</v>
      </c>
      <c r="E188" s="194" t="s">
        <v>1</v>
      </c>
      <c r="F188" s="195" t="s">
        <v>135</v>
      </c>
      <c r="H188" s="196">
        <v>15.716000000000001</v>
      </c>
      <c r="I188" s="197"/>
      <c r="L188" s="193"/>
      <c r="M188" s="198"/>
      <c r="N188" s="199"/>
      <c r="O188" s="199"/>
      <c r="P188" s="199"/>
      <c r="Q188" s="199"/>
      <c r="R188" s="199"/>
      <c r="S188" s="199"/>
      <c r="T188" s="200"/>
      <c r="AT188" s="194" t="s">
        <v>129</v>
      </c>
      <c r="AU188" s="194" t="s">
        <v>127</v>
      </c>
      <c r="AV188" s="15" t="s">
        <v>136</v>
      </c>
      <c r="AW188" s="15" t="s">
        <v>31</v>
      </c>
      <c r="AX188" s="15" t="s">
        <v>75</v>
      </c>
      <c r="AY188" s="194" t="s">
        <v>120</v>
      </c>
    </row>
    <row r="189" spans="2:51" s="13" customFormat="1">
      <c r="B189" s="177"/>
      <c r="D189" s="178" t="s">
        <v>129</v>
      </c>
      <c r="E189" s="179" t="s">
        <v>1</v>
      </c>
      <c r="F189" s="180" t="s">
        <v>773</v>
      </c>
      <c r="H189" s="179" t="s">
        <v>1</v>
      </c>
      <c r="I189" s="181"/>
      <c r="L189" s="177"/>
      <c r="M189" s="182"/>
      <c r="N189" s="183"/>
      <c r="O189" s="183"/>
      <c r="P189" s="183"/>
      <c r="Q189" s="183"/>
      <c r="R189" s="183"/>
      <c r="S189" s="183"/>
      <c r="T189" s="184"/>
      <c r="AT189" s="179" t="s">
        <v>129</v>
      </c>
      <c r="AU189" s="179" t="s">
        <v>127</v>
      </c>
      <c r="AV189" s="13" t="s">
        <v>83</v>
      </c>
      <c r="AW189" s="13" t="s">
        <v>31</v>
      </c>
      <c r="AX189" s="13" t="s">
        <v>75</v>
      </c>
      <c r="AY189" s="179" t="s">
        <v>120</v>
      </c>
    </row>
    <row r="190" spans="2:51" s="14" customFormat="1">
      <c r="B190" s="185"/>
      <c r="D190" s="178" t="s">
        <v>129</v>
      </c>
      <c r="E190" s="186" t="s">
        <v>1</v>
      </c>
      <c r="F190" s="187" t="s">
        <v>790</v>
      </c>
      <c r="H190" s="188">
        <v>9.8000000000000007</v>
      </c>
      <c r="I190" s="189"/>
      <c r="L190" s="185"/>
      <c r="M190" s="190"/>
      <c r="N190" s="191"/>
      <c r="O190" s="191"/>
      <c r="P190" s="191"/>
      <c r="Q190" s="191"/>
      <c r="R190" s="191"/>
      <c r="S190" s="191"/>
      <c r="T190" s="192"/>
      <c r="AT190" s="186" t="s">
        <v>129</v>
      </c>
      <c r="AU190" s="186" t="s">
        <v>127</v>
      </c>
      <c r="AV190" s="14" t="s">
        <v>127</v>
      </c>
      <c r="AW190" s="14" t="s">
        <v>31</v>
      </c>
      <c r="AX190" s="14" t="s">
        <v>75</v>
      </c>
      <c r="AY190" s="186" t="s">
        <v>120</v>
      </c>
    </row>
    <row r="191" spans="2:51" s="14" customFormat="1">
      <c r="B191" s="185"/>
      <c r="D191" s="178" t="s">
        <v>129</v>
      </c>
      <c r="E191" s="186" t="s">
        <v>1</v>
      </c>
      <c r="F191" s="187" t="s">
        <v>793</v>
      </c>
      <c r="H191" s="188">
        <v>8.9320000000000004</v>
      </c>
      <c r="I191" s="189"/>
      <c r="L191" s="185"/>
      <c r="M191" s="190"/>
      <c r="N191" s="191"/>
      <c r="O191" s="191"/>
      <c r="P191" s="191"/>
      <c r="Q191" s="191"/>
      <c r="R191" s="191"/>
      <c r="S191" s="191"/>
      <c r="T191" s="192"/>
      <c r="AT191" s="186" t="s">
        <v>129</v>
      </c>
      <c r="AU191" s="186" t="s">
        <v>127</v>
      </c>
      <c r="AV191" s="14" t="s">
        <v>127</v>
      </c>
      <c r="AW191" s="14" t="s">
        <v>31</v>
      </c>
      <c r="AX191" s="14" t="s">
        <v>75</v>
      </c>
      <c r="AY191" s="186" t="s">
        <v>120</v>
      </c>
    </row>
    <row r="192" spans="2:51" s="15" customFormat="1">
      <c r="B192" s="193"/>
      <c r="D192" s="178" t="s">
        <v>129</v>
      </c>
      <c r="E192" s="194" t="s">
        <v>1</v>
      </c>
      <c r="F192" s="195" t="s">
        <v>135</v>
      </c>
      <c r="H192" s="196">
        <v>18.731999999999999</v>
      </c>
      <c r="I192" s="197"/>
      <c r="L192" s="193"/>
      <c r="M192" s="198"/>
      <c r="N192" s="199"/>
      <c r="O192" s="199"/>
      <c r="P192" s="199"/>
      <c r="Q192" s="199"/>
      <c r="R192" s="199"/>
      <c r="S192" s="199"/>
      <c r="T192" s="200"/>
      <c r="AT192" s="194" t="s">
        <v>129</v>
      </c>
      <c r="AU192" s="194" t="s">
        <v>127</v>
      </c>
      <c r="AV192" s="15" t="s">
        <v>136</v>
      </c>
      <c r="AW192" s="15" t="s">
        <v>31</v>
      </c>
      <c r="AX192" s="15" t="s">
        <v>75</v>
      </c>
      <c r="AY192" s="194" t="s">
        <v>120</v>
      </c>
    </row>
    <row r="193" spans="1:65" s="13" customFormat="1">
      <c r="B193" s="177"/>
      <c r="D193" s="178" t="s">
        <v>129</v>
      </c>
      <c r="E193" s="179" t="s">
        <v>1</v>
      </c>
      <c r="F193" s="180" t="s">
        <v>775</v>
      </c>
      <c r="H193" s="179" t="s">
        <v>1</v>
      </c>
      <c r="I193" s="181"/>
      <c r="L193" s="177"/>
      <c r="M193" s="182"/>
      <c r="N193" s="183"/>
      <c r="O193" s="183"/>
      <c r="P193" s="183"/>
      <c r="Q193" s="183"/>
      <c r="R193" s="183"/>
      <c r="S193" s="183"/>
      <c r="T193" s="184"/>
      <c r="AT193" s="179" t="s">
        <v>129</v>
      </c>
      <c r="AU193" s="179" t="s">
        <v>127</v>
      </c>
      <c r="AV193" s="13" t="s">
        <v>83</v>
      </c>
      <c r="AW193" s="13" t="s">
        <v>31</v>
      </c>
      <c r="AX193" s="13" t="s">
        <v>75</v>
      </c>
      <c r="AY193" s="179" t="s">
        <v>120</v>
      </c>
    </row>
    <row r="194" spans="1:65" s="14" customFormat="1">
      <c r="B194" s="185"/>
      <c r="D194" s="178" t="s">
        <v>129</v>
      </c>
      <c r="E194" s="186" t="s">
        <v>1</v>
      </c>
      <c r="F194" s="187" t="s">
        <v>794</v>
      </c>
      <c r="H194" s="188">
        <v>8.8450000000000006</v>
      </c>
      <c r="I194" s="189"/>
      <c r="L194" s="185"/>
      <c r="M194" s="190"/>
      <c r="N194" s="191"/>
      <c r="O194" s="191"/>
      <c r="P194" s="191"/>
      <c r="Q194" s="191"/>
      <c r="R194" s="191"/>
      <c r="S194" s="191"/>
      <c r="T194" s="192"/>
      <c r="AT194" s="186" t="s">
        <v>129</v>
      </c>
      <c r="AU194" s="186" t="s">
        <v>127</v>
      </c>
      <c r="AV194" s="14" t="s">
        <v>127</v>
      </c>
      <c r="AW194" s="14" t="s">
        <v>31</v>
      </c>
      <c r="AX194" s="14" t="s">
        <v>75</v>
      </c>
      <c r="AY194" s="186" t="s">
        <v>120</v>
      </c>
    </row>
    <row r="195" spans="1:65" s="15" customFormat="1">
      <c r="B195" s="193"/>
      <c r="D195" s="178" t="s">
        <v>129</v>
      </c>
      <c r="E195" s="194" t="s">
        <v>1</v>
      </c>
      <c r="F195" s="195" t="s">
        <v>135</v>
      </c>
      <c r="H195" s="196">
        <v>8.8450000000000006</v>
      </c>
      <c r="I195" s="197"/>
      <c r="L195" s="193"/>
      <c r="M195" s="198"/>
      <c r="N195" s="199"/>
      <c r="O195" s="199"/>
      <c r="P195" s="199"/>
      <c r="Q195" s="199"/>
      <c r="R195" s="199"/>
      <c r="S195" s="199"/>
      <c r="T195" s="200"/>
      <c r="AT195" s="194" t="s">
        <v>129</v>
      </c>
      <c r="AU195" s="194" t="s">
        <v>127</v>
      </c>
      <c r="AV195" s="15" t="s">
        <v>136</v>
      </c>
      <c r="AW195" s="15" t="s">
        <v>31</v>
      </c>
      <c r="AX195" s="15" t="s">
        <v>75</v>
      </c>
      <c r="AY195" s="194" t="s">
        <v>120</v>
      </c>
    </row>
    <row r="196" spans="1:65" s="16" customFormat="1">
      <c r="B196" s="201"/>
      <c r="D196" s="178" t="s">
        <v>129</v>
      </c>
      <c r="E196" s="202" t="s">
        <v>1</v>
      </c>
      <c r="F196" s="203" t="s">
        <v>273</v>
      </c>
      <c r="H196" s="204">
        <v>128.06199999999998</v>
      </c>
      <c r="I196" s="205"/>
      <c r="L196" s="201"/>
      <c r="M196" s="206"/>
      <c r="N196" s="207"/>
      <c r="O196" s="207"/>
      <c r="P196" s="207"/>
      <c r="Q196" s="207"/>
      <c r="R196" s="207"/>
      <c r="S196" s="207"/>
      <c r="T196" s="208"/>
      <c r="AT196" s="202" t="s">
        <v>129</v>
      </c>
      <c r="AU196" s="202" t="s">
        <v>127</v>
      </c>
      <c r="AV196" s="16" t="s">
        <v>126</v>
      </c>
      <c r="AW196" s="16" t="s">
        <v>31</v>
      </c>
      <c r="AX196" s="16" t="s">
        <v>83</v>
      </c>
      <c r="AY196" s="202" t="s">
        <v>120</v>
      </c>
    </row>
    <row r="197" spans="1:65" s="2" customFormat="1" ht="24" customHeight="1">
      <c r="A197" s="33"/>
      <c r="B197" s="162"/>
      <c r="C197" s="163" t="s">
        <v>126</v>
      </c>
      <c r="D197" s="163" t="s">
        <v>122</v>
      </c>
      <c r="E197" s="164" t="s">
        <v>795</v>
      </c>
      <c r="F197" s="165" t="s">
        <v>796</v>
      </c>
      <c r="G197" s="166" t="s">
        <v>782</v>
      </c>
      <c r="H197" s="167">
        <v>128.06200000000001</v>
      </c>
      <c r="I197" s="168"/>
      <c r="J197" s="169">
        <f>ROUND(I197*H197,2)</f>
        <v>0</v>
      </c>
      <c r="K197" s="170"/>
      <c r="L197" s="34"/>
      <c r="M197" s="171" t="s">
        <v>1</v>
      </c>
      <c r="N197" s="172" t="s">
        <v>41</v>
      </c>
      <c r="O197" s="59"/>
      <c r="P197" s="173">
        <f>O197*H197</f>
        <v>0</v>
      </c>
      <c r="Q197" s="173">
        <v>0</v>
      </c>
      <c r="R197" s="173">
        <f>Q197*H197</f>
        <v>0</v>
      </c>
      <c r="S197" s="173">
        <v>0</v>
      </c>
      <c r="T197" s="174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75" t="s">
        <v>126</v>
      </c>
      <c r="AT197" s="175" t="s">
        <v>122</v>
      </c>
      <c r="AU197" s="175" t="s">
        <v>127</v>
      </c>
      <c r="AY197" s="18" t="s">
        <v>120</v>
      </c>
      <c r="BE197" s="176">
        <f>IF(N197="základná",J197,0)</f>
        <v>0</v>
      </c>
      <c r="BF197" s="176">
        <f>IF(N197="znížená",J197,0)</f>
        <v>0</v>
      </c>
      <c r="BG197" s="176">
        <f>IF(N197="zákl. prenesená",J197,0)</f>
        <v>0</v>
      </c>
      <c r="BH197" s="176">
        <f>IF(N197="zníž. prenesená",J197,0)</f>
        <v>0</v>
      </c>
      <c r="BI197" s="176">
        <f>IF(N197="nulová",J197,0)</f>
        <v>0</v>
      </c>
      <c r="BJ197" s="18" t="s">
        <v>127</v>
      </c>
      <c r="BK197" s="176">
        <f>ROUND(I197*H197,2)</f>
        <v>0</v>
      </c>
      <c r="BL197" s="18" t="s">
        <v>126</v>
      </c>
      <c r="BM197" s="175" t="s">
        <v>797</v>
      </c>
    </row>
    <row r="198" spans="1:65" s="2" customFormat="1" ht="36" customHeight="1">
      <c r="A198" s="33"/>
      <c r="B198" s="162"/>
      <c r="C198" s="163" t="s">
        <v>798</v>
      </c>
      <c r="D198" s="163" t="s">
        <v>122</v>
      </c>
      <c r="E198" s="164" t="s">
        <v>277</v>
      </c>
      <c r="F198" s="165" t="s">
        <v>278</v>
      </c>
      <c r="G198" s="166" t="s">
        <v>125</v>
      </c>
      <c r="H198" s="167">
        <v>19.780999999999999</v>
      </c>
      <c r="I198" s="168"/>
      <c r="J198" s="169">
        <f>ROUND(I198*H198,2)</f>
        <v>0</v>
      </c>
      <c r="K198" s="170"/>
      <c r="L198" s="34"/>
      <c r="M198" s="171" t="s">
        <v>1</v>
      </c>
      <c r="N198" s="172" t="s">
        <v>41</v>
      </c>
      <c r="O198" s="59"/>
      <c r="P198" s="173">
        <f>O198*H198</f>
        <v>0</v>
      </c>
      <c r="Q198" s="173">
        <v>0</v>
      </c>
      <c r="R198" s="173">
        <f>Q198*H198</f>
        <v>0</v>
      </c>
      <c r="S198" s="173">
        <v>0</v>
      </c>
      <c r="T198" s="174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75" t="s">
        <v>126</v>
      </c>
      <c r="AT198" s="175" t="s">
        <v>122</v>
      </c>
      <c r="AU198" s="175" t="s">
        <v>127</v>
      </c>
      <c r="AY198" s="18" t="s">
        <v>120</v>
      </c>
      <c r="BE198" s="176">
        <f>IF(N198="základná",J198,0)</f>
        <v>0</v>
      </c>
      <c r="BF198" s="176">
        <f>IF(N198="znížená",J198,0)</f>
        <v>0</v>
      </c>
      <c r="BG198" s="176">
        <f>IF(N198="zákl. prenesená",J198,0)</f>
        <v>0</v>
      </c>
      <c r="BH198" s="176">
        <f>IF(N198="zníž. prenesená",J198,0)</f>
        <v>0</v>
      </c>
      <c r="BI198" s="176">
        <f>IF(N198="nulová",J198,0)</f>
        <v>0</v>
      </c>
      <c r="BJ198" s="18" t="s">
        <v>127</v>
      </c>
      <c r="BK198" s="176">
        <f>ROUND(I198*H198,2)</f>
        <v>0</v>
      </c>
      <c r="BL198" s="18" t="s">
        <v>126</v>
      </c>
      <c r="BM198" s="175" t="s">
        <v>799</v>
      </c>
    </row>
    <row r="199" spans="1:65" s="13" customFormat="1">
      <c r="B199" s="177"/>
      <c r="D199" s="178" t="s">
        <v>129</v>
      </c>
      <c r="E199" s="179" t="s">
        <v>1</v>
      </c>
      <c r="F199" s="180" t="s">
        <v>280</v>
      </c>
      <c r="H199" s="179" t="s">
        <v>1</v>
      </c>
      <c r="I199" s="181"/>
      <c r="L199" s="177"/>
      <c r="M199" s="182"/>
      <c r="N199" s="183"/>
      <c r="O199" s="183"/>
      <c r="P199" s="183"/>
      <c r="Q199" s="183"/>
      <c r="R199" s="183"/>
      <c r="S199" s="183"/>
      <c r="T199" s="184"/>
      <c r="AT199" s="179" t="s">
        <v>129</v>
      </c>
      <c r="AU199" s="179" t="s">
        <v>127</v>
      </c>
      <c r="AV199" s="13" t="s">
        <v>83</v>
      </c>
      <c r="AW199" s="13" t="s">
        <v>31</v>
      </c>
      <c r="AX199" s="13" t="s">
        <v>75</v>
      </c>
      <c r="AY199" s="179" t="s">
        <v>120</v>
      </c>
    </row>
    <row r="200" spans="1:65" s="14" customFormat="1">
      <c r="B200" s="185"/>
      <c r="D200" s="178" t="s">
        <v>129</v>
      </c>
      <c r="E200" s="186" t="s">
        <v>1</v>
      </c>
      <c r="F200" s="187" t="s">
        <v>800</v>
      </c>
      <c r="H200" s="188">
        <v>19.780999999999999</v>
      </c>
      <c r="I200" s="189"/>
      <c r="L200" s="185"/>
      <c r="M200" s="190"/>
      <c r="N200" s="191"/>
      <c r="O200" s="191"/>
      <c r="P200" s="191"/>
      <c r="Q200" s="191"/>
      <c r="R200" s="191"/>
      <c r="S200" s="191"/>
      <c r="T200" s="192"/>
      <c r="AT200" s="186" t="s">
        <v>129</v>
      </c>
      <c r="AU200" s="186" t="s">
        <v>127</v>
      </c>
      <c r="AV200" s="14" t="s">
        <v>127</v>
      </c>
      <c r="AW200" s="14" t="s">
        <v>31</v>
      </c>
      <c r="AX200" s="14" t="s">
        <v>75</v>
      </c>
      <c r="AY200" s="186" t="s">
        <v>120</v>
      </c>
    </row>
    <row r="201" spans="1:65" s="16" customFormat="1">
      <c r="B201" s="201"/>
      <c r="D201" s="178" t="s">
        <v>129</v>
      </c>
      <c r="E201" s="202" t="s">
        <v>1</v>
      </c>
      <c r="F201" s="203" t="s">
        <v>273</v>
      </c>
      <c r="H201" s="204">
        <v>19.780999999999999</v>
      </c>
      <c r="I201" s="205"/>
      <c r="L201" s="201"/>
      <c r="M201" s="206"/>
      <c r="N201" s="207"/>
      <c r="O201" s="207"/>
      <c r="P201" s="207"/>
      <c r="Q201" s="207"/>
      <c r="R201" s="207"/>
      <c r="S201" s="207"/>
      <c r="T201" s="208"/>
      <c r="AT201" s="202" t="s">
        <v>129</v>
      </c>
      <c r="AU201" s="202" t="s">
        <v>127</v>
      </c>
      <c r="AV201" s="16" t="s">
        <v>126</v>
      </c>
      <c r="AW201" s="16" t="s">
        <v>31</v>
      </c>
      <c r="AX201" s="16" t="s">
        <v>83</v>
      </c>
      <c r="AY201" s="202" t="s">
        <v>120</v>
      </c>
    </row>
    <row r="202" spans="1:65" s="2" customFormat="1" ht="36" customHeight="1">
      <c r="A202" s="33"/>
      <c r="B202" s="162"/>
      <c r="C202" s="163" t="s">
        <v>292</v>
      </c>
      <c r="D202" s="163" t="s">
        <v>122</v>
      </c>
      <c r="E202" s="164" t="s">
        <v>282</v>
      </c>
      <c r="F202" s="165" t="s">
        <v>283</v>
      </c>
      <c r="G202" s="166" t="s">
        <v>125</v>
      </c>
      <c r="H202" s="167">
        <v>138.46700000000001</v>
      </c>
      <c r="I202" s="168"/>
      <c r="J202" s="169">
        <f>ROUND(I202*H202,2)</f>
        <v>0</v>
      </c>
      <c r="K202" s="170"/>
      <c r="L202" s="34"/>
      <c r="M202" s="171" t="s">
        <v>1</v>
      </c>
      <c r="N202" s="172" t="s">
        <v>41</v>
      </c>
      <c r="O202" s="59"/>
      <c r="P202" s="173">
        <f>O202*H202</f>
        <v>0</v>
      </c>
      <c r="Q202" s="173">
        <v>0</v>
      </c>
      <c r="R202" s="173">
        <f>Q202*H202</f>
        <v>0</v>
      </c>
      <c r="S202" s="173">
        <v>0</v>
      </c>
      <c r="T202" s="174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75" t="s">
        <v>126</v>
      </c>
      <c r="AT202" s="175" t="s">
        <v>122</v>
      </c>
      <c r="AU202" s="175" t="s">
        <v>127</v>
      </c>
      <c r="AY202" s="18" t="s">
        <v>120</v>
      </c>
      <c r="BE202" s="176">
        <f>IF(N202="základná",J202,0)</f>
        <v>0</v>
      </c>
      <c r="BF202" s="176">
        <f>IF(N202="znížená",J202,0)</f>
        <v>0</v>
      </c>
      <c r="BG202" s="176">
        <f>IF(N202="zákl. prenesená",J202,0)</f>
        <v>0</v>
      </c>
      <c r="BH202" s="176">
        <f>IF(N202="zníž. prenesená",J202,0)</f>
        <v>0</v>
      </c>
      <c r="BI202" s="176">
        <f>IF(N202="nulová",J202,0)</f>
        <v>0</v>
      </c>
      <c r="BJ202" s="18" t="s">
        <v>127</v>
      </c>
      <c r="BK202" s="176">
        <f>ROUND(I202*H202,2)</f>
        <v>0</v>
      </c>
      <c r="BL202" s="18" t="s">
        <v>126</v>
      </c>
      <c r="BM202" s="175" t="s">
        <v>801</v>
      </c>
    </row>
    <row r="203" spans="1:65" s="14" customFormat="1">
      <c r="B203" s="185"/>
      <c r="D203" s="178" t="s">
        <v>129</v>
      </c>
      <c r="E203" s="186" t="s">
        <v>1</v>
      </c>
      <c r="F203" s="187" t="s">
        <v>802</v>
      </c>
      <c r="H203" s="188">
        <v>138.46700000000001</v>
      </c>
      <c r="I203" s="189"/>
      <c r="L203" s="185"/>
      <c r="M203" s="190"/>
      <c r="N203" s="191"/>
      <c r="O203" s="191"/>
      <c r="P203" s="191"/>
      <c r="Q203" s="191"/>
      <c r="R203" s="191"/>
      <c r="S203" s="191"/>
      <c r="T203" s="192"/>
      <c r="AT203" s="186" t="s">
        <v>129</v>
      </c>
      <c r="AU203" s="186" t="s">
        <v>127</v>
      </c>
      <c r="AV203" s="14" t="s">
        <v>127</v>
      </c>
      <c r="AW203" s="14" t="s">
        <v>31</v>
      </c>
      <c r="AX203" s="14" t="s">
        <v>83</v>
      </c>
      <c r="AY203" s="186" t="s">
        <v>120</v>
      </c>
    </row>
    <row r="204" spans="1:65" s="2" customFormat="1" ht="24" customHeight="1">
      <c r="A204" s="33"/>
      <c r="B204" s="162"/>
      <c r="C204" s="163" t="s">
        <v>299</v>
      </c>
      <c r="D204" s="163" t="s">
        <v>122</v>
      </c>
      <c r="E204" s="164" t="s">
        <v>287</v>
      </c>
      <c r="F204" s="165" t="s">
        <v>288</v>
      </c>
      <c r="G204" s="166" t="s">
        <v>289</v>
      </c>
      <c r="H204" s="167">
        <v>31.65</v>
      </c>
      <c r="I204" s="168"/>
      <c r="J204" s="169">
        <f>ROUND(I204*H204,2)</f>
        <v>0</v>
      </c>
      <c r="K204" s="170"/>
      <c r="L204" s="34"/>
      <c r="M204" s="171" t="s">
        <v>1</v>
      </c>
      <c r="N204" s="172" t="s">
        <v>41</v>
      </c>
      <c r="O204" s="59"/>
      <c r="P204" s="173">
        <f>O204*H204</f>
        <v>0</v>
      </c>
      <c r="Q204" s="173">
        <v>0</v>
      </c>
      <c r="R204" s="173">
        <f>Q204*H204</f>
        <v>0</v>
      </c>
      <c r="S204" s="173">
        <v>0</v>
      </c>
      <c r="T204" s="174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75" t="s">
        <v>126</v>
      </c>
      <c r="AT204" s="175" t="s">
        <v>122</v>
      </c>
      <c r="AU204" s="175" t="s">
        <v>127</v>
      </c>
      <c r="AY204" s="18" t="s">
        <v>120</v>
      </c>
      <c r="BE204" s="176">
        <f>IF(N204="základná",J204,0)</f>
        <v>0</v>
      </c>
      <c r="BF204" s="176">
        <f>IF(N204="znížená",J204,0)</f>
        <v>0</v>
      </c>
      <c r="BG204" s="176">
        <f>IF(N204="zákl. prenesená",J204,0)</f>
        <v>0</v>
      </c>
      <c r="BH204" s="176">
        <f>IF(N204="zníž. prenesená",J204,0)</f>
        <v>0</v>
      </c>
      <c r="BI204" s="176">
        <f>IF(N204="nulová",J204,0)</f>
        <v>0</v>
      </c>
      <c r="BJ204" s="18" t="s">
        <v>127</v>
      </c>
      <c r="BK204" s="176">
        <f>ROUND(I204*H204,2)</f>
        <v>0</v>
      </c>
      <c r="BL204" s="18" t="s">
        <v>126</v>
      </c>
      <c r="BM204" s="175" t="s">
        <v>803</v>
      </c>
    </row>
    <row r="205" spans="1:65" s="14" customFormat="1">
      <c r="B205" s="185"/>
      <c r="D205" s="178" t="s">
        <v>129</v>
      </c>
      <c r="E205" s="186" t="s">
        <v>1</v>
      </c>
      <c r="F205" s="187" t="s">
        <v>804</v>
      </c>
      <c r="H205" s="188">
        <v>31.65</v>
      </c>
      <c r="I205" s="189"/>
      <c r="L205" s="185"/>
      <c r="M205" s="190"/>
      <c r="N205" s="191"/>
      <c r="O205" s="191"/>
      <c r="P205" s="191"/>
      <c r="Q205" s="191"/>
      <c r="R205" s="191"/>
      <c r="S205" s="191"/>
      <c r="T205" s="192"/>
      <c r="AT205" s="186" t="s">
        <v>129</v>
      </c>
      <c r="AU205" s="186" t="s">
        <v>127</v>
      </c>
      <c r="AV205" s="14" t="s">
        <v>127</v>
      </c>
      <c r="AW205" s="14" t="s">
        <v>31</v>
      </c>
      <c r="AX205" s="14" t="s">
        <v>75</v>
      </c>
      <c r="AY205" s="186" t="s">
        <v>120</v>
      </c>
    </row>
    <row r="206" spans="1:65" s="16" customFormat="1">
      <c r="B206" s="201"/>
      <c r="D206" s="178" t="s">
        <v>129</v>
      </c>
      <c r="E206" s="202" t="s">
        <v>1</v>
      </c>
      <c r="F206" s="203" t="s">
        <v>273</v>
      </c>
      <c r="H206" s="204">
        <v>31.65</v>
      </c>
      <c r="I206" s="205"/>
      <c r="L206" s="201"/>
      <c r="M206" s="206"/>
      <c r="N206" s="207"/>
      <c r="O206" s="207"/>
      <c r="P206" s="207"/>
      <c r="Q206" s="207"/>
      <c r="R206" s="207"/>
      <c r="S206" s="207"/>
      <c r="T206" s="208"/>
      <c r="AT206" s="202" t="s">
        <v>129</v>
      </c>
      <c r="AU206" s="202" t="s">
        <v>127</v>
      </c>
      <c r="AV206" s="16" t="s">
        <v>126</v>
      </c>
      <c r="AW206" s="16" t="s">
        <v>31</v>
      </c>
      <c r="AX206" s="16" t="s">
        <v>83</v>
      </c>
      <c r="AY206" s="202" t="s">
        <v>120</v>
      </c>
    </row>
    <row r="207" spans="1:65" s="2" customFormat="1" ht="24" customHeight="1">
      <c r="A207" s="33"/>
      <c r="B207" s="162"/>
      <c r="C207" s="163" t="s">
        <v>310</v>
      </c>
      <c r="D207" s="163" t="s">
        <v>122</v>
      </c>
      <c r="E207" s="164" t="s">
        <v>805</v>
      </c>
      <c r="F207" s="165" t="s">
        <v>806</v>
      </c>
      <c r="G207" s="166" t="s">
        <v>125</v>
      </c>
      <c r="H207" s="167">
        <v>37.845999999999997</v>
      </c>
      <c r="I207" s="168"/>
      <c r="J207" s="169">
        <f>ROUND(I207*H207,2)</f>
        <v>0</v>
      </c>
      <c r="K207" s="170"/>
      <c r="L207" s="34"/>
      <c r="M207" s="171" t="s">
        <v>1</v>
      </c>
      <c r="N207" s="172" t="s">
        <v>41</v>
      </c>
      <c r="O207" s="59"/>
      <c r="P207" s="173">
        <f>O207*H207</f>
        <v>0</v>
      </c>
      <c r="Q207" s="173">
        <v>0</v>
      </c>
      <c r="R207" s="173">
        <f>Q207*H207</f>
        <v>0</v>
      </c>
      <c r="S207" s="173">
        <v>0</v>
      </c>
      <c r="T207" s="174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75" t="s">
        <v>126</v>
      </c>
      <c r="AT207" s="175" t="s">
        <v>122</v>
      </c>
      <c r="AU207" s="175" t="s">
        <v>127</v>
      </c>
      <c r="AY207" s="18" t="s">
        <v>120</v>
      </c>
      <c r="BE207" s="176">
        <f>IF(N207="základná",J207,0)</f>
        <v>0</v>
      </c>
      <c r="BF207" s="176">
        <f>IF(N207="znížená",J207,0)</f>
        <v>0</v>
      </c>
      <c r="BG207" s="176">
        <f>IF(N207="zákl. prenesená",J207,0)</f>
        <v>0</v>
      </c>
      <c r="BH207" s="176">
        <f>IF(N207="zníž. prenesená",J207,0)</f>
        <v>0</v>
      </c>
      <c r="BI207" s="176">
        <f>IF(N207="nulová",J207,0)</f>
        <v>0</v>
      </c>
      <c r="BJ207" s="18" t="s">
        <v>127</v>
      </c>
      <c r="BK207" s="176">
        <f>ROUND(I207*H207,2)</f>
        <v>0</v>
      </c>
      <c r="BL207" s="18" t="s">
        <v>126</v>
      </c>
      <c r="BM207" s="175" t="s">
        <v>807</v>
      </c>
    </row>
    <row r="208" spans="1:65" s="13" customFormat="1">
      <c r="B208" s="177"/>
      <c r="D208" s="178" t="s">
        <v>129</v>
      </c>
      <c r="E208" s="179" t="s">
        <v>1</v>
      </c>
      <c r="F208" s="180" t="s">
        <v>296</v>
      </c>
      <c r="H208" s="179" t="s">
        <v>1</v>
      </c>
      <c r="I208" s="181"/>
      <c r="L208" s="177"/>
      <c r="M208" s="182"/>
      <c r="N208" s="183"/>
      <c r="O208" s="183"/>
      <c r="P208" s="183"/>
      <c r="Q208" s="183"/>
      <c r="R208" s="183"/>
      <c r="S208" s="183"/>
      <c r="T208" s="184"/>
      <c r="AT208" s="179" t="s">
        <v>129</v>
      </c>
      <c r="AU208" s="179" t="s">
        <v>127</v>
      </c>
      <c r="AV208" s="13" t="s">
        <v>83</v>
      </c>
      <c r="AW208" s="13" t="s">
        <v>31</v>
      </c>
      <c r="AX208" s="13" t="s">
        <v>75</v>
      </c>
      <c r="AY208" s="179" t="s">
        <v>120</v>
      </c>
    </row>
    <row r="209" spans="1:65" s="14" customFormat="1">
      <c r="B209" s="185"/>
      <c r="D209" s="178" t="s">
        <v>129</v>
      </c>
      <c r="E209" s="186" t="s">
        <v>1</v>
      </c>
      <c r="F209" s="187" t="s">
        <v>808</v>
      </c>
      <c r="H209" s="188">
        <v>57.627000000000002</v>
      </c>
      <c r="I209" s="189"/>
      <c r="L209" s="185"/>
      <c r="M209" s="190"/>
      <c r="N209" s="191"/>
      <c r="O209" s="191"/>
      <c r="P209" s="191"/>
      <c r="Q209" s="191"/>
      <c r="R209" s="191"/>
      <c r="S209" s="191"/>
      <c r="T209" s="192"/>
      <c r="AT209" s="186" t="s">
        <v>129</v>
      </c>
      <c r="AU209" s="186" t="s">
        <v>127</v>
      </c>
      <c r="AV209" s="14" t="s">
        <v>127</v>
      </c>
      <c r="AW209" s="14" t="s">
        <v>31</v>
      </c>
      <c r="AX209" s="14" t="s">
        <v>75</v>
      </c>
      <c r="AY209" s="186" t="s">
        <v>120</v>
      </c>
    </row>
    <row r="210" spans="1:65" s="13" customFormat="1">
      <c r="B210" s="177"/>
      <c r="D210" s="178" t="s">
        <v>129</v>
      </c>
      <c r="E210" s="179" t="s">
        <v>1</v>
      </c>
      <c r="F210" s="180" t="s">
        <v>280</v>
      </c>
      <c r="H210" s="179" t="s">
        <v>1</v>
      </c>
      <c r="I210" s="181"/>
      <c r="L210" s="177"/>
      <c r="M210" s="182"/>
      <c r="N210" s="183"/>
      <c r="O210" s="183"/>
      <c r="P210" s="183"/>
      <c r="Q210" s="183"/>
      <c r="R210" s="183"/>
      <c r="S210" s="183"/>
      <c r="T210" s="184"/>
      <c r="AT210" s="179" t="s">
        <v>129</v>
      </c>
      <c r="AU210" s="179" t="s">
        <v>127</v>
      </c>
      <c r="AV210" s="13" t="s">
        <v>83</v>
      </c>
      <c r="AW210" s="13" t="s">
        <v>31</v>
      </c>
      <c r="AX210" s="13" t="s">
        <v>75</v>
      </c>
      <c r="AY210" s="179" t="s">
        <v>120</v>
      </c>
    </row>
    <row r="211" spans="1:65" s="14" customFormat="1">
      <c r="B211" s="185"/>
      <c r="D211" s="178" t="s">
        <v>129</v>
      </c>
      <c r="E211" s="186" t="s">
        <v>1</v>
      </c>
      <c r="F211" s="187" t="s">
        <v>809</v>
      </c>
      <c r="H211" s="188">
        <v>-19.780999999999999</v>
      </c>
      <c r="I211" s="189"/>
      <c r="L211" s="185"/>
      <c r="M211" s="190"/>
      <c r="N211" s="191"/>
      <c r="O211" s="191"/>
      <c r="P211" s="191"/>
      <c r="Q211" s="191"/>
      <c r="R211" s="191"/>
      <c r="S211" s="191"/>
      <c r="T211" s="192"/>
      <c r="AT211" s="186" t="s">
        <v>129</v>
      </c>
      <c r="AU211" s="186" t="s">
        <v>127</v>
      </c>
      <c r="AV211" s="14" t="s">
        <v>127</v>
      </c>
      <c r="AW211" s="14" t="s">
        <v>31</v>
      </c>
      <c r="AX211" s="14" t="s">
        <v>75</v>
      </c>
      <c r="AY211" s="186" t="s">
        <v>120</v>
      </c>
    </row>
    <row r="212" spans="1:65" s="16" customFormat="1">
      <c r="B212" s="201"/>
      <c r="D212" s="178" t="s">
        <v>129</v>
      </c>
      <c r="E212" s="202" t="s">
        <v>1</v>
      </c>
      <c r="F212" s="203" t="s">
        <v>273</v>
      </c>
      <c r="H212" s="204">
        <v>37.846000000000004</v>
      </c>
      <c r="I212" s="205"/>
      <c r="L212" s="201"/>
      <c r="M212" s="206"/>
      <c r="N212" s="207"/>
      <c r="O212" s="207"/>
      <c r="P212" s="207"/>
      <c r="Q212" s="207"/>
      <c r="R212" s="207"/>
      <c r="S212" s="207"/>
      <c r="T212" s="208"/>
      <c r="AT212" s="202" t="s">
        <v>129</v>
      </c>
      <c r="AU212" s="202" t="s">
        <v>127</v>
      </c>
      <c r="AV212" s="16" t="s">
        <v>126</v>
      </c>
      <c r="AW212" s="16" t="s">
        <v>31</v>
      </c>
      <c r="AX212" s="16" t="s">
        <v>83</v>
      </c>
      <c r="AY212" s="202" t="s">
        <v>120</v>
      </c>
    </row>
    <row r="213" spans="1:65" s="2" customFormat="1" ht="24" customHeight="1">
      <c r="A213" s="33"/>
      <c r="B213" s="162"/>
      <c r="C213" s="163" t="s">
        <v>316</v>
      </c>
      <c r="D213" s="163" t="s">
        <v>122</v>
      </c>
      <c r="E213" s="164" t="s">
        <v>300</v>
      </c>
      <c r="F213" s="165" t="s">
        <v>301</v>
      </c>
      <c r="G213" s="166" t="s">
        <v>125</v>
      </c>
      <c r="H213" s="167">
        <v>14.731999999999999</v>
      </c>
      <c r="I213" s="168"/>
      <c r="J213" s="169">
        <f>ROUND(I213*H213,2)</f>
        <v>0</v>
      </c>
      <c r="K213" s="170"/>
      <c r="L213" s="34"/>
      <c r="M213" s="171" t="s">
        <v>1</v>
      </c>
      <c r="N213" s="172" t="s">
        <v>41</v>
      </c>
      <c r="O213" s="59"/>
      <c r="P213" s="173">
        <f>O213*H213</f>
        <v>0</v>
      </c>
      <c r="Q213" s="173">
        <v>0</v>
      </c>
      <c r="R213" s="173">
        <f>Q213*H213</f>
        <v>0</v>
      </c>
      <c r="S213" s="173">
        <v>0</v>
      </c>
      <c r="T213" s="174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75" t="s">
        <v>126</v>
      </c>
      <c r="AT213" s="175" t="s">
        <v>122</v>
      </c>
      <c r="AU213" s="175" t="s">
        <v>127</v>
      </c>
      <c r="AY213" s="18" t="s">
        <v>120</v>
      </c>
      <c r="BE213" s="176">
        <f>IF(N213="základná",J213,0)</f>
        <v>0</v>
      </c>
      <c r="BF213" s="176">
        <f>IF(N213="znížená",J213,0)</f>
        <v>0</v>
      </c>
      <c r="BG213" s="176">
        <f>IF(N213="zákl. prenesená",J213,0)</f>
        <v>0</v>
      </c>
      <c r="BH213" s="176">
        <f>IF(N213="zníž. prenesená",J213,0)</f>
        <v>0</v>
      </c>
      <c r="BI213" s="176">
        <f>IF(N213="nulová",J213,0)</f>
        <v>0</v>
      </c>
      <c r="BJ213" s="18" t="s">
        <v>127</v>
      </c>
      <c r="BK213" s="176">
        <f>ROUND(I213*H213,2)</f>
        <v>0</v>
      </c>
      <c r="BL213" s="18" t="s">
        <v>126</v>
      </c>
      <c r="BM213" s="175" t="s">
        <v>810</v>
      </c>
    </row>
    <row r="214" spans="1:65" s="14" customFormat="1">
      <c r="B214" s="185"/>
      <c r="D214" s="178" t="s">
        <v>129</v>
      </c>
      <c r="E214" s="186" t="s">
        <v>1</v>
      </c>
      <c r="F214" s="187" t="s">
        <v>811</v>
      </c>
      <c r="H214" s="188">
        <v>15.484</v>
      </c>
      <c r="I214" s="189"/>
      <c r="L214" s="185"/>
      <c r="M214" s="190"/>
      <c r="N214" s="191"/>
      <c r="O214" s="191"/>
      <c r="P214" s="191"/>
      <c r="Q214" s="191"/>
      <c r="R214" s="191"/>
      <c r="S214" s="191"/>
      <c r="T214" s="192"/>
      <c r="AT214" s="186" t="s">
        <v>129</v>
      </c>
      <c r="AU214" s="186" t="s">
        <v>127</v>
      </c>
      <c r="AV214" s="14" t="s">
        <v>127</v>
      </c>
      <c r="AW214" s="14" t="s">
        <v>31</v>
      </c>
      <c r="AX214" s="14" t="s">
        <v>75</v>
      </c>
      <c r="AY214" s="186" t="s">
        <v>120</v>
      </c>
    </row>
    <row r="215" spans="1:65" s="14" customFormat="1">
      <c r="B215" s="185"/>
      <c r="D215" s="178" t="s">
        <v>129</v>
      </c>
      <c r="E215" s="186" t="s">
        <v>1</v>
      </c>
      <c r="F215" s="187" t="s">
        <v>812</v>
      </c>
      <c r="H215" s="188">
        <v>-0.752</v>
      </c>
      <c r="I215" s="189"/>
      <c r="L215" s="185"/>
      <c r="M215" s="190"/>
      <c r="N215" s="191"/>
      <c r="O215" s="191"/>
      <c r="P215" s="191"/>
      <c r="Q215" s="191"/>
      <c r="R215" s="191"/>
      <c r="S215" s="191"/>
      <c r="T215" s="192"/>
      <c r="AT215" s="186" t="s">
        <v>129</v>
      </c>
      <c r="AU215" s="186" t="s">
        <v>127</v>
      </c>
      <c r="AV215" s="14" t="s">
        <v>127</v>
      </c>
      <c r="AW215" s="14" t="s">
        <v>31</v>
      </c>
      <c r="AX215" s="14" t="s">
        <v>75</v>
      </c>
      <c r="AY215" s="186" t="s">
        <v>120</v>
      </c>
    </row>
    <row r="216" spans="1:65" s="15" customFormat="1">
      <c r="B216" s="193"/>
      <c r="D216" s="178" t="s">
        <v>129</v>
      </c>
      <c r="E216" s="194" t="s">
        <v>1</v>
      </c>
      <c r="F216" s="195" t="s">
        <v>135</v>
      </c>
      <c r="H216" s="196">
        <v>14.731999999999999</v>
      </c>
      <c r="I216" s="197"/>
      <c r="L216" s="193"/>
      <c r="M216" s="198"/>
      <c r="N216" s="199"/>
      <c r="O216" s="199"/>
      <c r="P216" s="199"/>
      <c r="Q216" s="199"/>
      <c r="R216" s="199"/>
      <c r="S216" s="199"/>
      <c r="T216" s="200"/>
      <c r="AT216" s="194" t="s">
        <v>129</v>
      </c>
      <c r="AU216" s="194" t="s">
        <v>127</v>
      </c>
      <c r="AV216" s="15" t="s">
        <v>136</v>
      </c>
      <c r="AW216" s="15" t="s">
        <v>31</v>
      </c>
      <c r="AX216" s="15" t="s">
        <v>75</v>
      </c>
      <c r="AY216" s="194" t="s">
        <v>120</v>
      </c>
    </row>
    <row r="217" spans="1:65" s="16" customFormat="1">
      <c r="B217" s="201"/>
      <c r="D217" s="178" t="s">
        <v>129</v>
      </c>
      <c r="E217" s="202" t="s">
        <v>1</v>
      </c>
      <c r="F217" s="203" t="s">
        <v>273</v>
      </c>
      <c r="H217" s="204">
        <v>14.731999999999999</v>
      </c>
      <c r="I217" s="205"/>
      <c r="L217" s="201"/>
      <c r="M217" s="206"/>
      <c r="N217" s="207"/>
      <c r="O217" s="207"/>
      <c r="P217" s="207"/>
      <c r="Q217" s="207"/>
      <c r="R217" s="207"/>
      <c r="S217" s="207"/>
      <c r="T217" s="208"/>
      <c r="AT217" s="202" t="s">
        <v>129</v>
      </c>
      <c r="AU217" s="202" t="s">
        <v>127</v>
      </c>
      <c r="AV217" s="16" t="s">
        <v>126</v>
      </c>
      <c r="AW217" s="16" t="s">
        <v>31</v>
      </c>
      <c r="AX217" s="16" t="s">
        <v>83</v>
      </c>
      <c r="AY217" s="202" t="s">
        <v>120</v>
      </c>
    </row>
    <row r="218" spans="1:65" s="2" customFormat="1" ht="24" customHeight="1">
      <c r="A218" s="33"/>
      <c r="B218" s="162"/>
      <c r="C218" s="209" t="s">
        <v>325</v>
      </c>
      <c r="D218" s="209" t="s">
        <v>311</v>
      </c>
      <c r="E218" s="210" t="s">
        <v>813</v>
      </c>
      <c r="F218" s="211" t="s">
        <v>814</v>
      </c>
      <c r="G218" s="212" t="s">
        <v>289</v>
      </c>
      <c r="H218" s="213">
        <v>23.571000000000002</v>
      </c>
      <c r="I218" s="214"/>
      <c r="J218" s="215">
        <f>ROUND(I218*H218,2)</f>
        <v>0</v>
      </c>
      <c r="K218" s="216"/>
      <c r="L218" s="217"/>
      <c r="M218" s="218" t="s">
        <v>1</v>
      </c>
      <c r="N218" s="219" t="s">
        <v>41</v>
      </c>
      <c r="O218" s="59"/>
      <c r="P218" s="173">
        <f>O218*H218</f>
        <v>0</v>
      </c>
      <c r="Q218" s="173">
        <v>1</v>
      </c>
      <c r="R218" s="173">
        <f>Q218*H218</f>
        <v>23.571000000000002</v>
      </c>
      <c r="S218" s="173">
        <v>0</v>
      </c>
      <c r="T218" s="174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75" t="s">
        <v>310</v>
      </c>
      <c r="AT218" s="175" t="s">
        <v>311</v>
      </c>
      <c r="AU218" s="175" t="s">
        <v>127</v>
      </c>
      <c r="AY218" s="18" t="s">
        <v>120</v>
      </c>
      <c r="BE218" s="176">
        <f>IF(N218="základná",J218,0)</f>
        <v>0</v>
      </c>
      <c r="BF218" s="176">
        <f>IF(N218="znížená",J218,0)</f>
        <v>0</v>
      </c>
      <c r="BG218" s="176">
        <f>IF(N218="zákl. prenesená",J218,0)</f>
        <v>0</v>
      </c>
      <c r="BH218" s="176">
        <f>IF(N218="zníž. prenesená",J218,0)</f>
        <v>0</v>
      </c>
      <c r="BI218" s="176">
        <f>IF(N218="nulová",J218,0)</f>
        <v>0</v>
      </c>
      <c r="BJ218" s="18" t="s">
        <v>127</v>
      </c>
      <c r="BK218" s="176">
        <f>ROUND(I218*H218,2)</f>
        <v>0</v>
      </c>
      <c r="BL218" s="18" t="s">
        <v>126</v>
      </c>
      <c r="BM218" s="175" t="s">
        <v>815</v>
      </c>
    </row>
    <row r="219" spans="1:65" s="14" customFormat="1">
      <c r="B219" s="185"/>
      <c r="D219" s="178" t="s">
        <v>129</v>
      </c>
      <c r="E219" s="186" t="s">
        <v>1</v>
      </c>
      <c r="F219" s="187" t="s">
        <v>816</v>
      </c>
      <c r="H219" s="188">
        <v>23.571000000000002</v>
      </c>
      <c r="I219" s="189"/>
      <c r="L219" s="185"/>
      <c r="M219" s="190"/>
      <c r="N219" s="191"/>
      <c r="O219" s="191"/>
      <c r="P219" s="191"/>
      <c r="Q219" s="191"/>
      <c r="R219" s="191"/>
      <c r="S219" s="191"/>
      <c r="T219" s="192"/>
      <c r="AT219" s="186" t="s">
        <v>129</v>
      </c>
      <c r="AU219" s="186" t="s">
        <v>127</v>
      </c>
      <c r="AV219" s="14" t="s">
        <v>127</v>
      </c>
      <c r="AW219" s="14" t="s">
        <v>31</v>
      </c>
      <c r="AX219" s="14" t="s">
        <v>83</v>
      </c>
      <c r="AY219" s="186" t="s">
        <v>120</v>
      </c>
    </row>
    <row r="220" spans="1:65" s="12" customFormat="1" ht="22.9" customHeight="1">
      <c r="B220" s="149"/>
      <c r="D220" s="150" t="s">
        <v>74</v>
      </c>
      <c r="E220" s="160" t="s">
        <v>126</v>
      </c>
      <c r="F220" s="160" t="s">
        <v>315</v>
      </c>
      <c r="I220" s="152"/>
      <c r="J220" s="161">
        <f>BK220</f>
        <v>0</v>
      </c>
      <c r="L220" s="149"/>
      <c r="M220" s="154"/>
      <c r="N220" s="155"/>
      <c r="O220" s="155"/>
      <c r="P220" s="156">
        <f>SUM(P221:P224)</f>
        <v>0</v>
      </c>
      <c r="Q220" s="155"/>
      <c r="R220" s="156">
        <f>SUM(R221:R224)</f>
        <v>9.5464977300000005</v>
      </c>
      <c r="S220" s="155"/>
      <c r="T220" s="157">
        <f>SUM(T221:T224)</f>
        <v>0</v>
      </c>
      <c r="AR220" s="150" t="s">
        <v>83</v>
      </c>
      <c r="AT220" s="158" t="s">
        <v>74</v>
      </c>
      <c r="AU220" s="158" t="s">
        <v>83</v>
      </c>
      <c r="AY220" s="150" t="s">
        <v>120</v>
      </c>
      <c r="BK220" s="159">
        <f>SUM(BK221:BK224)</f>
        <v>0</v>
      </c>
    </row>
    <row r="221" spans="1:65" s="2" customFormat="1" ht="36" customHeight="1">
      <c r="A221" s="33"/>
      <c r="B221" s="162"/>
      <c r="C221" s="163" t="s">
        <v>286</v>
      </c>
      <c r="D221" s="163" t="s">
        <v>122</v>
      </c>
      <c r="E221" s="164" t="s">
        <v>317</v>
      </c>
      <c r="F221" s="165" t="s">
        <v>318</v>
      </c>
      <c r="G221" s="166" t="s">
        <v>125</v>
      </c>
      <c r="H221" s="167">
        <v>5.0490000000000004</v>
      </c>
      <c r="I221" s="168"/>
      <c r="J221" s="169">
        <f>ROUND(I221*H221,2)</f>
        <v>0</v>
      </c>
      <c r="K221" s="170"/>
      <c r="L221" s="34"/>
      <c r="M221" s="171" t="s">
        <v>1</v>
      </c>
      <c r="N221" s="172" t="s">
        <v>41</v>
      </c>
      <c r="O221" s="59"/>
      <c r="P221" s="173">
        <f>O221*H221</f>
        <v>0</v>
      </c>
      <c r="Q221" s="173">
        <v>1.8907700000000001</v>
      </c>
      <c r="R221" s="173">
        <f>Q221*H221</f>
        <v>9.5464977300000005</v>
      </c>
      <c r="S221" s="173">
        <v>0</v>
      </c>
      <c r="T221" s="174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75" t="s">
        <v>126</v>
      </c>
      <c r="AT221" s="175" t="s">
        <v>122</v>
      </c>
      <c r="AU221" s="175" t="s">
        <v>127</v>
      </c>
      <c r="AY221" s="18" t="s">
        <v>120</v>
      </c>
      <c r="BE221" s="176">
        <f>IF(N221="základná",J221,0)</f>
        <v>0</v>
      </c>
      <c r="BF221" s="176">
        <f>IF(N221="znížená",J221,0)</f>
        <v>0</v>
      </c>
      <c r="BG221" s="176">
        <f>IF(N221="zákl. prenesená",J221,0)</f>
        <v>0</v>
      </c>
      <c r="BH221" s="176">
        <f>IF(N221="zníž. prenesená",J221,0)</f>
        <v>0</v>
      </c>
      <c r="BI221" s="176">
        <f>IF(N221="nulová",J221,0)</f>
        <v>0</v>
      </c>
      <c r="BJ221" s="18" t="s">
        <v>127</v>
      </c>
      <c r="BK221" s="176">
        <f>ROUND(I221*H221,2)</f>
        <v>0</v>
      </c>
      <c r="BL221" s="18" t="s">
        <v>126</v>
      </c>
      <c r="BM221" s="175" t="s">
        <v>817</v>
      </c>
    </row>
    <row r="222" spans="1:65" s="13" customFormat="1">
      <c r="B222" s="177"/>
      <c r="D222" s="178" t="s">
        <v>129</v>
      </c>
      <c r="E222" s="179" t="s">
        <v>1</v>
      </c>
      <c r="F222" s="180" t="s">
        <v>818</v>
      </c>
      <c r="H222" s="179" t="s">
        <v>1</v>
      </c>
      <c r="I222" s="181"/>
      <c r="L222" s="177"/>
      <c r="M222" s="182"/>
      <c r="N222" s="183"/>
      <c r="O222" s="183"/>
      <c r="P222" s="183"/>
      <c r="Q222" s="183"/>
      <c r="R222" s="183"/>
      <c r="S222" s="183"/>
      <c r="T222" s="184"/>
      <c r="AT222" s="179" t="s">
        <v>129</v>
      </c>
      <c r="AU222" s="179" t="s">
        <v>127</v>
      </c>
      <c r="AV222" s="13" t="s">
        <v>83</v>
      </c>
      <c r="AW222" s="13" t="s">
        <v>31</v>
      </c>
      <c r="AX222" s="13" t="s">
        <v>75</v>
      </c>
      <c r="AY222" s="179" t="s">
        <v>120</v>
      </c>
    </row>
    <row r="223" spans="1:65" s="14" customFormat="1">
      <c r="B223" s="185"/>
      <c r="D223" s="178" t="s">
        <v>129</v>
      </c>
      <c r="E223" s="186" t="s">
        <v>1</v>
      </c>
      <c r="F223" s="187" t="s">
        <v>819</v>
      </c>
      <c r="H223" s="188">
        <v>5.0490000000000004</v>
      </c>
      <c r="I223" s="189"/>
      <c r="L223" s="185"/>
      <c r="M223" s="190"/>
      <c r="N223" s="191"/>
      <c r="O223" s="191"/>
      <c r="P223" s="191"/>
      <c r="Q223" s="191"/>
      <c r="R223" s="191"/>
      <c r="S223" s="191"/>
      <c r="T223" s="192"/>
      <c r="AT223" s="186" t="s">
        <v>129</v>
      </c>
      <c r="AU223" s="186" t="s">
        <v>127</v>
      </c>
      <c r="AV223" s="14" t="s">
        <v>127</v>
      </c>
      <c r="AW223" s="14" t="s">
        <v>31</v>
      </c>
      <c r="AX223" s="14" t="s">
        <v>75</v>
      </c>
      <c r="AY223" s="186" t="s">
        <v>120</v>
      </c>
    </row>
    <row r="224" spans="1:65" s="16" customFormat="1">
      <c r="B224" s="201"/>
      <c r="D224" s="178" t="s">
        <v>129</v>
      </c>
      <c r="E224" s="202" t="s">
        <v>1</v>
      </c>
      <c r="F224" s="203" t="s">
        <v>273</v>
      </c>
      <c r="H224" s="204">
        <v>5.0490000000000004</v>
      </c>
      <c r="I224" s="205"/>
      <c r="L224" s="201"/>
      <c r="M224" s="206"/>
      <c r="N224" s="207"/>
      <c r="O224" s="207"/>
      <c r="P224" s="207"/>
      <c r="Q224" s="207"/>
      <c r="R224" s="207"/>
      <c r="S224" s="207"/>
      <c r="T224" s="208"/>
      <c r="AT224" s="202" t="s">
        <v>129</v>
      </c>
      <c r="AU224" s="202" t="s">
        <v>127</v>
      </c>
      <c r="AV224" s="16" t="s">
        <v>126</v>
      </c>
      <c r="AW224" s="16" t="s">
        <v>31</v>
      </c>
      <c r="AX224" s="16" t="s">
        <v>83</v>
      </c>
      <c r="AY224" s="202" t="s">
        <v>120</v>
      </c>
    </row>
    <row r="225" spans="1:65" s="12" customFormat="1" ht="22.9" customHeight="1">
      <c r="B225" s="149"/>
      <c r="D225" s="150" t="s">
        <v>74</v>
      </c>
      <c r="E225" s="160" t="s">
        <v>310</v>
      </c>
      <c r="F225" s="160" t="s">
        <v>820</v>
      </c>
      <c r="I225" s="152"/>
      <c r="J225" s="161">
        <f>BK225</f>
        <v>0</v>
      </c>
      <c r="L225" s="149"/>
      <c r="M225" s="154"/>
      <c r="N225" s="155"/>
      <c r="O225" s="155"/>
      <c r="P225" s="156">
        <f>SUM(P226:P244)</f>
        <v>0</v>
      </c>
      <c r="Q225" s="155"/>
      <c r="R225" s="156">
        <f>SUM(R226:R244)</f>
        <v>2.2937153800000001</v>
      </c>
      <c r="S225" s="155"/>
      <c r="T225" s="157">
        <f>SUM(T226:T244)</f>
        <v>0</v>
      </c>
      <c r="AR225" s="150" t="s">
        <v>83</v>
      </c>
      <c r="AT225" s="158" t="s">
        <v>74</v>
      </c>
      <c r="AU225" s="158" t="s">
        <v>83</v>
      </c>
      <c r="AY225" s="150" t="s">
        <v>120</v>
      </c>
      <c r="BK225" s="159">
        <f>SUM(BK226:BK244)</f>
        <v>0</v>
      </c>
    </row>
    <row r="226" spans="1:65" s="2" customFormat="1" ht="16.5" customHeight="1">
      <c r="A226" s="33"/>
      <c r="B226" s="162"/>
      <c r="C226" s="163" t="s">
        <v>333</v>
      </c>
      <c r="D226" s="163" t="s">
        <v>122</v>
      </c>
      <c r="E226" s="164" t="s">
        <v>821</v>
      </c>
      <c r="F226" s="165" t="s">
        <v>822</v>
      </c>
      <c r="G226" s="166" t="s">
        <v>376</v>
      </c>
      <c r="H226" s="167">
        <v>9</v>
      </c>
      <c r="I226" s="168"/>
      <c r="J226" s="169">
        <f t="shared" ref="J226:J244" si="0">ROUND(I226*H226,2)</f>
        <v>0</v>
      </c>
      <c r="K226" s="170"/>
      <c r="L226" s="34"/>
      <c r="M226" s="171" t="s">
        <v>1</v>
      </c>
      <c r="N226" s="172" t="s">
        <v>41</v>
      </c>
      <c r="O226" s="59"/>
      <c r="P226" s="173">
        <f t="shared" ref="P226:P244" si="1">O226*H226</f>
        <v>0</v>
      </c>
      <c r="Q226" s="173">
        <v>0</v>
      </c>
      <c r="R226" s="173">
        <f t="shared" ref="R226:R244" si="2">Q226*H226</f>
        <v>0</v>
      </c>
      <c r="S226" s="173">
        <v>0</v>
      </c>
      <c r="T226" s="174">
        <f t="shared" ref="T226:T244" si="3"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75" t="s">
        <v>126</v>
      </c>
      <c r="AT226" s="175" t="s">
        <v>122</v>
      </c>
      <c r="AU226" s="175" t="s">
        <v>127</v>
      </c>
      <c r="AY226" s="18" t="s">
        <v>120</v>
      </c>
      <c r="BE226" s="176">
        <f t="shared" ref="BE226:BE244" si="4">IF(N226="základná",J226,0)</f>
        <v>0</v>
      </c>
      <c r="BF226" s="176">
        <f t="shared" ref="BF226:BF244" si="5">IF(N226="znížená",J226,0)</f>
        <v>0</v>
      </c>
      <c r="BG226" s="176">
        <f t="shared" ref="BG226:BG244" si="6">IF(N226="zákl. prenesená",J226,0)</f>
        <v>0</v>
      </c>
      <c r="BH226" s="176">
        <f t="shared" ref="BH226:BH244" si="7">IF(N226="zníž. prenesená",J226,0)</f>
        <v>0</v>
      </c>
      <c r="BI226" s="176">
        <f t="shared" ref="BI226:BI244" si="8">IF(N226="nulová",J226,0)</f>
        <v>0</v>
      </c>
      <c r="BJ226" s="18" t="s">
        <v>127</v>
      </c>
      <c r="BK226" s="176">
        <f t="shared" ref="BK226:BK244" si="9">ROUND(I226*H226,2)</f>
        <v>0</v>
      </c>
      <c r="BL226" s="18" t="s">
        <v>126</v>
      </c>
      <c r="BM226" s="175" t="s">
        <v>823</v>
      </c>
    </row>
    <row r="227" spans="1:65" s="2" customFormat="1" ht="24" customHeight="1">
      <c r="A227" s="33"/>
      <c r="B227" s="162"/>
      <c r="C227" s="163" t="s">
        <v>338</v>
      </c>
      <c r="D227" s="163" t="s">
        <v>122</v>
      </c>
      <c r="E227" s="164" t="s">
        <v>824</v>
      </c>
      <c r="F227" s="165" t="s">
        <v>825</v>
      </c>
      <c r="G227" s="166" t="s">
        <v>336</v>
      </c>
      <c r="H227" s="167">
        <v>47.9</v>
      </c>
      <c r="I227" s="168"/>
      <c r="J227" s="169">
        <f t="shared" si="0"/>
        <v>0</v>
      </c>
      <c r="K227" s="170"/>
      <c r="L227" s="34"/>
      <c r="M227" s="171" t="s">
        <v>1</v>
      </c>
      <c r="N227" s="172" t="s">
        <v>41</v>
      </c>
      <c r="O227" s="59"/>
      <c r="P227" s="173">
        <f t="shared" si="1"/>
        <v>0</v>
      </c>
      <c r="Q227" s="173">
        <v>1.0000000000000001E-5</v>
      </c>
      <c r="R227" s="173">
        <f t="shared" si="2"/>
        <v>4.7900000000000004E-4</v>
      </c>
      <c r="S227" s="173">
        <v>0</v>
      </c>
      <c r="T227" s="174">
        <f t="shared" si="3"/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75" t="s">
        <v>126</v>
      </c>
      <c r="AT227" s="175" t="s">
        <v>122</v>
      </c>
      <c r="AU227" s="175" t="s">
        <v>127</v>
      </c>
      <c r="AY227" s="18" t="s">
        <v>120</v>
      </c>
      <c r="BE227" s="176">
        <f t="shared" si="4"/>
        <v>0</v>
      </c>
      <c r="BF227" s="176">
        <f t="shared" si="5"/>
        <v>0</v>
      </c>
      <c r="BG227" s="176">
        <f t="shared" si="6"/>
        <v>0</v>
      </c>
      <c r="BH227" s="176">
        <f t="shared" si="7"/>
        <v>0</v>
      </c>
      <c r="BI227" s="176">
        <f t="shared" si="8"/>
        <v>0</v>
      </c>
      <c r="BJ227" s="18" t="s">
        <v>127</v>
      </c>
      <c r="BK227" s="176">
        <f t="shared" si="9"/>
        <v>0</v>
      </c>
      <c r="BL227" s="18" t="s">
        <v>126</v>
      </c>
      <c r="BM227" s="175" t="s">
        <v>826</v>
      </c>
    </row>
    <row r="228" spans="1:65" s="2" customFormat="1" ht="24" customHeight="1">
      <c r="A228" s="33"/>
      <c r="B228" s="162"/>
      <c r="C228" s="209" t="s">
        <v>343</v>
      </c>
      <c r="D228" s="209" t="s">
        <v>311</v>
      </c>
      <c r="E228" s="210" t="s">
        <v>827</v>
      </c>
      <c r="F228" s="211" t="s">
        <v>828</v>
      </c>
      <c r="G228" s="212" t="s">
        <v>376</v>
      </c>
      <c r="H228" s="213">
        <v>6.2460000000000004</v>
      </c>
      <c r="I228" s="214"/>
      <c r="J228" s="215">
        <f t="shared" si="0"/>
        <v>0</v>
      </c>
      <c r="K228" s="216"/>
      <c r="L228" s="217"/>
      <c r="M228" s="218" t="s">
        <v>1</v>
      </c>
      <c r="N228" s="219" t="s">
        <v>41</v>
      </c>
      <c r="O228" s="59"/>
      <c r="P228" s="173">
        <f t="shared" si="1"/>
        <v>0</v>
      </c>
      <c r="Q228" s="173">
        <v>2.1530000000000001E-2</v>
      </c>
      <c r="R228" s="173">
        <f t="shared" si="2"/>
        <v>0.13447638000000001</v>
      </c>
      <c r="S228" s="173">
        <v>0</v>
      </c>
      <c r="T228" s="174">
        <f t="shared" si="3"/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75" t="s">
        <v>310</v>
      </c>
      <c r="AT228" s="175" t="s">
        <v>311</v>
      </c>
      <c r="AU228" s="175" t="s">
        <v>127</v>
      </c>
      <c r="AY228" s="18" t="s">
        <v>120</v>
      </c>
      <c r="BE228" s="176">
        <f t="shared" si="4"/>
        <v>0</v>
      </c>
      <c r="BF228" s="176">
        <f t="shared" si="5"/>
        <v>0</v>
      </c>
      <c r="BG228" s="176">
        <f t="shared" si="6"/>
        <v>0</v>
      </c>
      <c r="BH228" s="176">
        <f t="shared" si="7"/>
        <v>0</v>
      </c>
      <c r="BI228" s="176">
        <f t="shared" si="8"/>
        <v>0</v>
      </c>
      <c r="BJ228" s="18" t="s">
        <v>127</v>
      </c>
      <c r="BK228" s="176">
        <f t="shared" si="9"/>
        <v>0</v>
      </c>
      <c r="BL228" s="18" t="s">
        <v>126</v>
      </c>
      <c r="BM228" s="175" t="s">
        <v>829</v>
      </c>
    </row>
    <row r="229" spans="1:65" s="2" customFormat="1" ht="24" customHeight="1">
      <c r="A229" s="33"/>
      <c r="B229" s="162"/>
      <c r="C229" s="209" t="s">
        <v>496</v>
      </c>
      <c r="D229" s="209" t="s">
        <v>311</v>
      </c>
      <c r="E229" s="210" t="s">
        <v>830</v>
      </c>
      <c r="F229" s="211" t="s">
        <v>831</v>
      </c>
      <c r="G229" s="212" t="s">
        <v>376</v>
      </c>
      <c r="H229" s="213">
        <v>7</v>
      </c>
      <c r="I229" s="214"/>
      <c r="J229" s="215">
        <f t="shared" si="0"/>
        <v>0</v>
      </c>
      <c r="K229" s="216"/>
      <c r="L229" s="217"/>
      <c r="M229" s="218" t="s">
        <v>1</v>
      </c>
      <c r="N229" s="219" t="s">
        <v>41</v>
      </c>
      <c r="O229" s="59"/>
      <c r="P229" s="173">
        <f t="shared" si="1"/>
        <v>0</v>
      </c>
      <c r="Q229" s="173">
        <v>3.8300000000000001E-3</v>
      </c>
      <c r="R229" s="173">
        <f t="shared" si="2"/>
        <v>2.681E-2</v>
      </c>
      <c r="S229" s="173">
        <v>0</v>
      </c>
      <c r="T229" s="174">
        <f t="shared" si="3"/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75" t="s">
        <v>310</v>
      </c>
      <c r="AT229" s="175" t="s">
        <v>311</v>
      </c>
      <c r="AU229" s="175" t="s">
        <v>127</v>
      </c>
      <c r="AY229" s="18" t="s">
        <v>120</v>
      </c>
      <c r="BE229" s="176">
        <f t="shared" si="4"/>
        <v>0</v>
      </c>
      <c r="BF229" s="176">
        <f t="shared" si="5"/>
        <v>0</v>
      </c>
      <c r="BG229" s="176">
        <f t="shared" si="6"/>
        <v>0</v>
      </c>
      <c r="BH229" s="176">
        <f t="shared" si="7"/>
        <v>0</v>
      </c>
      <c r="BI229" s="176">
        <f t="shared" si="8"/>
        <v>0</v>
      </c>
      <c r="BJ229" s="18" t="s">
        <v>127</v>
      </c>
      <c r="BK229" s="176">
        <f t="shared" si="9"/>
        <v>0</v>
      </c>
      <c r="BL229" s="18" t="s">
        <v>126</v>
      </c>
      <c r="BM229" s="175" t="s">
        <v>832</v>
      </c>
    </row>
    <row r="230" spans="1:65" s="2" customFormat="1" ht="24" customHeight="1">
      <c r="A230" s="33"/>
      <c r="B230" s="162"/>
      <c r="C230" s="209" t="s">
        <v>416</v>
      </c>
      <c r="D230" s="209" t="s">
        <v>311</v>
      </c>
      <c r="E230" s="210" t="s">
        <v>833</v>
      </c>
      <c r="F230" s="211" t="s">
        <v>834</v>
      </c>
      <c r="G230" s="212" t="s">
        <v>376</v>
      </c>
      <c r="H230" s="213">
        <v>7</v>
      </c>
      <c r="I230" s="214"/>
      <c r="J230" s="215">
        <f t="shared" si="0"/>
        <v>0</v>
      </c>
      <c r="K230" s="216"/>
      <c r="L230" s="217"/>
      <c r="M230" s="218" t="s">
        <v>1</v>
      </c>
      <c r="N230" s="219" t="s">
        <v>41</v>
      </c>
      <c r="O230" s="59"/>
      <c r="P230" s="173">
        <f t="shared" si="1"/>
        <v>0</v>
      </c>
      <c r="Q230" s="173">
        <v>1.23E-3</v>
      </c>
      <c r="R230" s="173">
        <f t="shared" si="2"/>
        <v>8.6099999999999996E-3</v>
      </c>
      <c r="S230" s="173">
        <v>0</v>
      </c>
      <c r="T230" s="174">
        <f t="shared" si="3"/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75" t="s">
        <v>310</v>
      </c>
      <c r="AT230" s="175" t="s">
        <v>311</v>
      </c>
      <c r="AU230" s="175" t="s">
        <v>127</v>
      </c>
      <c r="AY230" s="18" t="s">
        <v>120</v>
      </c>
      <c r="BE230" s="176">
        <f t="shared" si="4"/>
        <v>0</v>
      </c>
      <c r="BF230" s="176">
        <f t="shared" si="5"/>
        <v>0</v>
      </c>
      <c r="BG230" s="176">
        <f t="shared" si="6"/>
        <v>0</v>
      </c>
      <c r="BH230" s="176">
        <f t="shared" si="7"/>
        <v>0</v>
      </c>
      <c r="BI230" s="176">
        <f t="shared" si="8"/>
        <v>0</v>
      </c>
      <c r="BJ230" s="18" t="s">
        <v>127</v>
      </c>
      <c r="BK230" s="176">
        <f t="shared" si="9"/>
        <v>0</v>
      </c>
      <c r="BL230" s="18" t="s">
        <v>126</v>
      </c>
      <c r="BM230" s="175" t="s">
        <v>835</v>
      </c>
    </row>
    <row r="231" spans="1:65" s="2" customFormat="1" ht="16.5" customHeight="1">
      <c r="A231" s="33"/>
      <c r="B231" s="162"/>
      <c r="C231" s="163" t="s">
        <v>836</v>
      </c>
      <c r="D231" s="163" t="s">
        <v>122</v>
      </c>
      <c r="E231" s="164" t="s">
        <v>837</v>
      </c>
      <c r="F231" s="165" t="s">
        <v>838</v>
      </c>
      <c r="G231" s="166" t="s">
        <v>376</v>
      </c>
      <c r="H231" s="167">
        <v>21</v>
      </c>
      <c r="I231" s="168"/>
      <c r="J231" s="169">
        <f t="shared" si="0"/>
        <v>0</v>
      </c>
      <c r="K231" s="170"/>
      <c r="L231" s="34"/>
      <c r="M231" s="171" t="s">
        <v>1</v>
      </c>
      <c r="N231" s="172" t="s">
        <v>41</v>
      </c>
      <c r="O231" s="59"/>
      <c r="P231" s="173">
        <f t="shared" si="1"/>
        <v>0</v>
      </c>
      <c r="Q231" s="173">
        <v>5.0000000000000002E-5</v>
      </c>
      <c r="R231" s="173">
        <f t="shared" si="2"/>
        <v>1.0500000000000002E-3</v>
      </c>
      <c r="S231" s="173">
        <v>0</v>
      </c>
      <c r="T231" s="174">
        <f t="shared" si="3"/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175" t="s">
        <v>126</v>
      </c>
      <c r="AT231" s="175" t="s">
        <v>122</v>
      </c>
      <c r="AU231" s="175" t="s">
        <v>127</v>
      </c>
      <c r="AY231" s="18" t="s">
        <v>120</v>
      </c>
      <c r="BE231" s="176">
        <f t="shared" si="4"/>
        <v>0</v>
      </c>
      <c r="BF231" s="176">
        <f t="shared" si="5"/>
        <v>0</v>
      </c>
      <c r="BG231" s="176">
        <f t="shared" si="6"/>
        <v>0</v>
      </c>
      <c r="BH231" s="176">
        <f t="shared" si="7"/>
        <v>0</v>
      </c>
      <c r="BI231" s="176">
        <f t="shared" si="8"/>
        <v>0</v>
      </c>
      <c r="BJ231" s="18" t="s">
        <v>127</v>
      </c>
      <c r="BK231" s="176">
        <f t="shared" si="9"/>
        <v>0</v>
      </c>
      <c r="BL231" s="18" t="s">
        <v>126</v>
      </c>
      <c r="BM231" s="175" t="s">
        <v>839</v>
      </c>
    </row>
    <row r="232" spans="1:65" s="2" customFormat="1" ht="24" customHeight="1">
      <c r="A232" s="33"/>
      <c r="B232" s="162"/>
      <c r="C232" s="209" t="s">
        <v>840</v>
      </c>
      <c r="D232" s="209" t="s">
        <v>311</v>
      </c>
      <c r="E232" s="210" t="s">
        <v>841</v>
      </c>
      <c r="F232" s="211" t="s">
        <v>842</v>
      </c>
      <c r="G232" s="212" t="s">
        <v>376</v>
      </c>
      <c r="H232" s="213">
        <v>14</v>
      </c>
      <c r="I232" s="214"/>
      <c r="J232" s="215">
        <f t="shared" si="0"/>
        <v>0</v>
      </c>
      <c r="K232" s="216"/>
      <c r="L232" s="217"/>
      <c r="M232" s="218" t="s">
        <v>1</v>
      </c>
      <c r="N232" s="219" t="s">
        <v>41</v>
      </c>
      <c r="O232" s="59"/>
      <c r="P232" s="173">
        <f t="shared" si="1"/>
        <v>0</v>
      </c>
      <c r="Q232" s="173">
        <v>7.2000000000000005E-4</v>
      </c>
      <c r="R232" s="173">
        <f t="shared" si="2"/>
        <v>1.008E-2</v>
      </c>
      <c r="S232" s="173">
        <v>0</v>
      </c>
      <c r="T232" s="174">
        <f t="shared" si="3"/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75" t="s">
        <v>310</v>
      </c>
      <c r="AT232" s="175" t="s">
        <v>311</v>
      </c>
      <c r="AU232" s="175" t="s">
        <v>127</v>
      </c>
      <c r="AY232" s="18" t="s">
        <v>120</v>
      </c>
      <c r="BE232" s="176">
        <f t="shared" si="4"/>
        <v>0</v>
      </c>
      <c r="BF232" s="176">
        <f t="shared" si="5"/>
        <v>0</v>
      </c>
      <c r="BG232" s="176">
        <f t="shared" si="6"/>
        <v>0</v>
      </c>
      <c r="BH232" s="176">
        <f t="shared" si="7"/>
        <v>0</v>
      </c>
      <c r="BI232" s="176">
        <f t="shared" si="8"/>
        <v>0</v>
      </c>
      <c r="BJ232" s="18" t="s">
        <v>127</v>
      </c>
      <c r="BK232" s="176">
        <f t="shared" si="9"/>
        <v>0</v>
      </c>
      <c r="BL232" s="18" t="s">
        <v>126</v>
      </c>
      <c r="BM232" s="175" t="s">
        <v>843</v>
      </c>
    </row>
    <row r="233" spans="1:65" s="2" customFormat="1" ht="24" customHeight="1">
      <c r="A233" s="33"/>
      <c r="B233" s="162"/>
      <c r="C233" s="209" t="s">
        <v>540</v>
      </c>
      <c r="D233" s="209" t="s">
        <v>311</v>
      </c>
      <c r="E233" s="210" t="s">
        <v>844</v>
      </c>
      <c r="F233" s="211" t="s">
        <v>845</v>
      </c>
      <c r="G233" s="212" t="s">
        <v>376</v>
      </c>
      <c r="H233" s="213">
        <v>7</v>
      </c>
      <c r="I233" s="214"/>
      <c r="J233" s="215">
        <f t="shared" si="0"/>
        <v>0</v>
      </c>
      <c r="K233" s="216"/>
      <c r="L233" s="217"/>
      <c r="M233" s="218" t="s">
        <v>1</v>
      </c>
      <c r="N233" s="219" t="s">
        <v>41</v>
      </c>
      <c r="O233" s="59"/>
      <c r="P233" s="173">
        <f t="shared" si="1"/>
        <v>0</v>
      </c>
      <c r="Q233" s="173">
        <v>9.3000000000000005E-4</v>
      </c>
      <c r="R233" s="173">
        <f t="shared" si="2"/>
        <v>6.5100000000000002E-3</v>
      </c>
      <c r="S233" s="173">
        <v>0</v>
      </c>
      <c r="T233" s="174">
        <f t="shared" si="3"/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175" t="s">
        <v>310</v>
      </c>
      <c r="AT233" s="175" t="s">
        <v>311</v>
      </c>
      <c r="AU233" s="175" t="s">
        <v>127</v>
      </c>
      <c r="AY233" s="18" t="s">
        <v>120</v>
      </c>
      <c r="BE233" s="176">
        <f t="shared" si="4"/>
        <v>0</v>
      </c>
      <c r="BF233" s="176">
        <f t="shared" si="5"/>
        <v>0</v>
      </c>
      <c r="BG233" s="176">
        <f t="shared" si="6"/>
        <v>0</v>
      </c>
      <c r="BH233" s="176">
        <f t="shared" si="7"/>
        <v>0</v>
      </c>
      <c r="BI233" s="176">
        <f t="shared" si="8"/>
        <v>0</v>
      </c>
      <c r="BJ233" s="18" t="s">
        <v>127</v>
      </c>
      <c r="BK233" s="176">
        <f t="shared" si="9"/>
        <v>0</v>
      </c>
      <c r="BL233" s="18" t="s">
        <v>126</v>
      </c>
      <c r="BM233" s="175" t="s">
        <v>846</v>
      </c>
    </row>
    <row r="234" spans="1:65" s="2" customFormat="1" ht="16.5" customHeight="1">
      <c r="A234" s="33"/>
      <c r="B234" s="162"/>
      <c r="C234" s="163" t="s">
        <v>544</v>
      </c>
      <c r="D234" s="163" t="s">
        <v>122</v>
      </c>
      <c r="E234" s="164" t="s">
        <v>847</v>
      </c>
      <c r="F234" s="165" t="s">
        <v>848</v>
      </c>
      <c r="G234" s="166" t="s">
        <v>376</v>
      </c>
      <c r="H234" s="167">
        <v>7</v>
      </c>
      <c r="I234" s="168"/>
      <c r="J234" s="169">
        <f t="shared" si="0"/>
        <v>0</v>
      </c>
      <c r="K234" s="170"/>
      <c r="L234" s="34"/>
      <c r="M234" s="171" t="s">
        <v>1</v>
      </c>
      <c r="N234" s="172" t="s">
        <v>41</v>
      </c>
      <c r="O234" s="59"/>
      <c r="P234" s="173">
        <f t="shared" si="1"/>
        <v>0</v>
      </c>
      <c r="Q234" s="173">
        <v>5.0000000000000002E-5</v>
      </c>
      <c r="R234" s="173">
        <f t="shared" si="2"/>
        <v>3.5E-4</v>
      </c>
      <c r="S234" s="173">
        <v>0</v>
      </c>
      <c r="T234" s="174">
        <f t="shared" si="3"/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175" t="s">
        <v>126</v>
      </c>
      <c r="AT234" s="175" t="s">
        <v>122</v>
      </c>
      <c r="AU234" s="175" t="s">
        <v>127</v>
      </c>
      <c r="AY234" s="18" t="s">
        <v>120</v>
      </c>
      <c r="BE234" s="176">
        <f t="shared" si="4"/>
        <v>0</v>
      </c>
      <c r="BF234" s="176">
        <f t="shared" si="5"/>
        <v>0</v>
      </c>
      <c r="BG234" s="176">
        <f t="shared" si="6"/>
        <v>0</v>
      </c>
      <c r="BH234" s="176">
        <f t="shared" si="7"/>
        <v>0</v>
      </c>
      <c r="BI234" s="176">
        <f t="shared" si="8"/>
        <v>0</v>
      </c>
      <c r="BJ234" s="18" t="s">
        <v>127</v>
      </c>
      <c r="BK234" s="176">
        <f t="shared" si="9"/>
        <v>0</v>
      </c>
      <c r="BL234" s="18" t="s">
        <v>126</v>
      </c>
      <c r="BM234" s="175" t="s">
        <v>849</v>
      </c>
    </row>
    <row r="235" spans="1:65" s="2" customFormat="1" ht="24" customHeight="1">
      <c r="A235" s="33"/>
      <c r="B235" s="162"/>
      <c r="C235" s="209" t="s">
        <v>548</v>
      </c>
      <c r="D235" s="209" t="s">
        <v>311</v>
      </c>
      <c r="E235" s="210" t="s">
        <v>850</v>
      </c>
      <c r="F235" s="211" t="s">
        <v>851</v>
      </c>
      <c r="G235" s="212" t="s">
        <v>376</v>
      </c>
      <c r="H235" s="213">
        <v>7</v>
      </c>
      <c r="I235" s="214"/>
      <c r="J235" s="215">
        <f t="shared" si="0"/>
        <v>0</v>
      </c>
      <c r="K235" s="216"/>
      <c r="L235" s="217"/>
      <c r="M235" s="218" t="s">
        <v>1</v>
      </c>
      <c r="N235" s="219" t="s">
        <v>41</v>
      </c>
      <c r="O235" s="59"/>
      <c r="P235" s="173">
        <f t="shared" si="1"/>
        <v>0</v>
      </c>
      <c r="Q235" s="173">
        <v>1.6100000000000001E-3</v>
      </c>
      <c r="R235" s="173">
        <f t="shared" si="2"/>
        <v>1.1270000000000001E-2</v>
      </c>
      <c r="S235" s="173">
        <v>0</v>
      </c>
      <c r="T235" s="174">
        <f t="shared" si="3"/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175" t="s">
        <v>310</v>
      </c>
      <c r="AT235" s="175" t="s">
        <v>311</v>
      </c>
      <c r="AU235" s="175" t="s">
        <v>127</v>
      </c>
      <c r="AY235" s="18" t="s">
        <v>120</v>
      </c>
      <c r="BE235" s="176">
        <f t="shared" si="4"/>
        <v>0</v>
      </c>
      <c r="BF235" s="176">
        <f t="shared" si="5"/>
        <v>0</v>
      </c>
      <c r="BG235" s="176">
        <f t="shared" si="6"/>
        <v>0</v>
      </c>
      <c r="BH235" s="176">
        <f t="shared" si="7"/>
        <v>0</v>
      </c>
      <c r="BI235" s="176">
        <f t="shared" si="8"/>
        <v>0</v>
      </c>
      <c r="BJ235" s="18" t="s">
        <v>127</v>
      </c>
      <c r="BK235" s="176">
        <f t="shared" si="9"/>
        <v>0</v>
      </c>
      <c r="BL235" s="18" t="s">
        <v>126</v>
      </c>
      <c r="BM235" s="175" t="s">
        <v>852</v>
      </c>
    </row>
    <row r="236" spans="1:65" s="2" customFormat="1" ht="16.5" customHeight="1">
      <c r="A236" s="33"/>
      <c r="B236" s="162"/>
      <c r="C236" s="163" t="s">
        <v>348</v>
      </c>
      <c r="D236" s="163" t="s">
        <v>122</v>
      </c>
      <c r="E236" s="164" t="s">
        <v>853</v>
      </c>
      <c r="F236" s="165" t="s">
        <v>854</v>
      </c>
      <c r="G236" s="166" t="s">
        <v>336</v>
      </c>
      <c r="H236" s="167">
        <v>47.9</v>
      </c>
      <c r="I236" s="168"/>
      <c r="J236" s="169">
        <f t="shared" si="0"/>
        <v>0</v>
      </c>
      <c r="K236" s="170"/>
      <c r="L236" s="34"/>
      <c r="M236" s="171" t="s">
        <v>1</v>
      </c>
      <c r="N236" s="172" t="s">
        <v>41</v>
      </c>
      <c r="O236" s="59"/>
      <c r="P236" s="173">
        <f t="shared" si="1"/>
        <v>0</v>
      </c>
      <c r="Q236" s="173">
        <v>0</v>
      </c>
      <c r="R236" s="173">
        <f t="shared" si="2"/>
        <v>0</v>
      </c>
      <c r="S236" s="173">
        <v>0</v>
      </c>
      <c r="T236" s="174">
        <f t="shared" si="3"/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75" t="s">
        <v>126</v>
      </c>
      <c r="AT236" s="175" t="s">
        <v>122</v>
      </c>
      <c r="AU236" s="175" t="s">
        <v>127</v>
      </c>
      <c r="AY236" s="18" t="s">
        <v>120</v>
      </c>
      <c r="BE236" s="176">
        <f t="shared" si="4"/>
        <v>0</v>
      </c>
      <c r="BF236" s="176">
        <f t="shared" si="5"/>
        <v>0</v>
      </c>
      <c r="BG236" s="176">
        <f t="shared" si="6"/>
        <v>0</v>
      </c>
      <c r="BH236" s="176">
        <f t="shared" si="7"/>
        <v>0</v>
      </c>
      <c r="BI236" s="176">
        <f t="shared" si="8"/>
        <v>0</v>
      </c>
      <c r="BJ236" s="18" t="s">
        <v>127</v>
      </c>
      <c r="BK236" s="176">
        <f t="shared" si="9"/>
        <v>0</v>
      </c>
      <c r="BL236" s="18" t="s">
        <v>126</v>
      </c>
      <c r="BM236" s="175" t="s">
        <v>855</v>
      </c>
    </row>
    <row r="237" spans="1:65" s="2" customFormat="1" ht="24" customHeight="1">
      <c r="A237" s="33"/>
      <c r="B237" s="162"/>
      <c r="C237" s="163" t="s">
        <v>450</v>
      </c>
      <c r="D237" s="163" t="s">
        <v>122</v>
      </c>
      <c r="E237" s="164" t="s">
        <v>856</v>
      </c>
      <c r="F237" s="165" t="s">
        <v>857</v>
      </c>
      <c r="G237" s="166" t="s">
        <v>376</v>
      </c>
      <c r="H237" s="167">
        <v>7</v>
      </c>
      <c r="I237" s="168"/>
      <c r="J237" s="169">
        <f t="shared" si="0"/>
        <v>0</v>
      </c>
      <c r="K237" s="170"/>
      <c r="L237" s="34"/>
      <c r="M237" s="171" t="s">
        <v>1</v>
      </c>
      <c r="N237" s="172" t="s">
        <v>41</v>
      </c>
      <c r="O237" s="59"/>
      <c r="P237" s="173">
        <f t="shared" si="1"/>
        <v>0</v>
      </c>
      <c r="Q237" s="173">
        <v>0</v>
      </c>
      <c r="R237" s="173">
        <f t="shared" si="2"/>
        <v>0</v>
      </c>
      <c r="S237" s="173">
        <v>0</v>
      </c>
      <c r="T237" s="174">
        <f t="shared" si="3"/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175" t="s">
        <v>126</v>
      </c>
      <c r="AT237" s="175" t="s">
        <v>122</v>
      </c>
      <c r="AU237" s="175" t="s">
        <v>127</v>
      </c>
      <c r="AY237" s="18" t="s">
        <v>120</v>
      </c>
      <c r="BE237" s="176">
        <f t="shared" si="4"/>
        <v>0</v>
      </c>
      <c r="BF237" s="176">
        <f t="shared" si="5"/>
        <v>0</v>
      </c>
      <c r="BG237" s="176">
        <f t="shared" si="6"/>
        <v>0</v>
      </c>
      <c r="BH237" s="176">
        <f t="shared" si="7"/>
        <v>0</v>
      </c>
      <c r="BI237" s="176">
        <f t="shared" si="8"/>
        <v>0</v>
      </c>
      <c r="BJ237" s="18" t="s">
        <v>127</v>
      </c>
      <c r="BK237" s="176">
        <f t="shared" si="9"/>
        <v>0</v>
      </c>
      <c r="BL237" s="18" t="s">
        <v>126</v>
      </c>
      <c r="BM237" s="175" t="s">
        <v>858</v>
      </c>
    </row>
    <row r="238" spans="1:65" s="2" customFormat="1" ht="24" customHeight="1">
      <c r="A238" s="33"/>
      <c r="B238" s="162"/>
      <c r="C238" s="209" t="s">
        <v>454</v>
      </c>
      <c r="D238" s="209" t="s">
        <v>311</v>
      </c>
      <c r="E238" s="210" t="s">
        <v>859</v>
      </c>
      <c r="F238" s="211" t="s">
        <v>860</v>
      </c>
      <c r="G238" s="212" t="s">
        <v>376</v>
      </c>
      <c r="H238" s="213">
        <v>7</v>
      </c>
      <c r="I238" s="214"/>
      <c r="J238" s="215">
        <f t="shared" si="0"/>
        <v>0</v>
      </c>
      <c r="K238" s="216"/>
      <c r="L238" s="217"/>
      <c r="M238" s="218" t="s">
        <v>1</v>
      </c>
      <c r="N238" s="219" t="s">
        <v>41</v>
      </c>
      <c r="O238" s="59"/>
      <c r="P238" s="173">
        <f t="shared" si="1"/>
        <v>0</v>
      </c>
      <c r="Q238" s="173">
        <v>2.103E-2</v>
      </c>
      <c r="R238" s="173">
        <f t="shared" si="2"/>
        <v>0.14721000000000001</v>
      </c>
      <c r="S238" s="173">
        <v>0</v>
      </c>
      <c r="T238" s="174">
        <f t="shared" si="3"/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175" t="s">
        <v>310</v>
      </c>
      <c r="AT238" s="175" t="s">
        <v>311</v>
      </c>
      <c r="AU238" s="175" t="s">
        <v>127</v>
      </c>
      <c r="AY238" s="18" t="s">
        <v>120</v>
      </c>
      <c r="BE238" s="176">
        <f t="shared" si="4"/>
        <v>0</v>
      </c>
      <c r="BF238" s="176">
        <f t="shared" si="5"/>
        <v>0</v>
      </c>
      <c r="BG238" s="176">
        <f t="shared" si="6"/>
        <v>0</v>
      </c>
      <c r="BH238" s="176">
        <f t="shared" si="7"/>
        <v>0</v>
      </c>
      <c r="BI238" s="176">
        <f t="shared" si="8"/>
        <v>0</v>
      </c>
      <c r="BJ238" s="18" t="s">
        <v>127</v>
      </c>
      <c r="BK238" s="176">
        <f t="shared" si="9"/>
        <v>0</v>
      </c>
      <c r="BL238" s="18" t="s">
        <v>126</v>
      </c>
      <c r="BM238" s="175" t="s">
        <v>861</v>
      </c>
    </row>
    <row r="239" spans="1:65" s="2" customFormat="1" ht="24" customHeight="1">
      <c r="A239" s="33"/>
      <c r="B239" s="162"/>
      <c r="C239" s="209" t="s">
        <v>458</v>
      </c>
      <c r="D239" s="209" t="s">
        <v>311</v>
      </c>
      <c r="E239" s="210" t="s">
        <v>862</v>
      </c>
      <c r="F239" s="211" t="s">
        <v>863</v>
      </c>
      <c r="G239" s="212" t="s">
        <v>336</v>
      </c>
      <c r="H239" s="213">
        <v>14</v>
      </c>
      <c r="I239" s="214"/>
      <c r="J239" s="215">
        <f t="shared" si="0"/>
        <v>0</v>
      </c>
      <c r="K239" s="216"/>
      <c r="L239" s="217"/>
      <c r="M239" s="218" t="s">
        <v>1</v>
      </c>
      <c r="N239" s="219" t="s">
        <v>41</v>
      </c>
      <c r="O239" s="59"/>
      <c r="P239" s="173">
        <f t="shared" si="1"/>
        <v>0</v>
      </c>
      <c r="Q239" s="173">
        <v>1.3520000000000001E-2</v>
      </c>
      <c r="R239" s="173">
        <f t="shared" si="2"/>
        <v>0.18928</v>
      </c>
      <c r="S239" s="173">
        <v>0</v>
      </c>
      <c r="T239" s="174">
        <f t="shared" si="3"/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175" t="s">
        <v>310</v>
      </c>
      <c r="AT239" s="175" t="s">
        <v>311</v>
      </c>
      <c r="AU239" s="175" t="s">
        <v>127</v>
      </c>
      <c r="AY239" s="18" t="s">
        <v>120</v>
      </c>
      <c r="BE239" s="176">
        <f t="shared" si="4"/>
        <v>0</v>
      </c>
      <c r="BF239" s="176">
        <f t="shared" si="5"/>
        <v>0</v>
      </c>
      <c r="BG239" s="176">
        <f t="shared" si="6"/>
        <v>0</v>
      </c>
      <c r="BH239" s="176">
        <f t="shared" si="7"/>
        <v>0</v>
      </c>
      <c r="BI239" s="176">
        <f t="shared" si="8"/>
        <v>0</v>
      </c>
      <c r="BJ239" s="18" t="s">
        <v>127</v>
      </c>
      <c r="BK239" s="176">
        <f t="shared" si="9"/>
        <v>0</v>
      </c>
      <c r="BL239" s="18" t="s">
        <v>126</v>
      </c>
      <c r="BM239" s="175" t="s">
        <v>864</v>
      </c>
    </row>
    <row r="240" spans="1:65" s="2" customFormat="1" ht="24" customHeight="1">
      <c r="A240" s="33"/>
      <c r="B240" s="162"/>
      <c r="C240" s="209" t="s">
        <v>462</v>
      </c>
      <c r="D240" s="209" t="s">
        <v>311</v>
      </c>
      <c r="E240" s="210" t="s">
        <v>865</v>
      </c>
      <c r="F240" s="211" t="s">
        <v>866</v>
      </c>
      <c r="G240" s="212" t="s">
        <v>376</v>
      </c>
      <c r="H240" s="213">
        <v>7</v>
      </c>
      <c r="I240" s="214"/>
      <c r="J240" s="215">
        <f t="shared" si="0"/>
        <v>0</v>
      </c>
      <c r="K240" s="216"/>
      <c r="L240" s="217"/>
      <c r="M240" s="218" t="s">
        <v>1</v>
      </c>
      <c r="N240" s="219" t="s">
        <v>41</v>
      </c>
      <c r="O240" s="59"/>
      <c r="P240" s="173">
        <f t="shared" si="1"/>
        <v>0</v>
      </c>
      <c r="Q240" s="173">
        <v>1.01E-2</v>
      </c>
      <c r="R240" s="173">
        <f t="shared" si="2"/>
        <v>7.0699999999999999E-2</v>
      </c>
      <c r="S240" s="173">
        <v>0</v>
      </c>
      <c r="T240" s="174">
        <f t="shared" si="3"/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175" t="s">
        <v>310</v>
      </c>
      <c r="AT240" s="175" t="s">
        <v>311</v>
      </c>
      <c r="AU240" s="175" t="s">
        <v>127</v>
      </c>
      <c r="AY240" s="18" t="s">
        <v>120</v>
      </c>
      <c r="BE240" s="176">
        <f t="shared" si="4"/>
        <v>0</v>
      </c>
      <c r="BF240" s="176">
        <f t="shared" si="5"/>
        <v>0</v>
      </c>
      <c r="BG240" s="176">
        <f t="shared" si="6"/>
        <v>0</v>
      </c>
      <c r="BH240" s="176">
        <f t="shared" si="7"/>
        <v>0</v>
      </c>
      <c r="BI240" s="176">
        <f t="shared" si="8"/>
        <v>0</v>
      </c>
      <c r="BJ240" s="18" t="s">
        <v>127</v>
      </c>
      <c r="BK240" s="176">
        <f t="shared" si="9"/>
        <v>0</v>
      </c>
      <c r="BL240" s="18" t="s">
        <v>126</v>
      </c>
      <c r="BM240" s="175" t="s">
        <v>867</v>
      </c>
    </row>
    <row r="241" spans="1:65" s="2" customFormat="1" ht="24" customHeight="1">
      <c r="A241" s="33"/>
      <c r="B241" s="162"/>
      <c r="C241" s="209" t="s">
        <v>466</v>
      </c>
      <c r="D241" s="209" t="s">
        <v>311</v>
      </c>
      <c r="E241" s="210" t="s">
        <v>868</v>
      </c>
      <c r="F241" s="211" t="s">
        <v>869</v>
      </c>
      <c r="G241" s="212" t="s">
        <v>376</v>
      </c>
      <c r="H241" s="213">
        <v>7</v>
      </c>
      <c r="I241" s="214"/>
      <c r="J241" s="215">
        <f t="shared" si="0"/>
        <v>0</v>
      </c>
      <c r="K241" s="216"/>
      <c r="L241" s="217"/>
      <c r="M241" s="218" t="s">
        <v>1</v>
      </c>
      <c r="N241" s="219" t="s">
        <v>41</v>
      </c>
      <c r="O241" s="59"/>
      <c r="P241" s="173">
        <f t="shared" si="1"/>
        <v>0</v>
      </c>
      <c r="Q241" s="173">
        <v>1.75E-3</v>
      </c>
      <c r="R241" s="173">
        <f t="shared" si="2"/>
        <v>1.225E-2</v>
      </c>
      <c r="S241" s="173">
        <v>0</v>
      </c>
      <c r="T241" s="174">
        <f t="shared" si="3"/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175" t="s">
        <v>310</v>
      </c>
      <c r="AT241" s="175" t="s">
        <v>311</v>
      </c>
      <c r="AU241" s="175" t="s">
        <v>127</v>
      </c>
      <c r="AY241" s="18" t="s">
        <v>120</v>
      </c>
      <c r="BE241" s="176">
        <f t="shared" si="4"/>
        <v>0</v>
      </c>
      <c r="BF241" s="176">
        <f t="shared" si="5"/>
        <v>0</v>
      </c>
      <c r="BG241" s="176">
        <f t="shared" si="6"/>
        <v>0</v>
      </c>
      <c r="BH241" s="176">
        <f t="shared" si="7"/>
        <v>0</v>
      </c>
      <c r="BI241" s="176">
        <f t="shared" si="8"/>
        <v>0</v>
      </c>
      <c r="BJ241" s="18" t="s">
        <v>127</v>
      </c>
      <c r="BK241" s="176">
        <f t="shared" si="9"/>
        <v>0</v>
      </c>
      <c r="BL241" s="18" t="s">
        <v>126</v>
      </c>
      <c r="BM241" s="175" t="s">
        <v>870</v>
      </c>
    </row>
    <row r="242" spans="1:65" s="2" customFormat="1" ht="16.5" customHeight="1">
      <c r="A242" s="33"/>
      <c r="B242" s="162"/>
      <c r="C242" s="209" t="s">
        <v>484</v>
      </c>
      <c r="D242" s="209" t="s">
        <v>311</v>
      </c>
      <c r="E242" s="210" t="s">
        <v>871</v>
      </c>
      <c r="F242" s="211" t="s">
        <v>872</v>
      </c>
      <c r="G242" s="212" t="s">
        <v>376</v>
      </c>
      <c r="H242" s="213">
        <v>7</v>
      </c>
      <c r="I242" s="214"/>
      <c r="J242" s="215">
        <f t="shared" si="0"/>
        <v>0</v>
      </c>
      <c r="K242" s="216"/>
      <c r="L242" s="217"/>
      <c r="M242" s="218" t="s">
        <v>1</v>
      </c>
      <c r="N242" s="219" t="s">
        <v>41</v>
      </c>
      <c r="O242" s="59"/>
      <c r="P242" s="173">
        <f t="shared" si="1"/>
        <v>0</v>
      </c>
      <c r="Q242" s="173">
        <v>8.6400000000000005E-2</v>
      </c>
      <c r="R242" s="173">
        <f t="shared" si="2"/>
        <v>0.6048</v>
      </c>
      <c r="S242" s="173">
        <v>0</v>
      </c>
      <c r="T242" s="174">
        <f t="shared" si="3"/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175" t="s">
        <v>310</v>
      </c>
      <c r="AT242" s="175" t="s">
        <v>311</v>
      </c>
      <c r="AU242" s="175" t="s">
        <v>127</v>
      </c>
      <c r="AY242" s="18" t="s">
        <v>120</v>
      </c>
      <c r="BE242" s="176">
        <f t="shared" si="4"/>
        <v>0</v>
      </c>
      <c r="BF242" s="176">
        <f t="shared" si="5"/>
        <v>0</v>
      </c>
      <c r="BG242" s="176">
        <f t="shared" si="6"/>
        <v>0</v>
      </c>
      <c r="BH242" s="176">
        <f t="shared" si="7"/>
        <v>0</v>
      </c>
      <c r="BI242" s="176">
        <f t="shared" si="8"/>
        <v>0</v>
      </c>
      <c r="BJ242" s="18" t="s">
        <v>127</v>
      </c>
      <c r="BK242" s="176">
        <f t="shared" si="9"/>
        <v>0</v>
      </c>
      <c r="BL242" s="18" t="s">
        <v>126</v>
      </c>
      <c r="BM242" s="175" t="s">
        <v>873</v>
      </c>
    </row>
    <row r="243" spans="1:65" s="2" customFormat="1" ht="24" customHeight="1">
      <c r="A243" s="33"/>
      <c r="B243" s="162"/>
      <c r="C243" s="209" t="s">
        <v>488</v>
      </c>
      <c r="D243" s="209" t="s">
        <v>311</v>
      </c>
      <c r="E243" s="210" t="s">
        <v>874</v>
      </c>
      <c r="F243" s="211" t="s">
        <v>875</v>
      </c>
      <c r="G243" s="212" t="s">
        <v>376</v>
      </c>
      <c r="H243" s="213">
        <v>7</v>
      </c>
      <c r="I243" s="214"/>
      <c r="J243" s="215">
        <f t="shared" si="0"/>
        <v>0</v>
      </c>
      <c r="K243" s="216"/>
      <c r="L243" s="217"/>
      <c r="M243" s="218" t="s">
        <v>1</v>
      </c>
      <c r="N243" s="219" t="s">
        <v>41</v>
      </c>
      <c r="O243" s="59"/>
      <c r="P243" s="173">
        <f t="shared" si="1"/>
        <v>0</v>
      </c>
      <c r="Q243" s="173">
        <v>0.15229999999999999</v>
      </c>
      <c r="R243" s="173">
        <f t="shared" si="2"/>
        <v>1.0661</v>
      </c>
      <c r="S243" s="173">
        <v>0</v>
      </c>
      <c r="T243" s="174">
        <f t="shared" si="3"/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75" t="s">
        <v>310</v>
      </c>
      <c r="AT243" s="175" t="s">
        <v>311</v>
      </c>
      <c r="AU243" s="175" t="s">
        <v>127</v>
      </c>
      <c r="AY243" s="18" t="s">
        <v>120</v>
      </c>
      <c r="BE243" s="176">
        <f t="shared" si="4"/>
        <v>0</v>
      </c>
      <c r="BF243" s="176">
        <f t="shared" si="5"/>
        <v>0</v>
      </c>
      <c r="BG243" s="176">
        <f t="shared" si="6"/>
        <v>0</v>
      </c>
      <c r="BH243" s="176">
        <f t="shared" si="7"/>
        <v>0</v>
      </c>
      <c r="BI243" s="176">
        <f t="shared" si="8"/>
        <v>0</v>
      </c>
      <c r="BJ243" s="18" t="s">
        <v>127</v>
      </c>
      <c r="BK243" s="176">
        <f t="shared" si="9"/>
        <v>0</v>
      </c>
      <c r="BL243" s="18" t="s">
        <v>126</v>
      </c>
      <c r="BM243" s="175" t="s">
        <v>876</v>
      </c>
    </row>
    <row r="244" spans="1:65" s="2" customFormat="1" ht="24" customHeight="1">
      <c r="A244" s="33"/>
      <c r="B244" s="162"/>
      <c r="C244" s="163" t="s">
        <v>405</v>
      </c>
      <c r="D244" s="163" t="s">
        <v>122</v>
      </c>
      <c r="E244" s="164" t="s">
        <v>877</v>
      </c>
      <c r="F244" s="165" t="s">
        <v>878</v>
      </c>
      <c r="G244" s="166" t="s">
        <v>336</v>
      </c>
      <c r="H244" s="167">
        <v>37.4</v>
      </c>
      <c r="I244" s="168"/>
      <c r="J244" s="169">
        <f t="shared" si="0"/>
        <v>0</v>
      </c>
      <c r="K244" s="170"/>
      <c r="L244" s="34"/>
      <c r="M244" s="171" t="s">
        <v>1</v>
      </c>
      <c r="N244" s="172" t="s">
        <v>41</v>
      </c>
      <c r="O244" s="59"/>
      <c r="P244" s="173">
        <f t="shared" si="1"/>
        <v>0</v>
      </c>
      <c r="Q244" s="173">
        <v>1E-4</v>
      </c>
      <c r="R244" s="173">
        <f t="shared" si="2"/>
        <v>3.7399999999999998E-3</v>
      </c>
      <c r="S244" s="173">
        <v>0</v>
      </c>
      <c r="T244" s="174">
        <f t="shared" si="3"/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175" t="s">
        <v>126</v>
      </c>
      <c r="AT244" s="175" t="s">
        <v>122</v>
      </c>
      <c r="AU244" s="175" t="s">
        <v>127</v>
      </c>
      <c r="AY244" s="18" t="s">
        <v>120</v>
      </c>
      <c r="BE244" s="176">
        <f t="shared" si="4"/>
        <v>0</v>
      </c>
      <c r="BF244" s="176">
        <f t="shared" si="5"/>
        <v>0</v>
      </c>
      <c r="BG244" s="176">
        <f t="shared" si="6"/>
        <v>0</v>
      </c>
      <c r="BH244" s="176">
        <f t="shared" si="7"/>
        <v>0</v>
      </c>
      <c r="BI244" s="176">
        <f t="shared" si="8"/>
        <v>0</v>
      </c>
      <c r="BJ244" s="18" t="s">
        <v>127</v>
      </c>
      <c r="BK244" s="176">
        <f t="shared" si="9"/>
        <v>0</v>
      </c>
      <c r="BL244" s="18" t="s">
        <v>126</v>
      </c>
      <c r="BM244" s="175" t="s">
        <v>879</v>
      </c>
    </row>
    <row r="245" spans="1:65" s="12" customFormat="1" ht="22.9" customHeight="1">
      <c r="B245" s="149"/>
      <c r="D245" s="150" t="s">
        <v>74</v>
      </c>
      <c r="E245" s="160" t="s">
        <v>323</v>
      </c>
      <c r="F245" s="160" t="s">
        <v>324</v>
      </c>
      <c r="I245" s="152"/>
      <c r="J245" s="161">
        <f>BK245</f>
        <v>0</v>
      </c>
      <c r="L245" s="149"/>
      <c r="M245" s="154"/>
      <c r="N245" s="155"/>
      <c r="O245" s="155"/>
      <c r="P245" s="156">
        <f>P246</f>
        <v>0</v>
      </c>
      <c r="Q245" s="155"/>
      <c r="R245" s="156">
        <f>R246</f>
        <v>0</v>
      </c>
      <c r="S245" s="155"/>
      <c r="T245" s="157">
        <f>T246</f>
        <v>0</v>
      </c>
      <c r="AR245" s="150" t="s">
        <v>83</v>
      </c>
      <c r="AT245" s="158" t="s">
        <v>74</v>
      </c>
      <c r="AU245" s="158" t="s">
        <v>83</v>
      </c>
      <c r="AY245" s="150" t="s">
        <v>120</v>
      </c>
      <c r="BK245" s="159">
        <f>BK246</f>
        <v>0</v>
      </c>
    </row>
    <row r="246" spans="1:65" s="2" customFormat="1" ht="24" customHeight="1">
      <c r="A246" s="33"/>
      <c r="B246" s="162"/>
      <c r="C246" s="163" t="s">
        <v>446</v>
      </c>
      <c r="D246" s="163" t="s">
        <v>122</v>
      </c>
      <c r="E246" s="164" t="s">
        <v>326</v>
      </c>
      <c r="F246" s="165" t="s">
        <v>327</v>
      </c>
      <c r="G246" s="166" t="s">
        <v>289</v>
      </c>
      <c r="H246" s="167">
        <v>35.534999999999997</v>
      </c>
      <c r="I246" s="168"/>
      <c r="J246" s="169">
        <f>ROUND(I246*H246,2)</f>
        <v>0</v>
      </c>
      <c r="K246" s="170"/>
      <c r="L246" s="34"/>
      <c r="M246" s="221" t="s">
        <v>1</v>
      </c>
      <c r="N246" s="222" t="s">
        <v>41</v>
      </c>
      <c r="O246" s="223"/>
      <c r="P246" s="224">
        <f>O246*H246</f>
        <v>0</v>
      </c>
      <c r="Q246" s="224">
        <v>0</v>
      </c>
      <c r="R246" s="224">
        <f>Q246*H246</f>
        <v>0</v>
      </c>
      <c r="S246" s="224">
        <v>0</v>
      </c>
      <c r="T246" s="225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175" t="s">
        <v>126</v>
      </c>
      <c r="AT246" s="175" t="s">
        <v>122</v>
      </c>
      <c r="AU246" s="175" t="s">
        <v>127</v>
      </c>
      <c r="AY246" s="18" t="s">
        <v>120</v>
      </c>
      <c r="BE246" s="176">
        <f>IF(N246="základná",J246,0)</f>
        <v>0</v>
      </c>
      <c r="BF246" s="176">
        <f>IF(N246="znížená",J246,0)</f>
        <v>0</v>
      </c>
      <c r="BG246" s="176">
        <f>IF(N246="zákl. prenesená",J246,0)</f>
        <v>0</v>
      </c>
      <c r="BH246" s="176">
        <f>IF(N246="zníž. prenesená",J246,0)</f>
        <v>0</v>
      </c>
      <c r="BI246" s="176">
        <f>IF(N246="nulová",J246,0)</f>
        <v>0</v>
      </c>
      <c r="BJ246" s="18" t="s">
        <v>127</v>
      </c>
      <c r="BK246" s="176">
        <f>ROUND(I246*H246,2)</f>
        <v>0</v>
      </c>
      <c r="BL246" s="18" t="s">
        <v>126</v>
      </c>
      <c r="BM246" s="175" t="s">
        <v>880</v>
      </c>
    </row>
    <row r="247" spans="1:65" s="2" customFormat="1" ht="6.95" customHeight="1">
      <c r="A247" s="33"/>
      <c r="B247" s="48"/>
      <c r="C247" s="49"/>
      <c r="D247" s="49"/>
      <c r="E247" s="49"/>
      <c r="F247" s="49"/>
      <c r="G247" s="49"/>
      <c r="H247" s="49"/>
      <c r="I247" s="121"/>
      <c r="J247" s="49"/>
      <c r="K247" s="49"/>
      <c r="L247" s="34"/>
      <c r="M247" s="33"/>
      <c r="O247" s="33"/>
      <c r="P247" s="33"/>
      <c r="Q247" s="33"/>
      <c r="R247" s="33"/>
      <c r="S247" s="33"/>
      <c r="T247" s="3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</row>
  </sheetData>
  <autoFilter ref="C120:K246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6</vt:i4>
      </vt:variant>
    </vt:vector>
  </HeadingPairs>
  <TitlesOfParts>
    <vt:vector size="9" baseType="lpstr">
      <vt:lpstr>Rekapitulácia stavby</vt:lpstr>
      <vt:lpstr>14-19-1 - TZB - Zdravotec...</vt:lpstr>
      <vt:lpstr>14-19-2 - TZB - Prípojky</vt:lpstr>
      <vt:lpstr>'14-19-1 - TZB - Zdravotec...'!Názvy_tlače</vt:lpstr>
      <vt:lpstr>'14-19-2 - TZB - Prípojky'!Názvy_tlače</vt:lpstr>
      <vt:lpstr>'Rekapitulácia stavby'!Názvy_tlače</vt:lpstr>
      <vt:lpstr>'14-19-1 - TZB - Zdravotec...'!Oblasť_tlače</vt:lpstr>
      <vt:lpstr>'14-19-2 - TZB - Prípojky'!Oblasť_tlače</vt:lpstr>
      <vt:lpstr>'Rekapitulácia stavby'!Oblasť_tlače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pvandriak-M91p\Peter Vandriak</dc:creator>
  <cp:lastModifiedBy>421908710041</cp:lastModifiedBy>
  <dcterms:created xsi:type="dcterms:W3CDTF">2019-10-25T06:18:51Z</dcterms:created>
  <dcterms:modified xsi:type="dcterms:W3CDTF">2020-02-21T10:00:18Z</dcterms:modified>
</cp:coreProperties>
</file>