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G:\2020  šatne  a upratovanie\"/>
    </mc:Choice>
  </mc:AlternateContent>
  <xr:revisionPtr revIDLastSave="0" documentId="13_ncr:1_{4DD85163-9116-4118-BE79-25C306C1A8FC}" xr6:coauthVersionLast="45" xr6:coauthVersionMax="45" xr10:uidLastSave="{00000000-0000-0000-0000-000000000000}"/>
  <bookViews>
    <workbookView xWindow="-120" yWindow="-120" windowWidth="24240" windowHeight="13140" activeTab="3" xr2:uid="{00000000-000D-0000-FFFF-FFFF00000000}"/>
  </bookViews>
  <sheets>
    <sheet name="Sumár všetkých priestorov" sheetId="8" r:id="rId1"/>
    <sheet name="Priestory pre org.akcií" sheetId="7" r:id="rId2"/>
    <sheet name="Tepovanie kobercov" sheetId="4" r:id="rId3"/>
    <sheet name="Vonkajšie okná" sheetId="5" r:id="rId4"/>
    <sheet name="Vnútorné preskl. plochy" sheetId="6" r:id="rId5"/>
    <sheet name="Sanita,prac. stoly smet.koše" sheetId="3" r:id="rId6"/>
  </sheets>
  <definedNames>
    <definedName name="_xlnm.Print_Area" localSheetId="1">'Priestory pre org.akcií'!$A$1:$K$80</definedName>
    <definedName name="_xlnm.Print_Area" localSheetId="5">'Sanita,prac. stoly smet.koše'!$A$1:$H$10</definedName>
    <definedName name="_xlnm.Print_Area" localSheetId="2">'Tepovanie kobercov'!$A$1:$G$36</definedName>
    <definedName name="_xlnm.Print_Area" localSheetId="4">'Vnútorné preskl. plochy'!$A$2:$G$59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8" i="8" l="1"/>
  <c r="J21" i="8"/>
  <c r="F15" i="7" l="1"/>
  <c r="F28" i="7"/>
  <c r="F40" i="7"/>
  <c r="F51" i="7"/>
  <c r="F63" i="7"/>
  <c r="F76" i="7"/>
  <c r="D20" i="3" l="1"/>
  <c r="C20" i="3"/>
  <c r="B20" i="3"/>
  <c r="G8" i="5" l="1"/>
  <c r="G9" i="5" s="1"/>
  <c r="G19" i="5"/>
  <c r="G18" i="5"/>
  <c r="G20" i="5" s="1"/>
  <c r="G21" i="5" s="1"/>
  <c r="G84" i="5" s="1"/>
  <c r="G15" i="5"/>
  <c r="G14" i="5"/>
  <c r="G11" i="5"/>
  <c r="G12" i="5" s="1"/>
  <c r="G5" i="5"/>
  <c r="G4" i="5"/>
  <c r="G16" i="5" l="1"/>
  <c r="G17" i="5" s="1"/>
  <c r="G4" i="6"/>
  <c r="G5" i="6"/>
  <c r="G58" i="6" s="1"/>
  <c r="G59" i="6" s="1"/>
  <c r="G6" i="6"/>
  <c r="G7" i="6"/>
  <c r="G8" i="6"/>
  <c r="G9" i="6"/>
  <c r="G10" i="6"/>
  <c r="G11" i="6"/>
  <c r="G12" i="6"/>
  <c r="G13" i="6"/>
  <c r="G15" i="6"/>
  <c r="G16" i="6"/>
  <c r="G17" i="6"/>
  <c r="G18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10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9" i="5"/>
  <c r="G70" i="5"/>
  <c r="G71" i="5"/>
  <c r="G72" i="5"/>
  <c r="G73" i="5"/>
  <c r="G78" i="5"/>
  <c r="G79" i="5"/>
  <c r="G24" i="5" l="1"/>
  <c r="G85" i="5"/>
  <c r="G13" i="5"/>
  <c r="G6" i="5"/>
  <c r="G7" i="5" s="1"/>
  <c r="G80" i="5"/>
  <c r="G81" i="5" s="1"/>
  <c r="G65" i="5"/>
  <c r="G66" i="5" s="1"/>
  <c r="G74" i="5"/>
  <c r="G75" i="5" s="1"/>
  <c r="G47" i="5"/>
  <c r="G48" i="5" s="1"/>
  <c r="G9" i="4"/>
  <c r="G11" i="4"/>
  <c r="F12" i="4"/>
  <c r="G22" i="4"/>
  <c r="B33" i="4" s="1"/>
  <c r="B36" i="4" s="1"/>
  <c r="F23" i="4"/>
  <c r="F24" i="4"/>
  <c r="B31" i="4"/>
  <c r="B32" i="4"/>
  <c r="B9" i="3"/>
  <c r="C9" i="3"/>
  <c r="D9" i="3"/>
  <c r="E9" i="3"/>
  <c r="G23" i="5" l="1"/>
  <c r="G25" i="5"/>
  <c r="G86" i="5" s="1"/>
</calcChain>
</file>

<file path=xl/sharedStrings.xml><?xml version="1.0" encoding="utf-8"?>
<sst xmlns="http://schemas.openxmlformats.org/spreadsheetml/2006/main" count="552" uniqueCount="316">
  <si>
    <t>Spolu</t>
  </si>
  <si>
    <t>Lisztov pavilón</t>
  </si>
  <si>
    <t>Pionierska</t>
  </si>
  <si>
    <t>Ventúrska</t>
  </si>
  <si>
    <t>Michalská</t>
  </si>
  <si>
    <t>Klariská</t>
  </si>
  <si>
    <t>Smetné koše</t>
  </si>
  <si>
    <t>Pracovné stoly</t>
  </si>
  <si>
    <t>Kuchynské drezy</t>
  </si>
  <si>
    <t>Sprchy</t>
  </si>
  <si>
    <t>Umývadlá</t>
  </si>
  <si>
    <t>Mušla</t>
  </si>
  <si>
    <t>WC</t>
  </si>
  <si>
    <t>Objekt</t>
  </si>
  <si>
    <t>Tepovanie kobercov celkom</t>
  </si>
  <si>
    <t>Ventúrska 11</t>
  </si>
  <si>
    <t>Klariská 3-5</t>
  </si>
  <si>
    <t>m2</t>
  </si>
  <si>
    <t>objekt</t>
  </si>
  <si>
    <t>Tepovanie kobercov spolu :</t>
  </si>
  <si>
    <t>Spolu :</t>
  </si>
  <si>
    <t>študovňe</t>
  </si>
  <si>
    <t>koberec</t>
  </si>
  <si>
    <t>317,322,323,302,327</t>
  </si>
  <si>
    <t>314,325,326</t>
  </si>
  <si>
    <t>kancelárie</t>
  </si>
  <si>
    <t>319,321,328</t>
  </si>
  <si>
    <t>204,205,225,229,230</t>
  </si>
  <si>
    <t>206,226,228</t>
  </si>
  <si>
    <t>scodisko</t>
  </si>
  <si>
    <t>106a, 108</t>
  </si>
  <si>
    <t>názov miestnosti</t>
  </si>
  <si>
    <t>predmet tepovania</t>
  </si>
  <si>
    <t>miestnosť číslo</t>
  </si>
  <si>
    <t>študovne</t>
  </si>
  <si>
    <t>galéria</t>
  </si>
  <si>
    <t>253a,255a</t>
  </si>
  <si>
    <t>Michalská 1 , Ventúrska 13</t>
  </si>
  <si>
    <t>kancelárie + chodby</t>
  </si>
  <si>
    <t>4.NP CDA</t>
  </si>
  <si>
    <t>seminárna miest.</t>
  </si>
  <si>
    <t>študovňa</t>
  </si>
  <si>
    <t>chodba</t>
  </si>
  <si>
    <t>216,219,231</t>
  </si>
  <si>
    <t>201,202,204,214,215,222</t>
  </si>
  <si>
    <t>Tepovanie kobercov - Objekt : Klariská 3-5, Michalská 1, Ventúrska 13, Ventúrska 11</t>
  </si>
  <si>
    <t>Michalská 1,Ventúrska 13</t>
  </si>
  <si>
    <t>Vonkajšie okná spolu :</t>
  </si>
  <si>
    <t>4x</t>
  </si>
  <si>
    <t>5,6,7,8/N-O</t>
  </si>
  <si>
    <t>1,2,3,4/N-O</t>
  </si>
  <si>
    <t>Okná - Lisztov pavilón</t>
  </si>
  <si>
    <t>ks</t>
  </si>
  <si>
    <t>Rozmer</t>
  </si>
  <si>
    <t xml:space="preserve">Rozmer </t>
  </si>
  <si>
    <t>Pol.</t>
  </si>
  <si>
    <t>Špec.</t>
  </si>
  <si>
    <t>2x</t>
  </si>
  <si>
    <t>5/O</t>
  </si>
  <si>
    <t>4/O</t>
  </si>
  <si>
    <t>3/O</t>
  </si>
  <si>
    <t>2/O</t>
  </si>
  <si>
    <t>1/O</t>
  </si>
  <si>
    <t>Okná - Nové sklady</t>
  </si>
  <si>
    <t>11/K</t>
  </si>
  <si>
    <t>10/J</t>
  </si>
  <si>
    <t>9/I</t>
  </si>
  <si>
    <t>8/H</t>
  </si>
  <si>
    <t>7/G</t>
  </si>
  <si>
    <t>6/F</t>
  </si>
  <si>
    <t>5/E</t>
  </si>
  <si>
    <t>4/D</t>
  </si>
  <si>
    <t>3/C</t>
  </si>
  <si>
    <t>2/B</t>
  </si>
  <si>
    <t>1/A</t>
  </si>
  <si>
    <t>Okná - Ventúrska 11</t>
  </si>
  <si>
    <t>spolu</t>
  </si>
  <si>
    <t>13/O</t>
  </si>
  <si>
    <t>11/O</t>
  </si>
  <si>
    <t>6/O</t>
  </si>
  <si>
    <t>Okná - Michalská 1, Ventúrska 13</t>
  </si>
  <si>
    <t>Okná - Klariská 3-5</t>
  </si>
  <si>
    <t xml:space="preserve"> Vonkajšie okná - Objekt : Klariská 3-5, Michalská 1, Ventúrska 11, 13, Nové sklady, Lisztov pavilón</t>
  </si>
  <si>
    <t>Spolu obojstranne</t>
  </si>
  <si>
    <t>10*/Z</t>
  </si>
  <si>
    <t>9*/Z</t>
  </si>
  <si>
    <t>7*/Z</t>
  </si>
  <si>
    <t>3*/Z</t>
  </si>
  <si>
    <t>1b*/Z</t>
  </si>
  <si>
    <t>1a*/Z</t>
  </si>
  <si>
    <t>6/Z</t>
  </si>
  <si>
    <t>Zasklenné zábr.- Lisztov pavilón vstup z Klariskej</t>
  </si>
  <si>
    <t>1/N-D</t>
  </si>
  <si>
    <t>Zasklené steny</t>
  </si>
  <si>
    <t>2/ZS</t>
  </si>
  <si>
    <t>1/ZS</t>
  </si>
  <si>
    <t>D/7</t>
  </si>
  <si>
    <t>Zasklené steny-Nové sklady</t>
  </si>
  <si>
    <t>17*/ZS</t>
  </si>
  <si>
    <t>16*/ZS</t>
  </si>
  <si>
    <t>15*/ZS</t>
  </si>
  <si>
    <t>14*/ZS</t>
  </si>
  <si>
    <t>13*/ZS</t>
  </si>
  <si>
    <t>12*/ZS</t>
  </si>
  <si>
    <t>11*/ZS</t>
  </si>
  <si>
    <t>10*/ZS</t>
  </si>
  <si>
    <t>9*/ZS</t>
  </si>
  <si>
    <t>8d*/ZS</t>
  </si>
  <si>
    <t>8c*/ZS</t>
  </si>
  <si>
    <t>8b*/ZS</t>
  </si>
  <si>
    <t>8a*/ZS</t>
  </si>
  <si>
    <t>7*/ZS</t>
  </si>
  <si>
    <t>2,35+0,35</t>
  </si>
  <si>
    <t>6*/ZS</t>
  </si>
  <si>
    <t>4,4x1,45-2,87+1,31x2,78</t>
  </si>
  <si>
    <t>4,4x1,45-2,87+1,31x2,79</t>
  </si>
  <si>
    <t>5*/ZS</t>
  </si>
  <si>
    <t>1,85-2,78</t>
  </si>
  <si>
    <t>4*/ZS</t>
  </si>
  <si>
    <t>2,85-3,97</t>
  </si>
  <si>
    <t>3*/ZS</t>
  </si>
  <si>
    <t>2,40-3,55</t>
  </si>
  <si>
    <t>2*/ZS</t>
  </si>
  <si>
    <t>2,27-2,49</t>
  </si>
  <si>
    <t>1*/ZS</t>
  </si>
  <si>
    <t>Zasklené steny-Ventúrska 11</t>
  </si>
  <si>
    <t>2,10-2,69</t>
  </si>
  <si>
    <t>34/ZS</t>
  </si>
  <si>
    <t>33/ZS</t>
  </si>
  <si>
    <t>32/ZS</t>
  </si>
  <si>
    <t>30/ZS</t>
  </si>
  <si>
    <t>29/ZS</t>
  </si>
  <si>
    <t>28/ZS</t>
  </si>
  <si>
    <t>27/ZS</t>
  </si>
  <si>
    <t>12/ZS</t>
  </si>
  <si>
    <t>11/ZS</t>
  </si>
  <si>
    <t>8/ZS</t>
  </si>
  <si>
    <t>Zasklené steny- Michalská 1,Ventúrska 13</t>
  </si>
  <si>
    <t>9/ZS</t>
  </si>
  <si>
    <t>6/ZS</t>
  </si>
  <si>
    <t>5/ZS</t>
  </si>
  <si>
    <t>4/ZS</t>
  </si>
  <si>
    <t>3/ZS</t>
  </si>
  <si>
    <t>Zasklené plochy - Klariská 3-5</t>
  </si>
  <si>
    <t>Vnútorné sklenné plochy - Objekt : Klariská 3-5, Michalská 1, Ventúrska 11,13, Nové sklady, Lisztov pavilón</t>
  </si>
  <si>
    <t>1.NP</t>
  </si>
  <si>
    <t>2.NP</t>
  </si>
  <si>
    <t>3.NP</t>
  </si>
  <si>
    <t>4.NP</t>
  </si>
  <si>
    <t>velux</t>
  </si>
  <si>
    <t>velux malý</t>
  </si>
  <si>
    <t xml:space="preserve">oblúk </t>
  </si>
  <si>
    <t>klasické okno</t>
  </si>
  <si>
    <t>2*3,7</t>
  </si>
  <si>
    <t>1,25*2,2</t>
  </si>
  <si>
    <t>2,1*2,9</t>
  </si>
  <si>
    <t>Plocha</t>
  </si>
  <si>
    <t>chodbové okná</t>
  </si>
  <si>
    <t>0,7*1,0</t>
  </si>
  <si>
    <t>1,25*1,75</t>
  </si>
  <si>
    <t>1,25*2,0</t>
  </si>
  <si>
    <t>oblúk  šrobovateľné</t>
  </si>
  <si>
    <t>0,7*1,35</t>
  </si>
  <si>
    <t>0,60*0,80</t>
  </si>
  <si>
    <t>Tepovanie kobercov / pevná súčasť podlahy, nie kusové koberce /</t>
  </si>
  <si>
    <t>Počet kuchynských drezov, pracovných stolov, smetných košov</t>
  </si>
  <si>
    <t>Počet WC , umývadiel , spŕch</t>
  </si>
  <si>
    <t>1.16</t>
  </si>
  <si>
    <t>dlažba</t>
  </si>
  <si>
    <t>WC muži</t>
  </si>
  <si>
    <t>1.15</t>
  </si>
  <si>
    <t>predsienka muži</t>
  </si>
  <si>
    <t>1.14</t>
  </si>
  <si>
    <t>umyváreň muži</t>
  </si>
  <si>
    <t>1.12</t>
  </si>
  <si>
    <t>WC ženy</t>
  </si>
  <si>
    <t>1.11</t>
  </si>
  <si>
    <t>predsienka ženy</t>
  </si>
  <si>
    <t>1.10</t>
  </si>
  <si>
    <t>umyváreň ženy</t>
  </si>
  <si>
    <t>1.21</t>
  </si>
  <si>
    <t>šatňa</t>
  </si>
  <si>
    <t>1.20</t>
  </si>
  <si>
    <t>café</t>
  </si>
  <si>
    <t>1.17</t>
  </si>
  <si>
    <t>seminárna sála</t>
  </si>
  <si>
    <t>Priestor "Seminárna sála" so  šatňou,  cateringovou miestnosťou a soc.zariadením Klariská 5, 1.nadzemné podlažie</t>
  </si>
  <si>
    <t>U112</t>
  </si>
  <si>
    <t>U111</t>
  </si>
  <si>
    <t>umyváreň WC ženy</t>
  </si>
  <si>
    <t>U110</t>
  </si>
  <si>
    <t>U109</t>
  </si>
  <si>
    <t>pisoáre</t>
  </si>
  <si>
    <t>U108</t>
  </si>
  <si>
    <t>umyváreň WC muži</t>
  </si>
  <si>
    <t>laminát</t>
  </si>
  <si>
    <t>výstavná sála</t>
  </si>
  <si>
    <t>vstup - hala</t>
  </si>
  <si>
    <t>165b</t>
  </si>
  <si>
    <t>kanc.vo výstavnej sále</t>
  </si>
  <si>
    <t>Priestor "Výstavná sála" so  soc.zariadením Michalská, 1.nadzemné podlažie /vstupná hala sa využíva na catering resp. v lete nádvorie/</t>
  </si>
  <si>
    <t>2.12</t>
  </si>
  <si>
    <t>WC v Liszt.záhrade</t>
  </si>
  <si>
    <t>2.20</t>
  </si>
  <si>
    <t>2.19</t>
  </si>
  <si>
    <t>predsieň</t>
  </si>
  <si>
    <t>2.18</t>
  </si>
  <si>
    <t>PVC</t>
  </si>
  <si>
    <t>zádverie</t>
  </si>
  <si>
    <t>2.17</t>
  </si>
  <si>
    <t>výstavná miestnosť</t>
  </si>
  <si>
    <t>2.16</t>
  </si>
  <si>
    <t>2.15</t>
  </si>
  <si>
    <t>Priestor "Listov pavilón" so  soc.zariadením Ventúrska, 2.nadzemné podlažie/ Listova záhrada/</t>
  </si>
  <si>
    <t xml:space="preserve">WC - ŽENY </t>
  </si>
  <si>
    <t xml:space="preserve">PREDSIENKA -ŽENY </t>
  </si>
  <si>
    <t xml:space="preserve">UMYVÁREŇ - ŽENY </t>
  </si>
  <si>
    <t xml:space="preserve">WC - MUŽI </t>
  </si>
  <si>
    <t xml:space="preserve">PISOÁRE </t>
  </si>
  <si>
    <t xml:space="preserve">UMYVÁREŇ - MUŽI </t>
  </si>
  <si>
    <t>prípravovňa za modrou študovňou</t>
  </si>
  <si>
    <t>Modrá študovňa</t>
  </si>
  <si>
    <t>Priestor "Modrá študovňa" s kuchynkou a soc.zariadením Ventúrska, 2.nadzemné podlažie</t>
  </si>
  <si>
    <t xml:space="preserve">UMYVÁREŇ - ŽENY  </t>
  </si>
  <si>
    <t xml:space="preserve">PREDSIENKA - ŽENY  </t>
  </si>
  <si>
    <t>PREDSIENKA - MUŽI</t>
  </si>
  <si>
    <t>108a</t>
  </si>
  <si>
    <t>WC IMOBILNÍ NÁVŠTEVNÍCI</t>
  </si>
  <si>
    <t>kameň, dlažba</t>
  </si>
  <si>
    <t>nádvorie</t>
  </si>
  <si>
    <t>Priestor "Barokové nádvorie" so  soc.zariadením Ventúrska, 1.nadzemné podlažie</t>
  </si>
  <si>
    <t>031</t>
  </si>
  <si>
    <t>WC- ženy 2x</t>
  </si>
  <si>
    <t>030</t>
  </si>
  <si>
    <t>WC- ženy predsieň</t>
  </si>
  <si>
    <t>029</t>
  </si>
  <si>
    <t>028</t>
  </si>
  <si>
    <t>WC- muži</t>
  </si>
  <si>
    <t>027</t>
  </si>
  <si>
    <t>026</t>
  </si>
  <si>
    <t>023</t>
  </si>
  <si>
    <t>cateringová miestnosť</t>
  </si>
  <si>
    <t>022</t>
  </si>
  <si>
    <t>prípravňa na catering</t>
  </si>
  <si>
    <t>viacúčelová sála- stupne</t>
  </si>
  <si>
    <t>020</t>
  </si>
  <si>
    <t>viacúčelová sála</t>
  </si>
  <si>
    <t>Priestor prednášková sála, cateringová miestnosť a soc.zariadenie Ventúrska, 1.podzemné podlažie</t>
  </si>
  <si>
    <t>1.PP</t>
  </si>
  <si>
    <t>Priestory pre organizovanie akcií s príslušenstvom a výmerami</t>
  </si>
  <si>
    <t>P. č.</t>
  </si>
  <si>
    <t>budova</t>
  </si>
  <si>
    <t>Podlažie</t>
  </si>
  <si>
    <t>Zaradenie názov podľa PD</t>
  </si>
  <si>
    <t>druh podlahy</t>
  </si>
  <si>
    <t>Podľa PD miestnosť č.</t>
  </si>
  <si>
    <t>Kľúčový režim miestnosť č.</t>
  </si>
  <si>
    <t>Plocha        m2</t>
  </si>
  <si>
    <r>
      <t>UPRATOV</t>
    </r>
    <r>
      <rPr>
        <b/>
        <i/>
        <sz val="10"/>
        <rFont val="Calibri"/>
        <family val="2"/>
        <charset val="238"/>
        <scheme val="minor"/>
      </rPr>
      <t>ANIE 1.P.P.</t>
    </r>
  </si>
  <si>
    <t>druh dlažby</t>
  </si>
  <si>
    <t>ČÍSLO PODĽA PD</t>
  </si>
  <si>
    <t>ČÍSLO KĽUČ. REŽIM</t>
  </si>
  <si>
    <t>PLOCHY CELKOM</t>
  </si>
  <si>
    <t>1X DENNE</t>
  </si>
  <si>
    <t>3x TÝŽDENNE</t>
  </si>
  <si>
    <t>1x TÝŽDENNE</t>
  </si>
  <si>
    <t>1x MESAČNE</t>
  </si>
  <si>
    <t>NEUPRATUJE SA</t>
  </si>
  <si>
    <t>KOBEREC</t>
  </si>
  <si>
    <t>DLAŽBA, KAMEŇ</t>
  </si>
  <si>
    <t>LAMINÁT, PVC</t>
  </si>
  <si>
    <t>Čas upratovania</t>
  </si>
  <si>
    <t>Michalská, Ventúrska</t>
  </si>
  <si>
    <t>5.00-9.00 hod/ pondelok do12.00</t>
  </si>
  <si>
    <r>
      <t xml:space="preserve">5.00-9.00 hod/ pondelok do12.00 / </t>
    </r>
    <r>
      <rPr>
        <b/>
        <i/>
        <sz val="10"/>
        <color rgb="FFFF0000"/>
        <rFont val="Calibri"/>
        <family val="2"/>
        <charset val="238"/>
        <scheme val="minor"/>
      </rPr>
      <t>kanc.pr. Michalská 17.00 - 22.00 hod</t>
    </r>
  </si>
  <si>
    <t>2.NP/LP</t>
  </si>
  <si>
    <t>Listov pavilón</t>
  </si>
  <si>
    <t>17.00 - 22.00 hod/ informatika v prítomnosti</t>
  </si>
  <si>
    <t>5.NP</t>
  </si>
  <si>
    <t>9.00 11.00 + v pondelok aj 13.00-14.00</t>
  </si>
  <si>
    <t>NS</t>
  </si>
  <si>
    <t>Sklady</t>
  </si>
  <si>
    <t>2x mesačne za asistencie zamestnanca CDA</t>
  </si>
  <si>
    <t>od 9.00-13.00 hod /1.31 ako1.PP - CDA /</t>
  </si>
  <si>
    <t>od 17.00 - 22.00 hod</t>
  </si>
  <si>
    <t>9.00 - 13.00 hod v prítomnosti zamestn.</t>
  </si>
  <si>
    <t>9.00 - 13.00 hod v prítomnosti zamestn./ výlučný priestor CDA</t>
  </si>
  <si>
    <t>* 2 x týždenne 9.00- 13.00 hod v prítomnosti</t>
  </si>
  <si>
    <t>Celkom</t>
  </si>
  <si>
    <t>Upratovaná plocha</t>
  </si>
  <si>
    <t>WC s príslušenstvom</t>
  </si>
  <si>
    <t>denné upratovanie vrátane dopĺňanie hyg.materiálov</t>
  </si>
  <si>
    <t>5 dňový týždeň</t>
  </si>
  <si>
    <t>6 dňový týždeň</t>
  </si>
  <si>
    <t>kancelárie 1xdenne</t>
  </si>
  <si>
    <t>denné upratovanie</t>
  </si>
  <si>
    <t>kancelárie 3xtýždenne</t>
  </si>
  <si>
    <t>3 x týždenne</t>
  </si>
  <si>
    <t>chodby, schod., / riaditeľstvo a študovne</t>
  </si>
  <si>
    <t>chodby, schodiská ostatné priestory</t>
  </si>
  <si>
    <t xml:space="preserve">chodby, schodiská </t>
  </si>
  <si>
    <t>1 x týždenne</t>
  </si>
  <si>
    <t>študovne, šatne návštevníkov   a prednáškové priestory</t>
  </si>
  <si>
    <t>denné upratovanie, vysávanie 1xtýždenne resp. podľa potreby</t>
  </si>
  <si>
    <t>rôzne 1 x týždenne</t>
  </si>
  <si>
    <t>sklady 1xtýždenne</t>
  </si>
  <si>
    <t>sklady 2xmesačne</t>
  </si>
  <si>
    <t>2 x mesačne</t>
  </si>
  <si>
    <t>rôzne 1 x mesačne</t>
  </si>
  <si>
    <t>1 x mesačne resp. na požiadanie</t>
  </si>
  <si>
    <t>neupratuje sa</t>
  </si>
  <si>
    <t>všetky priestory Pionierska 2 x týždenne</t>
  </si>
  <si>
    <t>1 x denne</t>
  </si>
  <si>
    <t>5/týždeň</t>
  </si>
  <si>
    <t>6/týždeň</t>
  </si>
  <si>
    <t>1 x mesačne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</si>
</sst>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b/>
      <i/>
      <sz val="12"/>
      <color rgb="FFFF0000"/>
      <name val="Arial"/>
      <family val="2"/>
      <charset val="238"/>
    </font>
    <font>
      <b/>
      <i/>
      <sz val="10"/>
      <name val="Arial"/>
      <family val="2"/>
      <charset val="238"/>
    </font>
    <font>
      <i/>
      <sz val="9"/>
      <color rgb="FF000000"/>
      <name val="Arial"/>
      <family val="2"/>
      <charset val="238"/>
    </font>
    <font>
      <i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  <font>
      <b/>
      <i/>
      <sz val="10"/>
      <color indexed="8"/>
      <name val="Calibri"/>
      <family val="2"/>
      <charset val="238"/>
      <scheme val="minor"/>
    </font>
    <font>
      <b/>
      <i/>
      <sz val="10"/>
      <color rgb="FF00B050"/>
      <name val="Calibri"/>
      <family val="2"/>
      <charset val="238"/>
      <scheme val="minor"/>
    </font>
    <font>
      <b/>
      <i/>
      <sz val="10"/>
      <color theme="9" tint="-0.249977111117893"/>
      <name val="Calibri"/>
      <family val="2"/>
      <charset val="238"/>
      <scheme val="minor"/>
    </font>
    <font>
      <b/>
      <i/>
      <sz val="10"/>
      <color rgb="FF7030A0"/>
      <name val="Calibri"/>
      <family val="2"/>
      <charset val="238"/>
      <scheme val="minor"/>
    </font>
    <font>
      <b/>
      <i/>
      <sz val="10"/>
      <color rgb="FF00B0F0"/>
      <name val="Calibri"/>
      <family val="2"/>
      <charset val="238"/>
      <scheme val="minor"/>
    </font>
    <font>
      <b/>
      <i/>
      <sz val="10"/>
      <color rgb="FFFF0000"/>
      <name val="Calibri"/>
      <family val="2"/>
      <charset val="238"/>
      <scheme val="minor"/>
    </font>
    <font>
      <b/>
      <i/>
      <sz val="10"/>
      <color theme="1" tint="0.34998626667073579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i/>
      <sz val="10"/>
      <color rgb="FF0000FF"/>
      <name val="Calibri"/>
      <family val="2"/>
      <charset val="238"/>
      <scheme val="minor"/>
    </font>
    <font>
      <i/>
      <sz val="10"/>
      <color rgb="FF00B050"/>
      <name val="Calibri"/>
      <family val="2"/>
      <charset val="238"/>
      <scheme val="minor"/>
    </font>
    <font>
      <i/>
      <sz val="10"/>
      <color theme="9" tint="-0.249977111117893"/>
      <name val="Calibri"/>
      <family val="2"/>
      <charset val="238"/>
      <scheme val="minor"/>
    </font>
    <font>
      <i/>
      <sz val="10"/>
      <color rgb="FF7030A0"/>
      <name val="Calibri"/>
      <family val="2"/>
      <charset val="238"/>
      <scheme val="minor"/>
    </font>
    <font>
      <i/>
      <sz val="10"/>
      <color rgb="FFFF0066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0"/>
      <color theme="6" tint="-0.249977111117893"/>
      <name val="Calibri"/>
      <family val="2"/>
      <charset val="238"/>
      <scheme val="minor"/>
    </font>
    <font>
      <i/>
      <sz val="10"/>
      <color rgb="FFFF66FF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color rgb="FF00B0F0"/>
      <name val="Calibri"/>
      <family val="2"/>
      <charset val="238"/>
      <scheme val="minor"/>
    </font>
    <font>
      <i/>
      <sz val="10"/>
      <color rgb="FF00B0F0"/>
      <name val="Calibri"/>
      <family val="2"/>
      <charset val="238"/>
      <scheme val="minor"/>
    </font>
    <font>
      <b/>
      <i/>
      <sz val="9"/>
      <color rgb="FFFFFF00"/>
      <name val="Calibri"/>
      <family val="2"/>
      <charset val="238"/>
      <scheme val="minor"/>
    </font>
    <font>
      <b/>
      <i/>
      <sz val="10"/>
      <color rgb="FFFFFF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0"/>
      <color theme="0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gray0625">
        <bgColor theme="0" tint="-0.14996795556505021"/>
      </patternFill>
    </fill>
    <fill>
      <patternFill patternType="solid">
        <fgColor rgb="FFF9FBB3"/>
        <bgColor indexed="64"/>
      </patternFill>
    </fill>
    <fill>
      <patternFill patternType="solid">
        <fgColor rgb="FFFFD96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5B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245">
    <xf numFmtId="0" fontId="0" fillId="0" borderId="0" xfId="0"/>
    <xf numFmtId="0" fontId="4" fillId="0" borderId="0" xfId="1" applyFont="1"/>
    <xf numFmtId="4" fontId="4" fillId="0" borderId="0" xfId="1" applyNumberFormat="1" applyFont="1"/>
    <xf numFmtId="0" fontId="4" fillId="0" borderId="0" xfId="1" applyFont="1" applyAlignment="1">
      <alignment horizontal="center"/>
    </xf>
    <xf numFmtId="1" fontId="5" fillId="2" borderId="1" xfId="1" applyNumberFormat="1" applyFont="1" applyFill="1" applyBorder="1" applyAlignment="1">
      <alignment horizontal="right" vertical="center" wrapText="1" indent="3"/>
    </xf>
    <xf numFmtId="1" fontId="5" fillId="2" borderId="1" xfId="1" applyNumberFormat="1" applyFont="1" applyFill="1" applyBorder="1" applyAlignment="1">
      <alignment horizontal="right" vertical="center" wrapText="1" indent="4"/>
    </xf>
    <xf numFmtId="1" fontId="5" fillId="2" borderId="1" xfId="1" applyNumberFormat="1" applyFont="1" applyFill="1" applyBorder="1" applyAlignment="1">
      <alignment horizontal="right" vertical="center" wrapText="1" indent="6"/>
    </xf>
    <xf numFmtId="0" fontId="5" fillId="2" borderId="1" xfId="1" applyFont="1" applyFill="1" applyBorder="1" applyAlignment="1">
      <alignment horizontal="justify" vertical="center" wrapText="1"/>
    </xf>
    <xf numFmtId="1" fontId="6" fillId="0" borderId="1" xfId="1" applyNumberFormat="1" applyFont="1" applyBorder="1" applyAlignment="1">
      <alignment horizontal="right" vertical="center" wrapText="1" indent="3"/>
    </xf>
    <xf numFmtId="1" fontId="6" fillId="0" borderId="1" xfId="1" applyNumberFormat="1" applyFont="1" applyBorder="1" applyAlignment="1">
      <alignment horizontal="right" vertical="center" wrapText="1" indent="4"/>
    </xf>
    <xf numFmtId="1" fontId="6" fillId="0" borderId="1" xfId="1" applyNumberFormat="1" applyFont="1" applyBorder="1" applyAlignment="1">
      <alignment horizontal="right" vertical="center" wrapText="1" indent="6"/>
    </xf>
    <xf numFmtId="0" fontId="5" fillId="0" borderId="1" xfId="1" applyFont="1" applyBorder="1" applyAlignment="1">
      <alignment horizontal="justify" vertical="center" wrapText="1"/>
    </xf>
    <xf numFmtId="0" fontId="5" fillId="0" borderId="1" xfId="1" applyFont="1" applyBorder="1" applyAlignment="1">
      <alignment horizontal="center" vertical="center" wrapText="1"/>
    </xf>
    <xf numFmtId="0" fontId="8" fillId="0" borderId="0" xfId="1" applyFont="1"/>
    <xf numFmtId="0" fontId="8" fillId="3" borderId="2" xfId="1" applyFont="1" applyFill="1" applyBorder="1"/>
    <xf numFmtId="4" fontId="8" fillId="3" borderId="1" xfId="1" applyNumberFormat="1" applyFont="1" applyFill="1" applyBorder="1" applyAlignment="1">
      <alignment horizontal="right" indent="1"/>
    </xf>
    <xf numFmtId="0" fontId="8" fillId="3" borderId="1" xfId="1" applyFont="1" applyFill="1" applyBorder="1"/>
    <xf numFmtId="0" fontId="8" fillId="0" borderId="0" xfId="1" applyFont="1" applyAlignment="1">
      <alignment horizontal="center"/>
    </xf>
    <xf numFmtId="0" fontId="8" fillId="3" borderId="1" xfId="1" applyFont="1" applyFill="1" applyBorder="1" applyAlignment="1">
      <alignment horizontal="center"/>
    </xf>
    <xf numFmtId="0" fontId="7" fillId="0" borderId="0" xfId="1" applyFont="1"/>
    <xf numFmtId="2" fontId="8" fillId="0" borderId="0" xfId="1" applyNumberFormat="1" applyFont="1"/>
    <xf numFmtId="4" fontId="8" fillId="2" borderId="1" xfId="1" applyNumberFormat="1" applyFont="1" applyFill="1" applyBorder="1" applyAlignment="1">
      <alignment horizontal="right" indent="1"/>
    </xf>
    <xf numFmtId="0" fontId="8" fillId="2" borderId="1" xfId="1" applyFont="1" applyFill="1" applyBorder="1"/>
    <xf numFmtId="0" fontId="4" fillId="0" borderId="0" xfId="1" applyFont="1"/>
    <xf numFmtId="2" fontId="6" fillId="0" borderId="1" xfId="1" applyNumberFormat="1" applyFont="1" applyBorder="1" applyAlignment="1">
      <alignment horizontal="right" vertical="center" indent="1"/>
    </xf>
    <xf numFmtId="0" fontId="6" fillId="0" borderId="1" xfId="1" applyFont="1" applyBorder="1" applyAlignment="1">
      <alignment vertical="center"/>
    </xf>
    <xf numFmtId="0" fontId="6" fillId="0" borderId="1" xfId="1" applyFont="1" applyBorder="1" applyAlignment="1">
      <alignment horizontal="left"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/>
    </xf>
    <xf numFmtId="0" fontId="5" fillId="0" borderId="2" xfId="1" applyFont="1" applyBorder="1" applyAlignment="1">
      <alignment horizontal="center" vertical="center"/>
    </xf>
    <xf numFmtId="0" fontId="5" fillId="0" borderId="1" xfId="1" applyFont="1" applyBorder="1" applyAlignment="1">
      <alignment vertical="center"/>
    </xf>
    <xf numFmtId="2" fontId="8" fillId="2" borderId="1" xfId="1" applyNumberFormat="1" applyFont="1" applyFill="1" applyBorder="1" applyAlignment="1">
      <alignment horizontal="right" indent="1"/>
    </xf>
    <xf numFmtId="0" fontId="5" fillId="0" borderId="1" xfId="1" applyFont="1" applyBorder="1" applyAlignment="1">
      <alignment horizontal="center" vertical="center" wrapText="1"/>
    </xf>
    <xf numFmtId="4" fontId="8" fillId="0" borderId="0" xfId="1" applyNumberFormat="1" applyFont="1"/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5" fillId="0" borderId="0" xfId="1" applyFont="1" applyAlignment="1">
      <alignment vertical="center"/>
    </xf>
    <xf numFmtId="0" fontId="3" fillId="0" borderId="0" xfId="1"/>
    <xf numFmtId="0" fontId="5" fillId="2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vertical="center"/>
    </xf>
    <xf numFmtId="0" fontId="6" fillId="0" borderId="1" xfId="1" applyFont="1" applyBorder="1" applyAlignment="1">
      <alignment horizontal="center" vertical="center"/>
    </xf>
    <xf numFmtId="2" fontId="6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center"/>
    </xf>
    <xf numFmtId="0" fontId="5" fillId="2" borderId="1" xfId="1" applyFont="1" applyFill="1" applyBorder="1" applyAlignment="1">
      <alignment horizontal="right" vertical="center"/>
    </xf>
    <xf numFmtId="0" fontId="5" fillId="2" borderId="1" xfId="1" applyFont="1" applyFill="1" applyBorder="1" applyAlignment="1">
      <alignment horizontal="left" vertical="center"/>
    </xf>
    <xf numFmtId="0" fontId="6" fillId="0" borderId="4" xfId="1" applyFont="1" applyBorder="1" applyAlignment="1">
      <alignment horizontal="center" vertical="center"/>
    </xf>
    <xf numFmtId="2" fontId="6" fillId="0" borderId="4" xfId="1" applyNumberFormat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4" fillId="0" borderId="0" xfId="1" applyFont="1"/>
    <xf numFmtId="0" fontId="5" fillId="2" borderId="1" xfId="1" applyFont="1" applyFill="1" applyBorder="1" applyAlignment="1">
      <alignment horizontal="left" vertical="center"/>
    </xf>
    <xf numFmtId="0" fontId="4" fillId="0" borderId="0" xfId="1" applyFont="1"/>
    <xf numFmtId="0" fontId="5" fillId="0" borderId="1" xfId="1" applyFont="1" applyBorder="1" applyAlignment="1">
      <alignment horizontal="center" vertical="center" wrapText="1"/>
    </xf>
    <xf numFmtId="0" fontId="5" fillId="2" borderId="4" xfId="1" applyFont="1" applyFill="1" applyBorder="1" applyAlignment="1">
      <alignment vertical="center"/>
    </xf>
    <xf numFmtId="0" fontId="10" fillId="0" borderId="0" xfId="2" applyFont="1" applyAlignment="1">
      <alignment vertical="center"/>
    </xf>
    <xf numFmtId="0" fontId="11" fillId="0" borderId="0" xfId="2" applyFont="1" applyAlignment="1">
      <alignment horizontal="center" vertical="center"/>
    </xf>
    <xf numFmtId="2" fontId="11" fillId="4" borderId="1" xfId="2" applyNumberFormat="1" applyFont="1" applyFill="1" applyBorder="1" applyAlignment="1">
      <alignment vertical="center"/>
    </xf>
    <xf numFmtId="2" fontId="11" fillId="0" borderId="1" xfId="2" applyNumberFormat="1" applyFont="1" applyBorder="1" applyAlignment="1">
      <alignment vertical="center"/>
    </xf>
    <xf numFmtId="0" fontId="10" fillId="0" borderId="1" xfId="2" applyFont="1" applyBorder="1" applyAlignment="1">
      <alignment horizontal="center" vertical="center"/>
    </xf>
    <xf numFmtId="49" fontId="10" fillId="0" borderId="1" xfId="2" applyNumberFormat="1" applyFont="1" applyBorder="1" applyAlignment="1">
      <alignment horizontal="center" vertical="center"/>
    </xf>
    <xf numFmtId="0" fontId="10" fillId="0" borderId="1" xfId="2" applyFont="1" applyBorder="1" applyAlignment="1">
      <alignment vertical="center"/>
    </xf>
    <xf numFmtId="0" fontId="10" fillId="5" borderId="1" xfId="2" applyFont="1" applyFill="1" applyBorder="1" applyAlignment="1">
      <alignment vertical="center"/>
    </xf>
    <xf numFmtId="0" fontId="12" fillId="6" borderId="1" xfId="2" applyFont="1" applyFill="1" applyBorder="1" applyAlignment="1">
      <alignment vertical="center"/>
    </xf>
    <xf numFmtId="0" fontId="10" fillId="7" borderId="1" xfId="2" applyFont="1" applyFill="1" applyBorder="1" applyAlignment="1">
      <alignment vertical="center"/>
    </xf>
    <xf numFmtId="0" fontId="10" fillId="8" borderId="0" xfId="2" applyFont="1" applyFill="1" applyAlignment="1">
      <alignment vertical="center"/>
    </xf>
    <xf numFmtId="0" fontId="11" fillId="8" borderId="0" xfId="2" applyFont="1" applyFill="1" applyAlignment="1">
      <alignment vertical="center"/>
    </xf>
    <xf numFmtId="0" fontId="11" fillId="8" borderId="0" xfId="2" applyFont="1" applyFill="1" applyAlignment="1">
      <alignment horizontal="center" vertical="center"/>
    </xf>
    <xf numFmtId="2" fontId="11" fillId="0" borderId="1" xfId="2" applyNumberFormat="1" applyFont="1" applyBorder="1" applyAlignment="1">
      <alignment horizontal="right" vertical="center" wrapText="1"/>
    </xf>
    <xf numFmtId="0" fontId="10" fillId="0" borderId="1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left" vertical="center"/>
    </xf>
    <xf numFmtId="0" fontId="10" fillId="5" borderId="1" xfId="2" applyFont="1" applyFill="1" applyBorder="1" applyAlignment="1">
      <alignment horizontal="left" vertical="center" wrapText="1"/>
    </xf>
    <xf numFmtId="0" fontId="10" fillId="0" borderId="1" xfId="2" applyFont="1" applyBorder="1" applyAlignment="1">
      <alignment horizontal="left" vertical="center" wrapText="1"/>
    </xf>
    <xf numFmtId="0" fontId="10" fillId="7" borderId="1" xfId="2" applyFont="1" applyFill="1" applyBorder="1" applyAlignment="1">
      <alignment horizontal="left" vertical="center" wrapText="1"/>
    </xf>
    <xf numFmtId="0" fontId="10" fillId="9" borderId="1" xfId="2" applyFont="1" applyFill="1" applyBorder="1" applyAlignment="1">
      <alignment horizontal="left" vertical="center" wrapText="1"/>
    </xf>
    <xf numFmtId="4" fontId="11" fillId="0" borderId="1" xfId="2" applyNumberFormat="1" applyFont="1" applyBorder="1" applyAlignment="1">
      <alignment horizontal="right" vertical="center"/>
    </xf>
    <xf numFmtId="0" fontId="11" fillId="0" borderId="1" xfId="2" applyFont="1" applyBorder="1" applyAlignment="1">
      <alignment horizontal="center" vertical="center"/>
    </xf>
    <xf numFmtId="0" fontId="11" fillId="0" borderId="1" xfId="2" applyFont="1" applyBorder="1" applyAlignment="1">
      <alignment horizontal="left" vertical="center"/>
    </xf>
    <xf numFmtId="0" fontId="10" fillId="9" borderId="1" xfId="2" applyFont="1" applyFill="1" applyBorder="1" applyAlignment="1">
      <alignment vertical="center"/>
    </xf>
    <xf numFmtId="0" fontId="13" fillId="0" borderId="1" xfId="2" applyFont="1" applyBorder="1" applyAlignment="1">
      <alignment vertical="center"/>
    </xf>
    <xf numFmtId="0" fontId="13" fillId="5" borderId="1" xfId="2" applyFont="1" applyFill="1" applyBorder="1" applyAlignment="1">
      <alignment vertical="center"/>
    </xf>
    <xf numFmtId="0" fontId="10" fillId="10" borderId="1" xfId="2" applyFont="1" applyFill="1" applyBorder="1" applyAlignment="1">
      <alignment vertical="center" wrapText="1"/>
    </xf>
    <xf numFmtId="0" fontId="13" fillId="11" borderId="1" xfId="2" applyFont="1" applyFill="1" applyBorder="1" applyAlignment="1">
      <alignment vertical="center"/>
    </xf>
    <xf numFmtId="0" fontId="10" fillId="11" borderId="1" xfId="2" applyFont="1" applyFill="1" applyBorder="1" applyAlignment="1">
      <alignment horizontal="left" vertical="center" wrapText="1"/>
    </xf>
    <xf numFmtId="4" fontId="11" fillId="4" borderId="1" xfId="2" applyNumberFormat="1" applyFont="1" applyFill="1" applyBorder="1" applyAlignment="1">
      <alignment vertical="center"/>
    </xf>
    <xf numFmtId="4" fontId="10" fillId="0" borderId="1" xfId="2" applyNumberFormat="1" applyFont="1" applyBorder="1" applyAlignment="1">
      <alignment horizontal="right" vertical="center"/>
    </xf>
    <xf numFmtId="0" fontId="10" fillId="5" borderId="1" xfId="2" applyFont="1" applyFill="1" applyBorder="1" applyAlignment="1">
      <alignment horizontal="left" vertical="center"/>
    </xf>
    <xf numFmtId="0" fontId="10" fillId="9" borderId="1" xfId="2" applyFont="1" applyFill="1" applyBorder="1" applyAlignment="1">
      <alignment horizontal="left" vertical="center"/>
    </xf>
    <xf numFmtId="0" fontId="10" fillId="7" borderId="1" xfId="2" applyFont="1" applyFill="1" applyBorder="1" applyAlignment="1">
      <alignment horizontal="left" vertical="center"/>
    </xf>
    <xf numFmtId="0" fontId="14" fillId="0" borderId="0" xfId="2" applyFont="1" applyAlignment="1">
      <alignment vertical="center"/>
    </xf>
    <xf numFmtId="0" fontId="5" fillId="0" borderId="6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6" fillId="0" borderId="2" xfId="1" applyFont="1" applyBorder="1" applyAlignment="1">
      <alignment horizontal="left" vertical="center"/>
    </xf>
    <xf numFmtId="0" fontId="6" fillId="0" borderId="3" xfId="1" applyFont="1" applyBorder="1" applyAlignment="1">
      <alignment horizontal="left" vertical="center"/>
    </xf>
    <xf numFmtId="0" fontId="5" fillId="0" borderId="1" xfId="1" applyFont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/>
    </xf>
    <xf numFmtId="0" fontId="8" fillId="2" borderId="3" xfId="1" applyFont="1" applyFill="1" applyBorder="1" applyAlignment="1">
      <alignment horizontal="center"/>
    </xf>
    <xf numFmtId="0" fontId="5" fillId="0" borderId="1" xfId="1" applyFont="1" applyBorder="1" applyAlignment="1">
      <alignment horizontal="center" vertical="center" textRotation="90"/>
    </xf>
    <xf numFmtId="0" fontId="4" fillId="0" borderId="0" xfId="1" applyFont="1"/>
    <xf numFmtId="0" fontId="8" fillId="3" borderId="2" xfId="1" applyFont="1" applyFill="1" applyBorder="1" applyAlignment="1">
      <alignment horizontal="center"/>
    </xf>
    <xf numFmtId="0" fontId="8" fillId="3" borderId="3" xfId="1" applyFont="1" applyFill="1" applyBorder="1" applyAlignment="1">
      <alignment horizontal="center"/>
    </xf>
    <xf numFmtId="0" fontId="4" fillId="3" borderId="2" xfId="1" applyFont="1" applyFill="1" applyBorder="1" applyAlignment="1">
      <alignment horizontal="center"/>
    </xf>
    <xf numFmtId="0" fontId="4" fillId="3" borderId="3" xfId="1" applyFont="1" applyFill="1" applyBorder="1" applyAlignment="1">
      <alignment horizontal="center"/>
    </xf>
    <xf numFmtId="0" fontId="8" fillId="3" borderId="2" xfId="1" applyFont="1" applyFill="1" applyBorder="1" applyAlignment="1">
      <alignment horizontal="left"/>
    </xf>
    <xf numFmtId="0" fontId="8" fillId="3" borderId="3" xfId="1" applyFont="1" applyFill="1" applyBorder="1" applyAlignment="1">
      <alignment horizontal="left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2" borderId="1" xfId="1" applyFont="1" applyFill="1" applyBorder="1" applyAlignment="1">
      <alignment horizontal="left" vertical="center"/>
    </xf>
    <xf numFmtId="0" fontId="5" fillId="2" borderId="10" xfId="1" applyFont="1" applyFill="1" applyBorder="1" applyAlignment="1">
      <alignment horizontal="center" vertical="center"/>
    </xf>
    <xf numFmtId="0" fontId="5" fillId="0" borderId="9" xfId="1" applyFont="1" applyBorder="1" applyAlignment="1">
      <alignment horizontal="center" vertical="center" textRotation="90" wrapText="1"/>
    </xf>
    <xf numFmtId="0" fontId="5" fillId="0" borderId="8" xfId="1" applyFont="1" applyBorder="1" applyAlignment="1">
      <alignment horizontal="center" vertical="center" textRotation="90" wrapText="1"/>
    </xf>
    <xf numFmtId="0" fontId="5" fillId="0" borderId="7" xfId="1" applyFont="1" applyBorder="1" applyAlignment="1">
      <alignment horizontal="center" vertical="center" textRotation="90" wrapText="1"/>
    </xf>
    <xf numFmtId="0" fontId="5" fillId="0" borderId="6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2" fontId="6" fillId="0" borderId="2" xfId="1" applyNumberFormat="1" applyFont="1" applyBorder="1" applyAlignment="1">
      <alignment horizontal="center" vertical="center"/>
    </xf>
    <xf numFmtId="2" fontId="6" fillId="0" borderId="3" xfId="1" applyNumberFormat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 textRotation="90" wrapText="1"/>
    </xf>
    <xf numFmtId="0" fontId="5" fillId="0" borderId="5" xfId="1" applyFont="1" applyBorder="1" applyAlignment="1">
      <alignment horizontal="center" vertical="center" textRotation="90" wrapText="1"/>
    </xf>
    <xf numFmtId="0" fontId="5" fillId="0" borderId="4" xfId="1" applyFont="1" applyBorder="1" applyAlignment="1">
      <alignment horizontal="center" vertical="center" textRotation="90" wrapText="1"/>
    </xf>
    <xf numFmtId="0" fontId="7" fillId="0" borderId="0" xfId="1" applyFont="1" applyAlignment="1">
      <alignment vertical="center"/>
    </xf>
    <xf numFmtId="0" fontId="15" fillId="0" borderId="1" xfId="3" applyFont="1" applyBorder="1" applyAlignment="1">
      <alignment horizontal="center" vertical="center"/>
    </xf>
    <xf numFmtId="0" fontId="15" fillId="0" borderId="1" xfId="3" applyFont="1" applyBorder="1" applyAlignment="1">
      <alignment horizontal="center" vertical="center" textRotation="90"/>
    </xf>
    <xf numFmtId="0" fontId="15" fillId="0" borderId="1" xfId="3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 wrapText="1"/>
    </xf>
    <xf numFmtId="0" fontId="16" fillId="0" borderId="1" xfId="3" applyFont="1" applyBorder="1" applyAlignment="1">
      <alignment horizontal="center" vertical="center" wrapText="1"/>
    </xf>
    <xf numFmtId="0" fontId="17" fillId="0" borderId="1" xfId="3" applyFont="1" applyBorder="1" applyAlignment="1">
      <alignment vertical="center" wrapText="1"/>
    </xf>
    <xf numFmtId="0" fontId="18" fillId="0" borderId="1" xfId="3" applyFont="1" applyBorder="1" applyAlignment="1">
      <alignment vertical="center" wrapText="1"/>
    </xf>
    <xf numFmtId="0" fontId="19" fillId="0" borderId="1" xfId="3" applyFont="1" applyBorder="1" applyAlignment="1">
      <alignment vertical="center" wrapText="1"/>
    </xf>
    <xf numFmtId="0" fontId="20" fillId="0" borderId="1" xfId="3" applyFont="1" applyBorder="1" applyAlignment="1">
      <alignment vertical="center" wrapText="1"/>
    </xf>
    <xf numFmtId="0" fontId="21" fillId="0" borderId="1" xfId="3" applyFont="1" applyBorder="1" applyAlignment="1">
      <alignment vertical="center" wrapText="1"/>
    </xf>
    <xf numFmtId="0" fontId="22" fillId="0" borderId="2" xfId="1" applyFont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 wrapText="1"/>
    </xf>
    <xf numFmtId="0" fontId="11" fillId="0" borderId="0" xfId="3" applyFont="1" applyAlignment="1">
      <alignment vertical="center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left" vertical="center"/>
    </xf>
    <xf numFmtId="2" fontId="10" fillId="0" borderId="0" xfId="3" applyNumberFormat="1" applyFont="1" applyAlignment="1">
      <alignment horizontal="right" vertical="center"/>
    </xf>
    <xf numFmtId="2" fontId="24" fillId="0" borderId="0" xfId="3" applyNumberFormat="1" applyFont="1" applyAlignment="1">
      <alignment horizontal="right" vertical="center"/>
    </xf>
    <xf numFmtId="2" fontId="25" fillId="0" borderId="0" xfId="3" applyNumberFormat="1" applyFont="1" applyAlignment="1">
      <alignment horizontal="right" vertical="center"/>
    </xf>
    <xf numFmtId="2" fontId="26" fillId="0" borderId="0" xfId="3" applyNumberFormat="1" applyFont="1" applyAlignment="1">
      <alignment horizontal="right" vertical="center"/>
    </xf>
    <xf numFmtId="2" fontId="27" fillId="0" borderId="0" xfId="3" applyNumberFormat="1" applyFont="1" applyAlignment="1">
      <alignment horizontal="right" vertical="center"/>
    </xf>
    <xf numFmtId="2" fontId="28" fillId="0" borderId="0" xfId="3" applyNumberFormat="1" applyFont="1" applyAlignment="1">
      <alignment horizontal="right" vertical="center"/>
    </xf>
    <xf numFmtId="2" fontId="21" fillId="0" borderId="0" xfId="3" applyNumberFormat="1" applyFont="1" applyAlignment="1">
      <alignment horizontal="right" vertical="center"/>
    </xf>
    <xf numFmtId="0" fontId="22" fillId="0" borderId="0" xfId="3" applyFont="1" applyAlignment="1">
      <alignment vertical="center"/>
    </xf>
    <xf numFmtId="0" fontId="10" fillId="0" borderId="0" xfId="3" applyFont="1" applyAlignment="1">
      <alignment vertical="center"/>
    </xf>
    <xf numFmtId="0" fontId="11" fillId="9" borderId="2" xfId="3" applyFont="1" applyFill="1" applyBorder="1" applyAlignment="1">
      <alignment horizontal="center" vertical="center"/>
    </xf>
    <xf numFmtId="0" fontId="11" fillId="9" borderId="10" xfId="3" applyFont="1" applyFill="1" applyBorder="1" applyAlignment="1">
      <alignment horizontal="center" vertical="center"/>
    </xf>
    <xf numFmtId="0" fontId="11" fillId="9" borderId="3" xfId="3" applyFont="1" applyFill="1" applyBorder="1" applyAlignment="1">
      <alignment horizontal="center" vertical="center"/>
    </xf>
    <xf numFmtId="0" fontId="11" fillId="0" borderId="1" xfId="3" applyFont="1" applyBorder="1" applyAlignment="1">
      <alignment vertical="center" wrapText="1"/>
    </xf>
    <xf numFmtId="0" fontId="16" fillId="0" borderId="6" xfId="3" applyFont="1" applyBorder="1" applyAlignment="1">
      <alignment vertical="center" wrapText="1"/>
    </xf>
    <xf numFmtId="0" fontId="17" fillId="0" borderId="6" xfId="3" applyFont="1" applyBorder="1" applyAlignment="1">
      <alignment vertical="center" wrapText="1"/>
    </xf>
    <xf numFmtId="0" fontId="18" fillId="0" borderId="6" xfId="3" applyFont="1" applyBorder="1" applyAlignment="1">
      <alignment vertical="center" wrapText="1"/>
    </xf>
    <xf numFmtId="0" fontId="19" fillId="0" borderId="6" xfId="3" applyFont="1" applyBorder="1" applyAlignment="1">
      <alignment vertical="center" wrapText="1"/>
    </xf>
    <xf numFmtId="0" fontId="20" fillId="0" borderId="6" xfId="3" applyFont="1" applyBorder="1" applyAlignment="1">
      <alignment vertical="center" wrapText="1"/>
    </xf>
    <xf numFmtId="0" fontId="21" fillId="0" borderId="6" xfId="3" applyFont="1" applyBorder="1" applyAlignment="1">
      <alignment vertical="center" wrapText="1"/>
    </xf>
    <xf numFmtId="0" fontId="30" fillId="0" borderId="1" xfId="1" applyFont="1" applyBorder="1" applyAlignment="1">
      <alignment horizontal="center" vertical="center" wrapText="1"/>
    </xf>
    <xf numFmtId="0" fontId="11" fillId="0" borderId="1" xfId="3" applyFont="1" applyBorder="1" applyAlignment="1">
      <alignment vertical="center"/>
    </xf>
    <xf numFmtId="0" fontId="11" fillId="0" borderId="1" xfId="3" applyFont="1" applyBorder="1" applyAlignment="1">
      <alignment horizontal="center" vertical="center"/>
    </xf>
    <xf numFmtId="0" fontId="10" fillId="0" borderId="1" xfId="3" applyFont="1" applyBorder="1" applyAlignment="1">
      <alignment horizontal="center" vertical="center"/>
    </xf>
    <xf numFmtId="0" fontId="10" fillId="0" borderId="1" xfId="3" applyFont="1" applyBorder="1" applyAlignment="1">
      <alignment horizontal="left" vertical="center"/>
    </xf>
    <xf numFmtId="49" fontId="10" fillId="0" borderId="1" xfId="3" applyNumberFormat="1" applyFont="1" applyBorder="1" applyAlignment="1">
      <alignment horizontal="center" vertical="center"/>
    </xf>
    <xf numFmtId="4" fontId="11" fillId="0" borderId="1" xfId="3" applyNumberFormat="1" applyFont="1" applyBorder="1" applyAlignment="1">
      <alignment horizontal="right" vertical="center"/>
    </xf>
    <xf numFmtId="2" fontId="16" fillId="0" borderId="1" xfId="3" applyNumberFormat="1" applyFont="1" applyBorder="1" applyAlignment="1">
      <alignment horizontal="right" vertical="center"/>
    </xf>
    <xf numFmtId="2" fontId="17" fillId="0" borderId="1" xfId="3" applyNumberFormat="1" applyFont="1" applyBorder="1" applyAlignment="1">
      <alignment horizontal="right" vertical="center"/>
    </xf>
    <xf numFmtId="2" fontId="18" fillId="0" borderId="1" xfId="3" applyNumberFormat="1" applyFont="1" applyBorder="1" applyAlignment="1">
      <alignment horizontal="right" vertical="center"/>
    </xf>
    <xf numFmtId="4" fontId="19" fillId="0" borderId="2" xfId="3" applyNumberFormat="1" applyFont="1" applyBorder="1" applyAlignment="1">
      <alignment horizontal="right" vertical="center" wrapText="1"/>
    </xf>
    <xf numFmtId="2" fontId="20" fillId="0" borderId="1" xfId="3" applyNumberFormat="1" applyFont="1" applyBorder="1" applyAlignment="1">
      <alignment horizontal="right" vertical="center"/>
    </xf>
    <xf numFmtId="4" fontId="21" fillId="0" borderId="1" xfId="3" applyNumberFormat="1" applyFont="1" applyBorder="1" applyAlignment="1">
      <alignment horizontal="right" vertical="center"/>
    </xf>
    <xf numFmtId="0" fontId="29" fillId="0" borderId="2" xfId="3" applyFont="1" applyBorder="1" applyAlignment="1">
      <alignment vertical="center"/>
    </xf>
    <xf numFmtId="0" fontId="29" fillId="0" borderId="3" xfId="3" applyFont="1" applyBorder="1" applyAlignment="1">
      <alignment vertical="center"/>
    </xf>
    <xf numFmtId="2" fontId="17" fillId="0" borderId="2" xfId="3" applyNumberFormat="1" applyFont="1" applyBorder="1" applyAlignment="1">
      <alignment horizontal="right" vertical="center"/>
    </xf>
    <xf numFmtId="2" fontId="18" fillId="0" borderId="2" xfId="3" applyNumberFormat="1" applyFont="1" applyBorder="1" applyAlignment="1">
      <alignment horizontal="right" vertical="center"/>
    </xf>
    <xf numFmtId="4" fontId="16" fillId="0" borderId="1" xfId="3" applyNumberFormat="1" applyFont="1" applyBorder="1" applyAlignment="1">
      <alignment horizontal="right" vertical="center"/>
    </xf>
    <xf numFmtId="4" fontId="20" fillId="0" borderId="1" xfId="3" applyNumberFormat="1" applyFont="1" applyBorder="1" applyAlignment="1">
      <alignment horizontal="right" vertical="center"/>
    </xf>
    <xf numFmtId="0" fontId="29" fillId="0" borderId="1" xfId="3" applyFont="1" applyBorder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1" fillId="12" borderId="1" xfId="3" applyFont="1" applyFill="1" applyBorder="1" applyAlignment="1">
      <alignment horizontal="center" vertical="center"/>
    </xf>
    <xf numFmtId="4" fontId="11" fillId="12" borderId="1" xfId="3" applyNumberFormat="1" applyFont="1" applyFill="1" applyBorder="1" applyAlignment="1">
      <alignment horizontal="right" vertical="center"/>
    </xf>
    <xf numFmtId="4" fontId="17" fillId="0" borderId="1" xfId="3" applyNumberFormat="1" applyFont="1" applyBorder="1" applyAlignment="1">
      <alignment horizontal="right" vertical="center"/>
    </xf>
    <xf numFmtId="4" fontId="18" fillId="0" borderId="1" xfId="3" applyNumberFormat="1" applyFont="1" applyBorder="1" applyAlignment="1">
      <alignment horizontal="right" vertical="center"/>
    </xf>
    <xf numFmtId="4" fontId="19" fillId="0" borderId="1" xfId="3" applyNumberFormat="1" applyFont="1" applyBorder="1" applyAlignment="1">
      <alignment horizontal="right" vertical="center"/>
    </xf>
    <xf numFmtId="4" fontId="20" fillId="13" borderId="1" xfId="3" applyNumberFormat="1" applyFont="1" applyFill="1" applyBorder="1" applyAlignment="1">
      <alignment horizontal="right" vertical="center"/>
    </xf>
    <xf numFmtId="0" fontId="29" fillId="0" borderId="0" xfId="3" applyFont="1" applyAlignment="1">
      <alignment vertical="center"/>
    </xf>
    <xf numFmtId="0" fontId="10" fillId="0" borderId="1" xfId="3" applyFont="1" applyBorder="1" applyAlignment="1">
      <alignment horizontal="center" vertical="center"/>
    </xf>
    <xf numFmtId="4" fontId="10" fillId="0" borderId="1" xfId="3" applyNumberFormat="1" applyFont="1" applyBorder="1" applyAlignment="1">
      <alignment horizontal="center" vertical="center"/>
    </xf>
    <xf numFmtId="0" fontId="13" fillId="0" borderId="0" xfId="3" applyFont="1" applyAlignment="1">
      <alignment vertical="center"/>
    </xf>
    <xf numFmtId="0" fontId="12" fillId="5" borderId="1" xfId="3" applyFont="1" applyFill="1" applyBorder="1" applyAlignment="1">
      <alignment horizontal="left" vertical="center"/>
    </xf>
    <xf numFmtId="2" fontId="21" fillId="5" borderId="1" xfId="3" applyNumberFormat="1" applyFont="1" applyFill="1" applyBorder="1" applyAlignment="1">
      <alignment horizontal="right" vertical="center"/>
    </xf>
    <xf numFmtId="0" fontId="13" fillId="0" borderId="1" xfId="3" applyFont="1" applyBorder="1" applyAlignment="1">
      <alignment vertical="center" wrapText="1"/>
    </xf>
    <xf numFmtId="0" fontId="12" fillId="0" borderId="1" xfId="3" applyFont="1" applyBorder="1" applyAlignment="1">
      <alignment horizontal="center" vertical="center" wrapText="1"/>
    </xf>
    <xf numFmtId="0" fontId="12" fillId="14" borderId="1" xfId="3" applyFont="1" applyFill="1" applyBorder="1" applyAlignment="1">
      <alignment horizontal="left" vertical="center"/>
    </xf>
    <xf numFmtId="2" fontId="21" fillId="14" borderId="1" xfId="3" applyNumberFormat="1" applyFont="1" applyFill="1" applyBorder="1" applyAlignment="1">
      <alignment horizontal="right" vertical="center"/>
    </xf>
    <xf numFmtId="0" fontId="12" fillId="15" borderId="1" xfId="3" applyFont="1" applyFill="1" applyBorder="1" applyAlignment="1">
      <alignment horizontal="left" vertical="center" wrapText="1"/>
    </xf>
    <xf numFmtId="2" fontId="21" fillId="15" borderId="1" xfId="3" applyNumberFormat="1" applyFont="1" applyFill="1" applyBorder="1" applyAlignment="1">
      <alignment horizontal="right" vertical="center"/>
    </xf>
    <xf numFmtId="0" fontId="12" fillId="16" borderId="1" xfId="3" applyFont="1" applyFill="1" applyBorder="1" applyAlignment="1">
      <alignment horizontal="left" vertical="center" wrapText="1"/>
    </xf>
    <xf numFmtId="2" fontId="31" fillId="0" borderId="0" xfId="3" applyNumberFormat="1" applyFont="1" applyAlignment="1">
      <alignment horizontal="right" vertical="center"/>
    </xf>
    <xf numFmtId="2" fontId="21" fillId="17" borderId="1" xfId="3" applyNumberFormat="1" applyFont="1" applyFill="1" applyBorder="1" applyAlignment="1">
      <alignment horizontal="right" vertical="center"/>
    </xf>
    <xf numFmtId="0" fontId="12" fillId="18" borderId="1" xfId="3" applyFont="1" applyFill="1" applyBorder="1" applyAlignment="1">
      <alignment horizontal="left" vertical="center"/>
    </xf>
    <xf numFmtId="2" fontId="32" fillId="0" borderId="0" xfId="3" applyNumberFormat="1" applyFont="1" applyAlignment="1">
      <alignment horizontal="right" vertical="center"/>
    </xf>
    <xf numFmtId="2" fontId="21" fillId="18" borderId="1" xfId="3" applyNumberFormat="1" applyFont="1" applyFill="1" applyBorder="1" applyAlignment="1">
      <alignment horizontal="right" vertical="center"/>
    </xf>
    <xf numFmtId="0" fontId="12" fillId="9" borderId="1" xfId="3" applyFont="1" applyFill="1" applyBorder="1" applyAlignment="1">
      <alignment horizontal="left" vertical="center" wrapText="1"/>
    </xf>
    <xf numFmtId="2" fontId="21" fillId="9" borderId="1" xfId="3" applyNumberFormat="1" applyFont="1" applyFill="1" applyBorder="1" applyAlignment="1">
      <alignment horizontal="right" vertical="center"/>
    </xf>
    <xf numFmtId="0" fontId="12" fillId="19" borderId="1" xfId="3" applyFont="1" applyFill="1" applyBorder="1" applyAlignment="1">
      <alignment horizontal="left" vertical="center"/>
    </xf>
    <xf numFmtId="2" fontId="21" fillId="19" borderId="1" xfId="3" applyNumberFormat="1" applyFont="1" applyFill="1" applyBorder="1" applyAlignment="1">
      <alignment horizontal="right" vertical="center"/>
    </xf>
    <xf numFmtId="0" fontId="12" fillId="20" borderId="1" xfId="3" applyFont="1" applyFill="1" applyBorder="1" applyAlignment="1">
      <alignment horizontal="left" vertical="center"/>
    </xf>
    <xf numFmtId="2" fontId="21" fillId="20" borderId="1" xfId="3" applyNumberFormat="1" applyFont="1" applyFill="1" applyBorder="1" applyAlignment="1">
      <alignment horizontal="right" vertical="center"/>
    </xf>
    <xf numFmtId="0" fontId="12" fillId="7" borderId="1" xfId="3" applyFont="1" applyFill="1" applyBorder="1" applyAlignment="1">
      <alignment horizontal="left" vertical="center" wrapText="1"/>
    </xf>
    <xf numFmtId="2" fontId="21" fillId="7" borderId="1" xfId="3" applyNumberFormat="1" applyFont="1" applyFill="1" applyBorder="1" applyAlignment="1">
      <alignment horizontal="right" vertical="center"/>
    </xf>
    <xf numFmtId="0" fontId="12" fillId="11" borderId="1" xfId="3" applyFont="1" applyFill="1" applyBorder="1" applyAlignment="1">
      <alignment horizontal="left" vertical="center" wrapText="1"/>
    </xf>
    <xf numFmtId="2" fontId="21" fillId="11" borderId="1" xfId="3" applyNumberFormat="1" applyFont="1" applyFill="1" applyBorder="1" applyAlignment="1">
      <alignment horizontal="right" vertical="center"/>
    </xf>
    <xf numFmtId="0" fontId="12" fillId="6" borderId="1" xfId="3" applyFont="1" applyFill="1" applyBorder="1" applyAlignment="1">
      <alignment vertical="center"/>
    </xf>
    <xf numFmtId="0" fontId="33" fillId="0" borderId="0" xfId="3" applyFont="1" applyAlignment="1">
      <alignment vertical="center"/>
    </xf>
    <xf numFmtId="2" fontId="21" fillId="6" borderId="1" xfId="3" applyNumberFormat="1" applyFont="1" applyFill="1" applyBorder="1" applyAlignment="1">
      <alignment horizontal="right" vertical="center"/>
    </xf>
    <xf numFmtId="0" fontId="13" fillId="0" borderId="1" xfId="3" applyFont="1" applyBorder="1" applyAlignment="1">
      <alignment vertical="center"/>
    </xf>
    <xf numFmtId="0" fontId="12" fillId="13" borderId="1" xfId="3" applyFont="1" applyFill="1" applyBorder="1" applyAlignment="1">
      <alignment vertical="center"/>
    </xf>
    <xf numFmtId="2" fontId="21" fillId="13" borderId="1" xfId="3" applyNumberFormat="1" applyFont="1" applyFill="1" applyBorder="1" applyAlignment="1">
      <alignment horizontal="right" vertical="center"/>
    </xf>
    <xf numFmtId="0" fontId="12" fillId="21" borderId="1" xfId="3" applyFont="1" applyFill="1" applyBorder="1" applyAlignment="1">
      <alignment vertical="center"/>
    </xf>
    <xf numFmtId="2" fontId="33" fillId="0" borderId="0" xfId="3" applyNumberFormat="1" applyFont="1" applyAlignment="1">
      <alignment vertical="center"/>
    </xf>
    <xf numFmtId="2" fontId="13" fillId="0" borderId="0" xfId="3" applyNumberFormat="1" applyFont="1" applyAlignment="1">
      <alignment horizontal="right" vertical="center"/>
    </xf>
    <xf numFmtId="2" fontId="21" fillId="21" borderId="1" xfId="3" applyNumberFormat="1" applyFont="1" applyFill="1" applyBorder="1" applyAlignment="1">
      <alignment horizontal="right" vertical="center"/>
    </xf>
    <xf numFmtId="0" fontId="12" fillId="10" borderId="1" xfId="3" applyFont="1" applyFill="1" applyBorder="1" applyAlignment="1">
      <alignment horizontal="left" vertical="center"/>
    </xf>
    <xf numFmtId="0" fontId="33" fillId="0" borderId="0" xfId="3" applyFont="1"/>
    <xf numFmtId="2" fontId="34" fillId="0" borderId="0" xfId="3" applyNumberFormat="1" applyFont="1"/>
    <xf numFmtId="2" fontId="35" fillId="0" borderId="0" xfId="3" applyNumberFormat="1" applyFont="1" applyAlignment="1">
      <alignment horizontal="right" vertical="center"/>
    </xf>
    <xf numFmtId="2" fontId="21" fillId="10" borderId="1" xfId="3" applyNumberFormat="1" applyFont="1" applyFill="1" applyBorder="1" applyAlignment="1">
      <alignment horizontal="right" vertical="center"/>
    </xf>
    <xf numFmtId="0" fontId="36" fillId="22" borderId="1" xfId="3" applyFont="1" applyFill="1" applyBorder="1" applyAlignment="1">
      <alignment horizontal="left" vertical="center" wrapText="1"/>
    </xf>
    <xf numFmtId="2" fontId="37" fillId="22" borderId="1" xfId="3" applyNumberFormat="1" applyFont="1" applyFill="1" applyBorder="1" applyAlignment="1">
      <alignment horizontal="right" vertical="center"/>
    </xf>
    <xf numFmtId="0" fontId="10" fillId="0" borderId="1" xfId="3" applyFont="1" applyBorder="1"/>
    <xf numFmtId="0" fontId="38" fillId="11" borderId="1" xfId="3" applyFont="1" applyFill="1" applyBorder="1" applyAlignment="1">
      <alignment vertical="center"/>
    </xf>
    <xf numFmtId="4" fontId="33" fillId="0" borderId="0" xfId="3" applyNumberFormat="1" applyFont="1"/>
    <xf numFmtId="2" fontId="33" fillId="0" borderId="0" xfId="3" applyNumberFormat="1" applyFont="1"/>
    <xf numFmtId="0" fontId="10" fillId="0" borderId="0" xfId="3" applyFont="1"/>
    <xf numFmtId="2" fontId="10" fillId="0" borderId="0" xfId="3" applyNumberFormat="1" applyFont="1"/>
    <xf numFmtId="0" fontId="39" fillId="0" borderId="0" xfId="3" applyFont="1"/>
    <xf numFmtId="2" fontId="40" fillId="0" borderId="0" xfId="3" applyNumberFormat="1" applyFont="1" applyAlignment="1">
      <alignment horizontal="right" vertical="center"/>
    </xf>
    <xf numFmtId="0" fontId="41" fillId="0" borderId="0" xfId="3" applyFont="1" applyAlignment="1">
      <alignment vertical="center"/>
    </xf>
    <xf numFmtId="4" fontId="10" fillId="0" borderId="0" xfId="3" applyNumberFormat="1" applyFont="1" applyAlignment="1">
      <alignment vertical="center"/>
    </xf>
    <xf numFmtId="4" fontId="11" fillId="0" borderId="1" xfId="3" applyNumberFormat="1" applyFont="1" applyBorder="1" applyAlignment="1">
      <alignment vertical="center"/>
    </xf>
    <xf numFmtId="2" fontId="10" fillId="0" borderId="0" xfId="3" applyNumberFormat="1" applyFont="1" applyAlignment="1">
      <alignment vertical="center"/>
    </xf>
    <xf numFmtId="0" fontId="11" fillId="0" borderId="1" xfId="3" applyFont="1" applyBorder="1" applyAlignment="1">
      <alignment horizontal="left" vertical="center"/>
    </xf>
  </cellXfs>
  <cellStyles count="4">
    <cellStyle name="Normálna" xfId="0" builtinId="0"/>
    <cellStyle name="Normálna 2" xfId="1" xr:uid="{AEEA0D04-B431-4F71-AD63-AE6E82C9D672}"/>
    <cellStyle name="Normálna 3" xfId="2" xr:uid="{11D50010-303F-4C9B-8770-898FBFBD8B2E}"/>
    <cellStyle name="Normálna 4" xfId="3" xr:uid="{181D1003-45A4-45D2-8C76-55A956E0BD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EEAFD-FF26-4060-9BC9-982B96A9E05E}">
  <sheetPr>
    <tabColor rgb="FFFF0000"/>
  </sheetPr>
  <dimension ref="A1:S48"/>
  <sheetViews>
    <sheetView zoomScaleNormal="100" workbookViewId="0">
      <pane ySplit="4" topLeftCell="A8" activePane="bottomLeft" state="frozen"/>
      <selection activeCell="A4" sqref="A4"/>
      <selection pane="bottomLeft" activeCell="N19" sqref="N19"/>
    </sheetView>
  </sheetViews>
  <sheetFormatPr defaultRowHeight="12.75" x14ac:dyDescent="0.25"/>
  <cols>
    <col min="1" max="2" width="3.42578125" style="139" customWidth="1"/>
    <col min="3" max="3" width="8.85546875" style="139" customWidth="1"/>
    <col min="4" max="4" width="4.42578125" style="139" customWidth="1"/>
    <col min="5" max="5" width="27.140625" style="140" customWidth="1"/>
    <col min="6" max="6" width="13.7109375" style="140" customWidth="1"/>
    <col min="7" max="7" width="10.42578125" style="139" customWidth="1"/>
    <col min="8" max="8" width="10.7109375" style="139" customWidth="1"/>
    <col min="9" max="9" width="9.28515625" style="141" customWidth="1"/>
    <col min="10" max="10" width="9.28515625" style="146" customWidth="1"/>
    <col min="11" max="11" width="9.5703125" style="146" customWidth="1"/>
    <col min="12" max="12" width="9.28515625" style="239" customWidth="1"/>
    <col min="13" max="13" width="10.42578125" style="240" customWidth="1"/>
    <col min="14" max="14" width="11.28515625" style="149" customWidth="1"/>
    <col min="15" max="17" width="11.42578125" style="149" customWidth="1"/>
    <col min="18" max="18" width="41" style="190" customWidth="1"/>
    <col min="19" max="19" width="21.28515625" style="149" customWidth="1"/>
    <col min="20" max="260" width="11.42578125" style="149" customWidth="1"/>
    <col min="261" max="16384" width="9.140625" style="149"/>
  </cols>
  <sheetData>
    <row r="1" spans="1:19" s="138" customFormat="1" ht="42" customHeight="1" x14ac:dyDescent="0.25">
      <c r="A1" s="126" t="s">
        <v>250</v>
      </c>
      <c r="B1" s="127" t="s">
        <v>251</v>
      </c>
      <c r="C1" s="127" t="s">
        <v>252</v>
      </c>
      <c r="D1" s="127"/>
      <c r="E1" s="128" t="s">
        <v>253</v>
      </c>
      <c r="F1" s="128" t="s">
        <v>254</v>
      </c>
      <c r="G1" s="129" t="s">
        <v>255</v>
      </c>
      <c r="H1" s="128" t="s">
        <v>256</v>
      </c>
      <c r="I1" s="128" t="s">
        <v>257</v>
      </c>
      <c r="J1" s="130" t="s">
        <v>257</v>
      </c>
      <c r="K1" s="131" t="s">
        <v>257</v>
      </c>
      <c r="L1" s="132" t="s">
        <v>257</v>
      </c>
      <c r="M1" s="133" t="s">
        <v>257</v>
      </c>
      <c r="N1" s="134" t="s">
        <v>257</v>
      </c>
      <c r="O1" s="135" t="s">
        <v>257</v>
      </c>
      <c r="P1" s="135" t="s">
        <v>257</v>
      </c>
      <c r="Q1" s="135" t="s">
        <v>257</v>
      </c>
      <c r="R1" s="136"/>
      <c r="S1" s="137"/>
    </row>
    <row r="2" spans="1:19" x14ac:dyDescent="0.25">
      <c r="J2" s="142"/>
      <c r="K2" s="143"/>
      <c r="L2" s="144"/>
      <c r="M2" s="145"/>
      <c r="N2" s="146"/>
      <c r="O2" s="147"/>
      <c r="P2" s="147"/>
      <c r="Q2" s="147"/>
      <c r="R2" s="148"/>
    </row>
    <row r="3" spans="1:19" ht="23.25" customHeight="1" x14ac:dyDescent="0.25">
      <c r="A3" s="150" t="s">
        <v>258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2"/>
    </row>
    <row r="4" spans="1:19" s="138" customFormat="1" ht="27.75" customHeight="1" x14ac:dyDescent="0.25">
      <c r="A4" s="126" t="s">
        <v>250</v>
      </c>
      <c r="B4" s="127" t="s">
        <v>251</v>
      </c>
      <c r="C4" s="127" t="s">
        <v>252</v>
      </c>
      <c r="D4" s="127"/>
      <c r="E4" s="128" t="s">
        <v>253</v>
      </c>
      <c r="F4" s="128" t="s">
        <v>259</v>
      </c>
      <c r="G4" s="153" t="s">
        <v>260</v>
      </c>
      <c r="H4" s="153" t="s">
        <v>261</v>
      </c>
      <c r="I4" s="129" t="s">
        <v>262</v>
      </c>
      <c r="J4" s="154" t="s">
        <v>263</v>
      </c>
      <c r="K4" s="155" t="s">
        <v>264</v>
      </c>
      <c r="L4" s="156" t="s">
        <v>265</v>
      </c>
      <c r="M4" s="157" t="s">
        <v>266</v>
      </c>
      <c r="N4" s="158" t="s">
        <v>267</v>
      </c>
      <c r="O4" s="159" t="s">
        <v>268</v>
      </c>
      <c r="P4" s="159" t="s">
        <v>269</v>
      </c>
      <c r="Q4" s="159" t="s">
        <v>270</v>
      </c>
      <c r="R4" s="160" t="s">
        <v>271</v>
      </c>
      <c r="S4" s="161"/>
    </row>
    <row r="5" spans="1:19" ht="22.5" customHeight="1" x14ac:dyDescent="0.25">
      <c r="A5" s="162"/>
      <c r="B5" s="162"/>
      <c r="C5" s="163" t="s">
        <v>248</v>
      </c>
      <c r="D5" s="162"/>
      <c r="E5" s="164" t="s">
        <v>272</v>
      </c>
      <c r="F5" s="164"/>
      <c r="G5" s="165"/>
      <c r="H5" s="163"/>
      <c r="I5" s="166">
        <v>1348.0899999999997</v>
      </c>
      <c r="J5" s="167">
        <v>500.61999999999989</v>
      </c>
      <c r="K5" s="168">
        <v>0</v>
      </c>
      <c r="L5" s="169">
        <v>156.56</v>
      </c>
      <c r="M5" s="170">
        <v>46.25</v>
      </c>
      <c r="N5" s="171">
        <v>644.66</v>
      </c>
      <c r="O5" s="172">
        <v>134</v>
      </c>
      <c r="P5" s="172">
        <v>477.77</v>
      </c>
      <c r="Q5" s="172">
        <v>91.659999999999982</v>
      </c>
      <c r="R5" s="173" t="s">
        <v>273</v>
      </c>
      <c r="S5" s="174"/>
    </row>
    <row r="6" spans="1:19" ht="22.5" customHeight="1" x14ac:dyDescent="0.25">
      <c r="A6" s="162"/>
      <c r="B6" s="162"/>
      <c r="C6" s="163" t="s">
        <v>145</v>
      </c>
      <c r="D6" s="162"/>
      <c r="E6" s="164" t="s">
        <v>272</v>
      </c>
      <c r="F6" s="164"/>
      <c r="G6" s="165"/>
      <c r="H6" s="163"/>
      <c r="I6" s="166">
        <v>3003.239999999998</v>
      </c>
      <c r="J6" s="167">
        <v>1550.6499999999999</v>
      </c>
      <c r="K6" s="175">
        <v>453.46999999999997</v>
      </c>
      <c r="L6" s="176">
        <v>236.33000000000004</v>
      </c>
      <c r="M6" s="170">
        <v>26.47</v>
      </c>
      <c r="N6" s="171">
        <v>736.32000000000016</v>
      </c>
      <c r="O6" s="172">
        <v>59.14</v>
      </c>
      <c r="P6" s="172">
        <v>1556.27</v>
      </c>
      <c r="Q6" s="172">
        <v>651.51</v>
      </c>
      <c r="R6" s="173" t="s">
        <v>274</v>
      </c>
      <c r="S6" s="174"/>
    </row>
    <row r="7" spans="1:19" ht="22.5" customHeight="1" x14ac:dyDescent="0.25">
      <c r="A7" s="162"/>
      <c r="B7" s="162"/>
      <c r="C7" s="163" t="s">
        <v>146</v>
      </c>
      <c r="D7" s="162"/>
      <c r="E7" s="164" t="s">
        <v>272</v>
      </c>
      <c r="F7" s="164"/>
      <c r="G7" s="165"/>
      <c r="H7" s="163"/>
      <c r="I7" s="166">
        <v>2610.8200000000006</v>
      </c>
      <c r="J7" s="177">
        <v>2027.9799999999998</v>
      </c>
      <c r="K7" s="175">
        <v>137.07999999999998</v>
      </c>
      <c r="L7" s="176">
        <v>254.38</v>
      </c>
      <c r="M7" s="170">
        <v>99.93</v>
      </c>
      <c r="N7" s="171">
        <v>91.45</v>
      </c>
      <c r="O7" s="172">
        <v>824.84999999999991</v>
      </c>
      <c r="P7" s="172">
        <v>717.24</v>
      </c>
      <c r="Q7" s="172">
        <v>977.2800000000002</v>
      </c>
      <c r="R7" s="173" t="s">
        <v>274</v>
      </c>
      <c r="S7" s="174"/>
    </row>
    <row r="8" spans="1:19" ht="21.75" customHeight="1" x14ac:dyDescent="0.25">
      <c r="A8" s="162"/>
      <c r="B8" s="162"/>
      <c r="C8" s="163" t="s">
        <v>275</v>
      </c>
      <c r="D8" s="162"/>
      <c r="E8" s="164" t="s">
        <v>276</v>
      </c>
      <c r="F8" s="164"/>
      <c r="G8" s="165"/>
      <c r="H8" s="163"/>
      <c r="I8" s="166">
        <v>193.17000000000002</v>
      </c>
      <c r="J8" s="177">
        <v>0</v>
      </c>
      <c r="K8" s="175">
        <v>99.970000000000013</v>
      </c>
      <c r="L8" s="176">
        <v>0</v>
      </c>
      <c r="M8" s="170">
        <v>0</v>
      </c>
      <c r="N8" s="171">
        <v>93.2</v>
      </c>
      <c r="O8" s="172">
        <v>0</v>
      </c>
      <c r="P8" s="172">
        <v>3.27</v>
      </c>
      <c r="Q8" s="172">
        <v>96.7</v>
      </c>
      <c r="R8" s="173" t="s">
        <v>273</v>
      </c>
      <c r="S8" s="174"/>
    </row>
    <row r="9" spans="1:19" ht="21.75" customHeight="1" x14ac:dyDescent="0.25">
      <c r="A9" s="162"/>
      <c r="B9" s="162"/>
      <c r="C9" s="163" t="s">
        <v>147</v>
      </c>
      <c r="D9" s="162"/>
      <c r="E9" s="164" t="s">
        <v>272</v>
      </c>
      <c r="F9" s="164"/>
      <c r="G9" s="165"/>
      <c r="H9" s="163"/>
      <c r="I9" s="166">
        <v>2556.9599999999996</v>
      </c>
      <c r="J9" s="177">
        <v>1339.7600000000002</v>
      </c>
      <c r="K9" s="175">
        <v>416.51</v>
      </c>
      <c r="L9" s="176">
        <v>710.35</v>
      </c>
      <c r="M9" s="170">
        <v>19.11</v>
      </c>
      <c r="N9" s="171">
        <v>71.22999999999999</v>
      </c>
      <c r="O9" s="172">
        <v>989.14</v>
      </c>
      <c r="P9" s="172">
        <v>447.9</v>
      </c>
      <c r="Q9" s="172">
        <v>1048.6899999999996</v>
      </c>
      <c r="R9" s="173" t="s">
        <v>274</v>
      </c>
      <c r="S9" s="174"/>
    </row>
    <row r="10" spans="1:19" ht="21.75" customHeight="1" x14ac:dyDescent="0.25">
      <c r="A10" s="162"/>
      <c r="B10" s="162"/>
      <c r="C10" s="163" t="s">
        <v>148</v>
      </c>
      <c r="D10" s="162"/>
      <c r="E10" s="164" t="s">
        <v>272</v>
      </c>
      <c r="F10" s="164"/>
      <c r="G10" s="165"/>
      <c r="H10" s="163"/>
      <c r="I10" s="166">
        <v>2400.0899999999992</v>
      </c>
      <c r="J10" s="177">
        <v>128.24999999999997</v>
      </c>
      <c r="K10" s="175">
        <v>820.67000000000007</v>
      </c>
      <c r="L10" s="176">
        <v>1139.5899999999999</v>
      </c>
      <c r="M10" s="170">
        <v>177.01999999999998</v>
      </c>
      <c r="N10" s="171">
        <v>134.56</v>
      </c>
      <c r="O10" s="172">
        <v>0</v>
      </c>
      <c r="P10" s="172">
        <v>423.28</v>
      </c>
      <c r="Q10" s="172">
        <v>1842.25</v>
      </c>
      <c r="R10" s="173" t="s">
        <v>277</v>
      </c>
      <c r="S10" s="174"/>
    </row>
    <row r="11" spans="1:19" ht="21.75" customHeight="1" x14ac:dyDescent="0.25">
      <c r="A11" s="162"/>
      <c r="B11" s="162"/>
      <c r="C11" s="163" t="s">
        <v>278</v>
      </c>
      <c r="D11" s="162"/>
      <c r="E11" s="164" t="s">
        <v>272</v>
      </c>
      <c r="F11" s="164"/>
      <c r="G11" s="165"/>
      <c r="H11" s="163"/>
      <c r="I11" s="166">
        <v>2810.1799999999994</v>
      </c>
      <c r="J11" s="177">
        <v>0</v>
      </c>
      <c r="K11" s="175">
        <v>0</v>
      </c>
      <c r="L11" s="176">
        <v>772.02</v>
      </c>
      <c r="M11" s="170">
        <v>0</v>
      </c>
      <c r="N11" s="171">
        <v>2038.16</v>
      </c>
      <c r="O11" s="172">
        <v>0</v>
      </c>
      <c r="P11" s="172">
        <v>42.49</v>
      </c>
      <c r="Q11" s="172">
        <v>729.53</v>
      </c>
      <c r="R11" s="173" t="s">
        <v>279</v>
      </c>
      <c r="S11" s="174"/>
    </row>
    <row r="12" spans="1:19" ht="21.75" customHeight="1" x14ac:dyDescent="0.25">
      <c r="A12" s="162"/>
      <c r="B12" s="162"/>
      <c r="C12" s="163" t="s">
        <v>280</v>
      </c>
      <c r="D12" s="162"/>
      <c r="E12" s="164" t="s">
        <v>281</v>
      </c>
      <c r="F12" s="164"/>
      <c r="G12" s="165"/>
      <c r="H12" s="163"/>
      <c r="I12" s="166">
        <v>2445.5799999999995</v>
      </c>
      <c r="J12" s="177">
        <v>50.46</v>
      </c>
      <c r="K12" s="175">
        <v>103.93</v>
      </c>
      <c r="L12" s="176">
        <v>2156.5699999999997</v>
      </c>
      <c r="M12" s="170">
        <v>0</v>
      </c>
      <c r="N12" s="171">
        <v>134.61999999999998</v>
      </c>
      <c r="O12" s="172">
        <v>0</v>
      </c>
      <c r="P12" s="172">
        <v>76.45</v>
      </c>
      <c r="Q12" s="172">
        <v>2234.5100000000002</v>
      </c>
      <c r="R12" s="173" t="s">
        <v>279</v>
      </c>
      <c r="S12" s="174"/>
    </row>
    <row r="13" spans="1:19" ht="21.75" customHeight="1" x14ac:dyDescent="0.25">
      <c r="A13" s="162"/>
      <c r="B13" s="162"/>
      <c r="C13" s="163" t="s">
        <v>248</v>
      </c>
      <c r="D13" s="162"/>
      <c r="E13" s="164" t="s">
        <v>5</v>
      </c>
      <c r="F13" s="164"/>
      <c r="G13" s="165"/>
      <c r="H13" s="163"/>
      <c r="I13" s="166">
        <v>448.90000000000003</v>
      </c>
      <c r="J13" s="177">
        <v>0</v>
      </c>
      <c r="K13" s="175">
        <v>0</v>
      </c>
      <c r="L13" s="176">
        <v>21.87</v>
      </c>
      <c r="M13" s="170">
        <v>154.69999999999999</v>
      </c>
      <c r="N13" s="171">
        <v>272.33</v>
      </c>
      <c r="O13" s="172">
        <v>0</v>
      </c>
      <c r="P13" s="172">
        <v>176.57000000000002</v>
      </c>
      <c r="Q13" s="172">
        <v>0</v>
      </c>
      <c r="R13" s="173" t="s">
        <v>282</v>
      </c>
      <c r="S13" s="174"/>
    </row>
    <row r="14" spans="1:19" ht="21.75" customHeight="1" x14ac:dyDescent="0.25">
      <c r="A14" s="162"/>
      <c r="B14" s="162"/>
      <c r="C14" s="163" t="s">
        <v>145</v>
      </c>
      <c r="D14" s="162"/>
      <c r="E14" s="164" t="s">
        <v>5</v>
      </c>
      <c r="F14" s="164"/>
      <c r="G14" s="165"/>
      <c r="H14" s="163"/>
      <c r="I14" s="166">
        <v>1758.02</v>
      </c>
      <c r="J14" s="177">
        <v>181.08</v>
      </c>
      <c r="K14" s="175">
        <v>0</v>
      </c>
      <c r="L14" s="176">
        <v>696.84000000000015</v>
      </c>
      <c r="M14" s="170">
        <v>1.72</v>
      </c>
      <c r="N14" s="171">
        <v>878.38</v>
      </c>
      <c r="O14" s="172">
        <v>94.03</v>
      </c>
      <c r="P14" s="172">
        <v>540.37000000000012</v>
      </c>
      <c r="Q14" s="172">
        <v>245.24</v>
      </c>
      <c r="R14" s="173" t="s">
        <v>283</v>
      </c>
      <c r="S14" s="174"/>
    </row>
    <row r="15" spans="1:19" ht="21.75" customHeight="1" x14ac:dyDescent="0.25">
      <c r="A15" s="162"/>
      <c r="B15" s="162"/>
      <c r="C15" s="163" t="s">
        <v>146</v>
      </c>
      <c r="D15" s="162"/>
      <c r="E15" s="164" t="s">
        <v>5</v>
      </c>
      <c r="F15" s="164"/>
      <c r="G15" s="165"/>
      <c r="H15" s="163"/>
      <c r="I15" s="166">
        <v>1222.7600000000002</v>
      </c>
      <c r="J15" s="177">
        <v>356.95000000000005</v>
      </c>
      <c r="K15" s="175">
        <v>210.05999999999997</v>
      </c>
      <c r="L15" s="176">
        <v>649.4899999999999</v>
      </c>
      <c r="M15" s="170">
        <v>1.83</v>
      </c>
      <c r="N15" s="171">
        <v>4.43</v>
      </c>
      <c r="O15" s="172">
        <v>409.84000000000003</v>
      </c>
      <c r="P15" s="172">
        <v>399.79000000000008</v>
      </c>
      <c r="Q15" s="172">
        <v>408.7</v>
      </c>
      <c r="R15" s="173" t="s">
        <v>284</v>
      </c>
      <c r="S15" s="174"/>
    </row>
    <row r="16" spans="1:19" ht="21.75" customHeight="1" x14ac:dyDescent="0.25">
      <c r="A16" s="162"/>
      <c r="B16" s="162"/>
      <c r="C16" s="163" t="s">
        <v>147</v>
      </c>
      <c r="D16" s="162"/>
      <c r="E16" s="164" t="s">
        <v>5</v>
      </c>
      <c r="F16" s="164"/>
      <c r="G16" s="165"/>
      <c r="H16" s="163"/>
      <c r="I16" s="166">
        <v>1318.1100000000001</v>
      </c>
      <c r="J16" s="177">
        <v>199.48999999999998</v>
      </c>
      <c r="K16" s="175">
        <v>405.78999999999996</v>
      </c>
      <c r="L16" s="176">
        <v>701.98</v>
      </c>
      <c r="M16" s="170">
        <v>2.14</v>
      </c>
      <c r="N16" s="171">
        <v>8.7100000000000009</v>
      </c>
      <c r="O16" s="172">
        <v>60.97</v>
      </c>
      <c r="P16" s="172">
        <v>545.70999999999992</v>
      </c>
      <c r="Q16" s="172">
        <v>702.72000000000014</v>
      </c>
      <c r="R16" s="173" t="s">
        <v>285</v>
      </c>
      <c r="S16" s="174"/>
    </row>
    <row r="17" spans="1:19" ht="21.75" customHeight="1" x14ac:dyDescent="0.25">
      <c r="A17" s="162"/>
      <c r="B17" s="162"/>
      <c r="C17" s="163" t="s">
        <v>148</v>
      </c>
      <c r="D17" s="162"/>
      <c r="E17" s="164" t="s">
        <v>5</v>
      </c>
      <c r="F17" s="164"/>
      <c r="G17" s="165"/>
      <c r="H17" s="163"/>
      <c r="I17" s="166">
        <v>1173.7900000000006</v>
      </c>
      <c r="J17" s="177">
        <v>45.230000000000004</v>
      </c>
      <c r="K17" s="175">
        <v>230.68999999999997</v>
      </c>
      <c r="L17" s="176">
        <v>332.01000000000005</v>
      </c>
      <c r="M17" s="170">
        <v>475.85</v>
      </c>
      <c r="N17" s="171">
        <v>90.01</v>
      </c>
      <c r="O17" s="172">
        <v>495.53999999999996</v>
      </c>
      <c r="P17" s="172">
        <v>532.34999999999991</v>
      </c>
      <c r="Q17" s="172">
        <v>55.89</v>
      </c>
      <c r="R17" s="173" t="s">
        <v>286</v>
      </c>
      <c r="S17" s="174"/>
    </row>
    <row r="18" spans="1:19" ht="21.75" customHeight="1" x14ac:dyDescent="0.25">
      <c r="A18" s="162"/>
      <c r="B18" s="162"/>
      <c r="C18" s="163"/>
      <c r="D18" s="162"/>
      <c r="E18" s="164" t="s">
        <v>2</v>
      </c>
      <c r="F18" s="164"/>
      <c r="G18" s="165"/>
      <c r="H18" s="163"/>
      <c r="I18" s="166">
        <v>176</v>
      </c>
      <c r="J18" s="177">
        <v>0</v>
      </c>
      <c r="K18" s="175">
        <v>176</v>
      </c>
      <c r="L18" s="176">
        <v>0</v>
      </c>
      <c r="M18" s="170">
        <v>0</v>
      </c>
      <c r="N18" s="171">
        <v>0</v>
      </c>
      <c r="O18" s="172">
        <v>147.69999999999999</v>
      </c>
      <c r="P18" s="172">
        <v>13.5</v>
      </c>
      <c r="Q18" s="172">
        <v>14.8</v>
      </c>
      <c r="R18" s="173" t="s">
        <v>287</v>
      </c>
      <c r="S18" s="174"/>
    </row>
    <row r="19" spans="1:19" ht="21.75" customHeight="1" x14ac:dyDescent="0.25">
      <c r="A19" s="162"/>
      <c r="B19" s="162"/>
      <c r="C19" s="163"/>
      <c r="D19" s="162"/>
      <c r="E19" s="164"/>
      <c r="F19" s="164"/>
      <c r="G19" s="165"/>
      <c r="H19" s="163"/>
      <c r="I19" s="166"/>
      <c r="J19" s="177"/>
      <c r="K19" s="177"/>
      <c r="L19" s="177"/>
      <c r="M19" s="170"/>
      <c r="N19" s="178"/>
      <c r="O19" s="172"/>
      <c r="P19" s="172"/>
      <c r="Q19" s="172"/>
      <c r="R19" s="179"/>
      <c r="S19" s="163"/>
    </row>
    <row r="20" spans="1:19" s="138" customFormat="1" ht="19.5" customHeight="1" x14ac:dyDescent="0.25">
      <c r="E20" s="180"/>
      <c r="F20" s="180"/>
      <c r="G20" s="180"/>
      <c r="H20" s="181" t="s">
        <v>288</v>
      </c>
      <c r="I20" s="182">
        <v>23465.71</v>
      </c>
      <c r="J20" s="177">
        <v>6380.4699999999984</v>
      </c>
      <c r="K20" s="183">
        <v>3054.17</v>
      </c>
      <c r="L20" s="184">
        <v>7827.99</v>
      </c>
      <c r="M20" s="185">
        <v>1005.0200000000001</v>
      </c>
      <c r="N20" s="186">
        <v>5198.0600000000004</v>
      </c>
      <c r="O20" s="172">
        <v>3215.2099999999996</v>
      </c>
      <c r="P20" s="172">
        <v>5952.9599999999991</v>
      </c>
      <c r="Q20" s="172">
        <v>9099.4799999999977</v>
      </c>
      <c r="R20" s="187"/>
    </row>
    <row r="21" spans="1:19" ht="21" customHeight="1" x14ac:dyDescent="0.25">
      <c r="H21" s="188" t="s">
        <v>289</v>
      </c>
      <c r="I21" s="188"/>
      <c r="J21" s="189">
        <f>SUM(J20+K20+L20+M20)</f>
        <v>18267.649999999998</v>
      </c>
      <c r="K21" s="188"/>
      <c r="L21" s="188"/>
      <c r="M21" s="188"/>
    </row>
    <row r="22" spans="1:19" ht="21" customHeight="1" x14ac:dyDescent="0.25">
      <c r="I22" s="139"/>
      <c r="J22" s="139"/>
      <c r="K22" s="139"/>
      <c r="L22" s="139"/>
      <c r="M22" s="139"/>
    </row>
    <row r="23" spans="1:19" ht="22.5" customHeight="1" x14ac:dyDescent="0.25">
      <c r="E23" s="191" t="s">
        <v>290</v>
      </c>
      <c r="J23" s="141"/>
      <c r="K23" s="143"/>
      <c r="L23" s="144"/>
      <c r="M23" s="144"/>
      <c r="N23" s="171">
        <v>612.41000000000008</v>
      </c>
      <c r="O23" s="192">
        <v>8.85</v>
      </c>
      <c r="P23" s="192">
        <v>379.36</v>
      </c>
      <c r="Q23" s="192">
        <v>224.20000000000002</v>
      </c>
      <c r="R23" s="193" t="s">
        <v>291</v>
      </c>
      <c r="S23" s="194" t="s">
        <v>292</v>
      </c>
    </row>
    <row r="24" spans="1:19" ht="22.5" customHeight="1" x14ac:dyDescent="0.25">
      <c r="E24" s="195" t="s">
        <v>290</v>
      </c>
      <c r="J24" s="141"/>
      <c r="K24" s="143"/>
      <c r="L24" s="146"/>
      <c r="M24" s="145"/>
      <c r="N24" s="171">
        <v>147.1</v>
      </c>
      <c r="O24" s="196">
        <v>0</v>
      </c>
      <c r="P24" s="196">
        <v>107.03</v>
      </c>
      <c r="Q24" s="196">
        <v>40.07</v>
      </c>
      <c r="R24" s="193" t="s">
        <v>291</v>
      </c>
      <c r="S24" s="194" t="s">
        <v>293</v>
      </c>
    </row>
    <row r="25" spans="1:19" ht="22.5" customHeight="1" x14ac:dyDescent="0.25">
      <c r="E25" s="197" t="s">
        <v>294</v>
      </c>
      <c r="J25" s="141"/>
      <c r="K25" s="143"/>
      <c r="L25" s="144"/>
      <c r="M25" s="144"/>
      <c r="N25" s="171">
        <v>306.05</v>
      </c>
      <c r="O25" s="198">
        <v>0</v>
      </c>
      <c r="P25" s="198">
        <v>0</v>
      </c>
      <c r="Q25" s="198">
        <v>306.05</v>
      </c>
      <c r="R25" s="193" t="s">
        <v>295</v>
      </c>
      <c r="S25" s="194" t="s">
        <v>292</v>
      </c>
    </row>
    <row r="26" spans="1:19" ht="22.5" customHeight="1" x14ac:dyDescent="0.25">
      <c r="E26" s="199" t="s">
        <v>296</v>
      </c>
      <c r="I26" s="149"/>
      <c r="J26" s="141"/>
      <c r="K26" s="143"/>
      <c r="L26" s="200"/>
      <c r="M26" s="200"/>
      <c r="N26" s="171">
        <v>2954.91</v>
      </c>
      <c r="O26" s="201">
        <v>518.92999999999995</v>
      </c>
      <c r="P26" s="201">
        <v>173.51999999999998</v>
      </c>
      <c r="Q26" s="201">
        <v>2262.46</v>
      </c>
      <c r="R26" s="193" t="s">
        <v>297</v>
      </c>
      <c r="S26" s="194" t="s">
        <v>292</v>
      </c>
    </row>
    <row r="27" spans="1:19" ht="22.5" customHeight="1" x14ac:dyDescent="0.25">
      <c r="E27" s="202" t="s">
        <v>296</v>
      </c>
      <c r="I27" s="149"/>
      <c r="J27" s="141"/>
      <c r="K27" s="143"/>
      <c r="L27" s="203"/>
      <c r="M27" s="203"/>
      <c r="N27" s="171">
        <v>37.71</v>
      </c>
      <c r="O27" s="204">
        <v>0</v>
      </c>
      <c r="P27" s="204">
        <v>0</v>
      </c>
      <c r="Q27" s="204">
        <v>37.71</v>
      </c>
      <c r="R27" s="193" t="s">
        <v>297</v>
      </c>
      <c r="S27" s="194" t="s">
        <v>293</v>
      </c>
    </row>
    <row r="28" spans="1:19" ht="22.5" customHeight="1" x14ac:dyDescent="0.25">
      <c r="E28" s="205" t="s">
        <v>298</v>
      </c>
      <c r="H28" s="149"/>
      <c r="I28" s="149"/>
      <c r="J28" s="149"/>
      <c r="K28" s="143"/>
      <c r="L28" s="144"/>
      <c r="M28" s="144"/>
      <c r="N28" s="171">
        <v>655.86999999999989</v>
      </c>
      <c r="O28" s="206">
        <v>0</v>
      </c>
      <c r="P28" s="206">
        <v>602.59999999999991</v>
      </c>
      <c r="Q28" s="206">
        <v>53.269999999999996</v>
      </c>
      <c r="R28" s="193" t="s">
        <v>295</v>
      </c>
      <c r="S28" s="194" t="s">
        <v>292</v>
      </c>
    </row>
    <row r="29" spans="1:19" ht="22.5" customHeight="1" x14ac:dyDescent="0.25">
      <c r="E29" s="207" t="s">
        <v>299</v>
      </c>
      <c r="H29" s="149"/>
      <c r="I29" s="149"/>
      <c r="J29" s="149"/>
      <c r="K29" s="143"/>
      <c r="L29" s="144"/>
      <c r="M29" s="145"/>
      <c r="N29" s="171">
        <v>660.78</v>
      </c>
      <c r="O29" s="208">
        <v>0</v>
      </c>
      <c r="P29" s="208">
        <v>491.21999999999991</v>
      </c>
      <c r="Q29" s="208">
        <v>169.56</v>
      </c>
      <c r="R29" s="193" t="s">
        <v>295</v>
      </c>
      <c r="S29" s="194" t="s">
        <v>293</v>
      </c>
    </row>
    <row r="30" spans="1:19" ht="22.5" customHeight="1" x14ac:dyDescent="0.25">
      <c r="E30" s="209" t="s">
        <v>300</v>
      </c>
      <c r="H30" s="149"/>
      <c r="I30" s="149"/>
      <c r="J30" s="141"/>
      <c r="K30" s="143"/>
      <c r="L30" s="143"/>
      <c r="M30" s="143"/>
      <c r="N30" s="171">
        <v>3139.31</v>
      </c>
      <c r="O30" s="210">
        <v>252.33999999999997</v>
      </c>
      <c r="P30" s="210">
        <v>2503.4699999999998</v>
      </c>
      <c r="Q30" s="210">
        <v>383.5</v>
      </c>
      <c r="R30" s="193" t="s">
        <v>301</v>
      </c>
      <c r="S30" s="194" t="s">
        <v>292</v>
      </c>
    </row>
    <row r="31" spans="1:19" ht="22.5" customHeight="1" x14ac:dyDescent="0.25">
      <c r="E31" s="211" t="s">
        <v>302</v>
      </c>
      <c r="H31" s="149"/>
      <c r="I31" s="149"/>
      <c r="J31" s="149"/>
      <c r="K31" s="143"/>
      <c r="L31" s="144"/>
      <c r="M31" s="144"/>
      <c r="N31" s="171">
        <v>1130.6300000000001</v>
      </c>
      <c r="O31" s="212">
        <v>659.61</v>
      </c>
      <c r="P31" s="212">
        <v>190.96</v>
      </c>
      <c r="Q31" s="212">
        <v>280.06</v>
      </c>
      <c r="R31" s="193" t="s">
        <v>303</v>
      </c>
      <c r="S31" s="194" t="s">
        <v>292</v>
      </c>
    </row>
    <row r="32" spans="1:19" ht="22.5" customHeight="1" x14ac:dyDescent="0.25">
      <c r="E32" s="213" t="s">
        <v>302</v>
      </c>
      <c r="H32" s="149"/>
      <c r="I32" s="149"/>
      <c r="J32" s="149"/>
      <c r="K32" s="143"/>
      <c r="L32" s="144"/>
      <c r="M32" s="145"/>
      <c r="N32" s="171">
        <v>3025.7699999999995</v>
      </c>
      <c r="O32" s="214">
        <v>1723.25</v>
      </c>
      <c r="P32" s="214">
        <v>559.20000000000005</v>
      </c>
      <c r="Q32" s="214">
        <v>743.31999999999994</v>
      </c>
      <c r="R32" s="193" t="s">
        <v>295</v>
      </c>
      <c r="S32" s="194" t="s">
        <v>293</v>
      </c>
    </row>
    <row r="33" spans="5:19" s="216" customFormat="1" ht="22.5" customHeight="1" x14ac:dyDescent="0.25">
      <c r="E33" s="215" t="s">
        <v>304</v>
      </c>
      <c r="H33" s="149"/>
      <c r="I33" s="149"/>
      <c r="J33" s="149"/>
      <c r="M33" s="145"/>
      <c r="N33" s="171">
        <v>146.97</v>
      </c>
      <c r="O33" s="217">
        <v>0</v>
      </c>
      <c r="P33" s="217">
        <v>113.14</v>
      </c>
      <c r="Q33" s="217">
        <v>33.83</v>
      </c>
      <c r="R33" s="218" t="s">
        <v>301</v>
      </c>
      <c r="S33" s="194" t="s">
        <v>292</v>
      </c>
    </row>
    <row r="34" spans="5:19" s="216" customFormat="1" ht="22.5" customHeight="1" x14ac:dyDescent="0.25">
      <c r="E34" s="219" t="s">
        <v>305</v>
      </c>
      <c r="H34" s="149"/>
      <c r="I34" s="149"/>
      <c r="J34" s="149"/>
      <c r="M34" s="145"/>
      <c r="N34" s="171">
        <v>4454.1500000000015</v>
      </c>
      <c r="O34" s="220">
        <v>0</v>
      </c>
      <c r="P34" s="220">
        <v>44.35</v>
      </c>
      <c r="Q34" s="220">
        <v>4409.8000000000011</v>
      </c>
      <c r="R34" s="218" t="s">
        <v>301</v>
      </c>
      <c r="S34" s="194" t="s">
        <v>292</v>
      </c>
    </row>
    <row r="35" spans="5:19" s="216" customFormat="1" ht="22.5" customHeight="1" x14ac:dyDescent="0.25">
      <c r="E35" s="221" t="s">
        <v>306</v>
      </c>
      <c r="H35" s="149"/>
      <c r="I35" s="149"/>
      <c r="J35" s="141"/>
      <c r="L35" s="222"/>
      <c r="M35" s="223"/>
      <c r="N35" s="171">
        <v>154.69999999999999</v>
      </c>
      <c r="O35" s="224">
        <v>0</v>
      </c>
      <c r="P35" s="224">
        <v>154.69999999999999</v>
      </c>
      <c r="Q35" s="224">
        <v>0</v>
      </c>
      <c r="R35" s="218" t="s">
        <v>307</v>
      </c>
      <c r="S35" s="194" t="s">
        <v>292</v>
      </c>
    </row>
    <row r="36" spans="5:19" s="226" customFormat="1" ht="22.5" customHeight="1" x14ac:dyDescent="0.25">
      <c r="E36" s="225" t="s">
        <v>308</v>
      </c>
      <c r="H36" s="149"/>
      <c r="I36" s="149"/>
      <c r="J36" s="141"/>
      <c r="L36" s="227"/>
      <c r="M36" s="228"/>
      <c r="N36" s="171">
        <v>841.29000000000008</v>
      </c>
      <c r="O36" s="229">
        <v>52.230000000000004</v>
      </c>
      <c r="P36" s="229">
        <v>633.41000000000008</v>
      </c>
      <c r="Q36" s="229">
        <v>155.64999999999998</v>
      </c>
      <c r="R36" s="193" t="s">
        <v>309</v>
      </c>
      <c r="S36" s="194" t="s">
        <v>292</v>
      </c>
    </row>
    <row r="37" spans="5:19" ht="22.5" customHeight="1" x14ac:dyDescent="0.2">
      <c r="E37" s="230" t="s">
        <v>310</v>
      </c>
      <c r="H37" s="149"/>
      <c r="I37" s="149"/>
      <c r="J37" s="149"/>
      <c r="K37" s="143"/>
      <c r="L37" s="143"/>
      <c r="M37" s="145"/>
      <c r="N37" s="231">
        <v>5198.0600000000004</v>
      </c>
      <c r="O37" s="232"/>
      <c r="P37" s="232"/>
      <c r="Q37" s="232"/>
      <c r="R37" s="233" t="s">
        <v>311</v>
      </c>
      <c r="S37" s="194"/>
    </row>
    <row r="38" spans="5:19" s="226" customFormat="1" ht="15" customHeight="1" x14ac:dyDescent="0.25">
      <c r="H38" s="234"/>
      <c r="M38" s="235"/>
      <c r="N38" s="236"/>
      <c r="O38" s="237">
        <v>3215.21</v>
      </c>
      <c r="P38" s="237">
        <v>5952.9599999999991</v>
      </c>
      <c r="Q38" s="237">
        <v>9099.4800000000014</v>
      </c>
      <c r="R38" s="238"/>
    </row>
    <row r="39" spans="5:19" ht="15" customHeight="1" x14ac:dyDescent="0.25"/>
    <row r="40" spans="5:19" ht="15" customHeight="1" x14ac:dyDescent="0.25">
      <c r="N40" s="241"/>
    </row>
    <row r="41" spans="5:19" ht="20.25" customHeight="1" x14ac:dyDescent="0.25">
      <c r="E41" s="164" t="s">
        <v>312</v>
      </c>
      <c r="F41" s="164" t="s">
        <v>313</v>
      </c>
      <c r="H41" s="242">
        <v>2704.96</v>
      </c>
      <c r="N41" s="241"/>
    </row>
    <row r="42" spans="5:19" ht="20.25" customHeight="1" x14ac:dyDescent="0.25">
      <c r="E42" s="164" t="s">
        <v>312</v>
      </c>
      <c r="F42" s="164" t="s">
        <v>314</v>
      </c>
      <c r="H42" s="242">
        <v>3833.6499999999996</v>
      </c>
      <c r="N42" s="241"/>
    </row>
    <row r="43" spans="5:19" ht="20.25" customHeight="1" x14ac:dyDescent="0.25">
      <c r="E43" s="164" t="s">
        <v>297</v>
      </c>
      <c r="F43" s="164" t="s">
        <v>313</v>
      </c>
      <c r="H43" s="242">
        <v>2954.91</v>
      </c>
      <c r="N43" s="241"/>
    </row>
    <row r="44" spans="5:19" ht="20.25" customHeight="1" x14ac:dyDescent="0.25">
      <c r="E44" s="164" t="s">
        <v>297</v>
      </c>
      <c r="F44" s="164" t="s">
        <v>314</v>
      </c>
      <c r="H44" s="242">
        <v>37.71</v>
      </c>
      <c r="N44" s="241"/>
    </row>
    <row r="45" spans="5:19" ht="18.75" customHeight="1" x14ac:dyDescent="0.25">
      <c r="E45" s="164" t="s">
        <v>301</v>
      </c>
      <c r="F45" s="164" t="s">
        <v>313</v>
      </c>
      <c r="H45" s="242">
        <v>7740.4300000000012</v>
      </c>
      <c r="N45" s="243"/>
    </row>
    <row r="46" spans="5:19" ht="18.75" customHeight="1" x14ac:dyDescent="0.25">
      <c r="E46" s="164" t="s">
        <v>307</v>
      </c>
      <c r="F46" s="164" t="s">
        <v>313</v>
      </c>
      <c r="H46" s="242">
        <v>154.69999999999999</v>
      </c>
      <c r="N46" s="241"/>
    </row>
    <row r="47" spans="5:19" ht="18.75" customHeight="1" x14ac:dyDescent="0.25">
      <c r="E47" s="164" t="s">
        <v>315</v>
      </c>
      <c r="F47" s="164" t="s">
        <v>313</v>
      </c>
      <c r="H47" s="242">
        <v>841.29000000000008</v>
      </c>
    </row>
    <row r="48" spans="5:19" ht="18.75" customHeight="1" x14ac:dyDescent="0.25">
      <c r="E48" s="244" t="s">
        <v>76</v>
      </c>
      <c r="F48" s="244"/>
      <c r="H48" s="242">
        <f>SUM(H41:H47)</f>
        <v>18267.650000000001</v>
      </c>
    </row>
  </sheetData>
  <mergeCells count="18">
    <mergeCell ref="R16:S16"/>
    <mergeCell ref="R17:S17"/>
    <mergeCell ref="R18:S18"/>
    <mergeCell ref="H21:I21"/>
    <mergeCell ref="J21:M21"/>
    <mergeCell ref="E48:F48"/>
    <mergeCell ref="R10:S10"/>
    <mergeCell ref="R11:S11"/>
    <mergeCell ref="R12:S12"/>
    <mergeCell ref="R13:S13"/>
    <mergeCell ref="R14:S14"/>
    <mergeCell ref="R15:S15"/>
    <mergeCell ref="A3:S3"/>
    <mergeCell ref="R5:S5"/>
    <mergeCell ref="R6:S6"/>
    <mergeCell ref="R7:S7"/>
    <mergeCell ref="R8:S8"/>
    <mergeCell ref="R9:S9"/>
  </mergeCells>
  <pageMargins left="0.70866141732283472" right="0.70866141732283472" top="0.31496062992125984" bottom="0.19685039370078741" header="0.31496062992125984" footer="0.19685039370078741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4C742-0D98-4D48-B11A-BDFACE52BB0E}">
  <sheetPr>
    <tabColor theme="1" tint="4.9989318521683403E-2"/>
  </sheetPr>
  <dimension ref="A1:J80"/>
  <sheetViews>
    <sheetView topLeftCell="A70" zoomScaleNormal="100" workbookViewId="0">
      <selection activeCell="N77" sqref="N77"/>
    </sheetView>
  </sheetViews>
  <sheetFormatPr defaultRowHeight="12.75" x14ac:dyDescent="0.25"/>
  <cols>
    <col min="1" max="1" width="6.28515625" style="55" customWidth="1"/>
    <col min="2" max="2" width="28" style="54" customWidth="1"/>
    <col min="3" max="3" width="14.140625" style="54" customWidth="1"/>
    <col min="4" max="16384" width="9.140625" style="54"/>
  </cols>
  <sheetData>
    <row r="1" spans="1:7" ht="18" customHeight="1" x14ac:dyDescent="0.25">
      <c r="B1" s="88" t="s">
        <v>249</v>
      </c>
    </row>
    <row r="3" spans="1:7" ht="18" customHeight="1" x14ac:dyDescent="0.25">
      <c r="A3" s="66" t="s">
        <v>248</v>
      </c>
      <c r="B3" s="65" t="s">
        <v>247</v>
      </c>
      <c r="C3" s="64"/>
      <c r="D3" s="64"/>
      <c r="E3" s="64"/>
      <c r="F3" s="64"/>
      <c r="G3" s="64"/>
    </row>
    <row r="5" spans="1:7" ht="18" customHeight="1" x14ac:dyDescent="0.25">
      <c r="B5" s="87" t="s">
        <v>246</v>
      </c>
      <c r="C5" s="69" t="s">
        <v>22</v>
      </c>
      <c r="D5" s="59" t="s">
        <v>245</v>
      </c>
      <c r="E5" s="58"/>
      <c r="F5" s="84">
        <v>18.59</v>
      </c>
    </row>
    <row r="6" spans="1:7" ht="18" customHeight="1" x14ac:dyDescent="0.25">
      <c r="B6" s="87" t="s">
        <v>244</v>
      </c>
      <c r="C6" s="69" t="s">
        <v>22</v>
      </c>
      <c r="D6" s="59"/>
      <c r="E6" s="58"/>
      <c r="F6" s="84">
        <v>115.41</v>
      </c>
    </row>
    <row r="7" spans="1:7" ht="18" customHeight="1" x14ac:dyDescent="0.25">
      <c r="B7" s="86" t="s">
        <v>243</v>
      </c>
      <c r="C7" s="69" t="s">
        <v>168</v>
      </c>
      <c r="D7" s="59" t="s">
        <v>242</v>
      </c>
      <c r="E7" s="58"/>
      <c r="F7" s="84">
        <v>13.86</v>
      </c>
    </row>
    <row r="8" spans="1:7" ht="18" customHeight="1" x14ac:dyDescent="0.25">
      <c r="B8" s="86" t="s">
        <v>241</v>
      </c>
      <c r="C8" s="69" t="s">
        <v>168</v>
      </c>
      <c r="D8" s="59" t="s">
        <v>240</v>
      </c>
      <c r="E8" s="58"/>
      <c r="F8" s="84">
        <v>76.59</v>
      </c>
    </row>
    <row r="9" spans="1:7" ht="18" customHeight="1" x14ac:dyDescent="0.25">
      <c r="B9" s="85" t="s">
        <v>173</v>
      </c>
      <c r="C9" s="69" t="s">
        <v>168</v>
      </c>
      <c r="D9" s="59" t="s">
        <v>239</v>
      </c>
      <c r="E9" s="58"/>
      <c r="F9" s="84">
        <v>1.79</v>
      </c>
    </row>
    <row r="10" spans="1:7" ht="18" customHeight="1" x14ac:dyDescent="0.25">
      <c r="B10" s="85" t="s">
        <v>192</v>
      </c>
      <c r="C10" s="69" t="s">
        <v>168</v>
      </c>
      <c r="D10" s="59" t="s">
        <v>238</v>
      </c>
      <c r="E10" s="58"/>
      <c r="F10" s="84">
        <v>1.82</v>
      </c>
    </row>
    <row r="11" spans="1:7" ht="18" customHeight="1" x14ac:dyDescent="0.25">
      <c r="B11" s="85" t="s">
        <v>237</v>
      </c>
      <c r="C11" s="69" t="s">
        <v>168</v>
      </c>
      <c r="D11" s="59" t="s">
        <v>236</v>
      </c>
      <c r="E11" s="58"/>
      <c r="F11" s="84">
        <v>1.56</v>
      </c>
    </row>
    <row r="12" spans="1:7" ht="18" customHeight="1" x14ac:dyDescent="0.25">
      <c r="B12" s="85" t="s">
        <v>179</v>
      </c>
      <c r="C12" s="69" t="s">
        <v>168</v>
      </c>
      <c r="D12" s="59" t="s">
        <v>235</v>
      </c>
      <c r="E12" s="58"/>
      <c r="F12" s="84">
        <v>2.84</v>
      </c>
    </row>
    <row r="13" spans="1:7" ht="18" customHeight="1" x14ac:dyDescent="0.25">
      <c r="B13" s="85" t="s">
        <v>234</v>
      </c>
      <c r="C13" s="69" t="s">
        <v>168</v>
      </c>
      <c r="D13" s="59" t="s">
        <v>233</v>
      </c>
      <c r="E13" s="58"/>
      <c r="F13" s="84">
        <v>3.46</v>
      </c>
    </row>
    <row r="14" spans="1:7" ht="18" customHeight="1" x14ac:dyDescent="0.25">
      <c r="B14" s="85" t="s">
        <v>232</v>
      </c>
      <c r="C14" s="69" t="s">
        <v>168</v>
      </c>
      <c r="D14" s="59" t="s">
        <v>231</v>
      </c>
      <c r="E14" s="58"/>
      <c r="F14" s="84">
        <v>2.71</v>
      </c>
    </row>
    <row r="15" spans="1:7" ht="18" customHeight="1" x14ac:dyDescent="0.25">
      <c r="F15" s="83">
        <f>SUM(F5:F14)</f>
        <v>238.63000000000002</v>
      </c>
    </row>
    <row r="16" spans="1:7" ht="18" customHeight="1" x14ac:dyDescent="0.25"/>
    <row r="17" spans="1:7" ht="18" customHeight="1" x14ac:dyDescent="0.25">
      <c r="A17" s="66" t="s">
        <v>145</v>
      </c>
      <c r="B17" s="65" t="s">
        <v>230</v>
      </c>
      <c r="C17" s="64"/>
      <c r="D17" s="64"/>
      <c r="E17" s="64"/>
      <c r="F17" s="64"/>
    </row>
    <row r="19" spans="1:7" ht="18" customHeight="1" x14ac:dyDescent="0.25">
      <c r="B19" s="82" t="s">
        <v>229</v>
      </c>
      <c r="C19" s="71" t="s">
        <v>228</v>
      </c>
      <c r="D19" s="68">
        <v>160</v>
      </c>
      <c r="E19" s="68"/>
      <c r="F19" s="67">
        <v>258.88</v>
      </c>
    </row>
    <row r="20" spans="1:7" ht="18" customHeight="1" x14ac:dyDescent="0.25">
      <c r="B20" s="70" t="s">
        <v>227</v>
      </c>
      <c r="C20" s="71" t="s">
        <v>168</v>
      </c>
      <c r="D20" s="68" t="s">
        <v>226</v>
      </c>
      <c r="E20" s="68"/>
      <c r="F20" s="67">
        <v>5.14</v>
      </c>
    </row>
    <row r="21" spans="1:7" ht="18" customHeight="1" x14ac:dyDescent="0.25">
      <c r="B21" s="70" t="s">
        <v>225</v>
      </c>
      <c r="C21" s="71" t="s">
        <v>168</v>
      </c>
      <c r="D21" s="68">
        <v>117</v>
      </c>
      <c r="E21" s="68"/>
      <c r="F21" s="67">
        <v>6.2</v>
      </c>
    </row>
    <row r="22" spans="1:7" ht="18" customHeight="1" x14ac:dyDescent="0.25">
      <c r="B22" s="70" t="s">
        <v>219</v>
      </c>
      <c r="C22" s="71" t="s">
        <v>168</v>
      </c>
      <c r="D22" s="68">
        <v>118</v>
      </c>
      <c r="E22" s="68"/>
      <c r="F22" s="67">
        <v>3.3</v>
      </c>
    </row>
    <row r="23" spans="1:7" ht="18" customHeight="1" x14ac:dyDescent="0.25">
      <c r="B23" s="70" t="s">
        <v>218</v>
      </c>
      <c r="C23" s="71" t="s">
        <v>168</v>
      </c>
      <c r="D23" s="68">
        <v>119</v>
      </c>
      <c r="E23" s="68"/>
      <c r="F23" s="67">
        <v>5.23</v>
      </c>
    </row>
    <row r="24" spans="1:7" ht="18" customHeight="1" x14ac:dyDescent="0.25">
      <c r="B24" s="70" t="s">
        <v>217</v>
      </c>
      <c r="C24" s="71" t="s">
        <v>168</v>
      </c>
      <c r="D24" s="68">
        <v>120</v>
      </c>
      <c r="E24" s="68"/>
      <c r="F24" s="67">
        <v>2.5499999999999998</v>
      </c>
    </row>
    <row r="25" spans="1:7" ht="18" customHeight="1" x14ac:dyDescent="0.25">
      <c r="B25" s="70" t="s">
        <v>224</v>
      </c>
      <c r="C25" s="71" t="s">
        <v>168</v>
      </c>
      <c r="D25" s="68">
        <v>121</v>
      </c>
      <c r="E25" s="68"/>
      <c r="F25" s="67">
        <v>3.18</v>
      </c>
    </row>
    <row r="26" spans="1:7" ht="18" customHeight="1" x14ac:dyDescent="0.25">
      <c r="B26" s="70" t="s">
        <v>223</v>
      </c>
      <c r="C26" s="71" t="s">
        <v>168</v>
      </c>
      <c r="D26" s="68">
        <v>122</v>
      </c>
      <c r="E26" s="68"/>
      <c r="F26" s="67">
        <v>4.04</v>
      </c>
    </row>
    <row r="27" spans="1:7" ht="18" customHeight="1" x14ac:dyDescent="0.25">
      <c r="B27" s="70" t="s">
        <v>214</v>
      </c>
      <c r="C27" s="71" t="s">
        <v>168</v>
      </c>
      <c r="D27" s="68">
        <v>123</v>
      </c>
      <c r="E27" s="68"/>
      <c r="F27" s="67">
        <v>1.7</v>
      </c>
    </row>
    <row r="28" spans="1:7" ht="18" customHeight="1" x14ac:dyDescent="0.25">
      <c r="F28" s="56">
        <f>SUM(F19:F27)</f>
        <v>290.22000000000003</v>
      </c>
    </row>
    <row r="29" spans="1:7" ht="18" customHeight="1" x14ac:dyDescent="0.25"/>
    <row r="30" spans="1:7" ht="18" customHeight="1" x14ac:dyDescent="0.25">
      <c r="A30" s="66" t="s">
        <v>146</v>
      </c>
      <c r="B30" s="65" t="s">
        <v>222</v>
      </c>
      <c r="C30" s="64"/>
      <c r="D30" s="64"/>
      <c r="E30" s="64"/>
      <c r="F30" s="64"/>
      <c r="G30" s="64"/>
    </row>
    <row r="32" spans="1:7" ht="18" customHeight="1" x14ac:dyDescent="0.25">
      <c r="B32" s="81" t="s">
        <v>221</v>
      </c>
      <c r="C32" s="78" t="s">
        <v>168</v>
      </c>
      <c r="D32" s="58">
        <v>216</v>
      </c>
      <c r="E32" s="58"/>
      <c r="F32" s="74">
        <v>92.34</v>
      </c>
    </row>
    <row r="33" spans="1:7" ht="18" customHeight="1" x14ac:dyDescent="0.25">
      <c r="B33" s="80" t="s">
        <v>220</v>
      </c>
      <c r="C33" s="60" t="s">
        <v>168</v>
      </c>
      <c r="D33" s="58">
        <v>218</v>
      </c>
      <c r="E33" s="58"/>
      <c r="F33" s="74">
        <v>32.72</v>
      </c>
    </row>
    <row r="34" spans="1:7" ht="18" customHeight="1" x14ac:dyDescent="0.25">
      <c r="B34" s="79" t="s">
        <v>219</v>
      </c>
      <c r="C34" s="78" t="s">
        <v>168</v>
      </c>
      <c r="D34" s="58">
        <v>207</v>
      </c>
      <c r="E34" s="58"/>
      <c r="F34" s="74">
        <v>2.85</v>
      </c>
    </row>
    <row r="35" spans="1:7" ht="18" customHeight="1" x14ac:dyDescent="0.25">
      <c r="B35" s="79" t="s">
        <v>218</v>
      </c>
      <c r="C35" s="78" t="s">
        <v>168</v>
      </c>
      <c r="D35" s="58">
        <v>208</v>
      </c>
      <c r="E35" s="58"/>
      <c r="F35" s="74">
        <v>5.27</v>
      </c>
    </row>
    <row r="36" spans="1:7" ht="18" customHeight="1" x14ac:dyDescent="0.25">
      <c r="B36" s="79" t="s">
        <v>217</v>
      </c>
      <c r="C36" s="78" t="s">
        <v>168</v>
      </c>
      <c r="D36" s="58">
        <v>209</v>
      </c>
      <c r="E36" s="58"/>
      <c r="F36" s="74">
        <v>2.99</v>
      </c>
    </row>
    <row r="37" spans="1:7" ht="18" customHeight="1" x14ac:dyDescent="0.25">
      <c r="B37" s="79" t="s">
        <v>216</v>
      </c>
      <c r="C37" s="78" t="s">
        <v>168</v>
      </c>
      <c r="D37" s="58">
        <v>210</v>
      </c>
      <c r="E37" s="58"/>
      <c r="F37" s="74">
        <v>3.87</v>
      </c>
    </row>
    <row r="38" spans="1:7" ht="18" customHeight="1" x14ac:dyDescent="0.25">
      <c r="B38" s="79" t="s">
        <v>215</v>
      </c>
      <c r="C38" s="78" t="s">
        <v>168</v>
      </c>
      <c r="D38" s="58">
        <v>211</v>
      </c>
      <c r="E38" s="58"/>
      <c r="F38" s="74">
        <v>6.31</v>
      </c>
    </row>
    <row r="39" spans="1:7" ht="18" customHeight="1" x14ac:dyDescent="0.25">
      <c r="B39" s="79" t="s">
        <v>214</v>
      </c>
      <c r="C39" s="78" t="s">
        <v>168</v>
      </c>
      <c r="D39" s="58">
        <v>212</v>
      </c>
      <c r="E39" s="58"/>
      <c r="F39" s="74">
        <v>2.29</v>
      </c>
    </row>
    <row r="40" spans="1:7" ht="18" customHeight="1" x14ac:dyDescent="0.25">
      <c r="F40" s="56">
        <f>SUM(F32:F39)</f>
        <v>148.64000000000001</v>
      </c>
    </row>
    <row r="41" spans="1:7" ht="18" customHeight="1" x14ac:dyDescent="0.25"/>
    <row r="42" spans="1:7" ht="18" customHeight="1" x14ac:dyDescent="0.25">
      <c r="A42" s="66" t="s">
        <v>146</v>
      </c>
      <c r="B42" s="65" t="s">
        <v>213</v>
      </c>
      <c r="C42" s="64"/>
      <c r="D42" s="64"/>
      <c r="E42" s="64"/>
      <c r="F42" s="64"/>
      <c r="G42" s="64"/>
    </row>
    <row r="44" spans="1:7" ht="18" customHeight="1" x14ac:dyDescent="0.25">
      <c r="B44" s="72" t="s">
        <v>210</v>
      </c>
      <c r="C44" s="69" t="s">
        <v>195</v>
      </c>
      <c r="D44" s="59" t="s">
        <v>212</v>
      </c>
      <c r="E44" s="58"/>
      <c r="F44" s="74">
        <v>53.27</v>
      </c>
    </row>
    <row r="45" spans="1:7" ht="18" customHeight="1" x14ac:dyDescent="0.25">
      <c r="B45" s="72" t="s">
        <v>210</v>
      </c>
      <c r="C45" s="69" t="s">
        <v>195</v>
      </c>
      <c r="D45" s="59" t="s">
        <v>211</v>
      </c>
      <c r="E45" s="58"/>
      <c r="F45" s="74">
        <v>21.23</v>
      </c>
    </row>
    <row r="46" spans="1:7" ht="18" customHeight="1" x14ac:dyDescent="0.25">
      <c r="B46" s="72" t="s">
        <v>210</v>
      </c>
      <c r="C46" s="69" t="s">
        <v>195</v>
      </c>
      <c r="D46" s="59" t="s">
        <v>209</v>
      </c>
      <c r="E46" s="58"/>
      <c r="F46" s="74">
        <v>19.149999999999999</v>
      </c>
    </row>
    <row r="47" spans="1:7" ht="18" customHeight="1" x14ac:dyDescent="0.25">
      <c r="B47" s="77" t="s">
        <v>208</v>
      </c>
      <c r="C47" s="69" t="s">
        <v>207</v>
      </c>
      <c r="D47" s="59" t="s">
        <v>206</v>
      </c>
      <c r="E47" s="58"/>
      <c r="F47" s="74">
        <v>3.05</v>
      </c>
    </row>
    <row r="48" spans="1:7" ht="18" customHeight="1" x14ac:dyDescent="0.25">
      <c r="B48" s="61" t="s">
        <v>205</v>
      </c>
      <c r="C48" s="69" t="s">
        <v>168</v>
      </c>
      <c r="D48" s="59" t="s">
        <v>204</v>
      </c>
      <c r="E48" s="58"/>
      <c r="F48" s="74">
        <v>1.48</v>
      </c>
    </row>
    <row r="49" spans="1:10" ht="18" customHeight="1" x14ac:dyDescent="0.25">
      <c r="B49" s="61" t="s">
        <v>12</v>
      </c>
      <c r="C49" s="69" t="s">
        <v>168</v>
      </c>
      <c r="D49" s="59" t="s">
        <v>203</v>
      </c>
      <c r="E49" s="58"/>
      <c r="F49" s="74">
        <v>1.79</v>
      </c>
    </row>
    <row r="50" spans="1:10" ht="18" customHeight="1" x14ac:dyDescent="0.25">
      <c r="B50" s="61" t="s">
        <v>202</v>
      </c>
      <c r="C50" s="76" t="s">
        <v>168</v>
      </c>
      <c r="D50" s="59" t="s">
        <v>201</v>
      </c>
      <c r="E50" s="75"/>
      <c r="F50" s="74">
        <v>11.31</v>
      </c>
    </row>
    <row r="51" spans="1:10" ht="18" customHeight="1" x14ac:dyDescent="0.25">
      <c r="F51" s="56">
        <f>SUM(F44:F50)</f>
        <v>111.28000000000002</v>
      </c>
    </row>
    <row r="52" spans="1:10" ht="18" customHeight="1" x14ac:dyDescent="0.25"/>
    <row r="53" spans="1:10" ht="18" customHeight="1" x14ac:dyDescent="0.25">
      <c r="A53" s="66" t="s">
        <v>145</v>
      </c>
      <c r="B53" s="65" t="s">
        <v>200</v>
      </c>
      <c r="C53" s="64"/>
      <c r="D53" s="64"/>
      <c r="E53" s="64"/>
      <c r="F53" s="64"/>
      <c r="G53" s="64"/>
      <c r="H53" s="64"/>
      <c r="I53" s="64"/>
      <c r="J53" s="64"/>
    </row>
    <row r="55" spans="1:10" ht="18" customHeight="1" x14ac:dyDescent="0.25">
      <c r="B55" s="62" t="s">
        <v>199</v>
      </c>
      <c r="C55" s="71" t="s">
        <v>195</v>
      </c>
      <c r="D55" s="58" t="s">
        <v>198</v>
      </c>
      <c r="E55" s="68"/>
      <c r="F55" s="67">
        <v>8.51</v>
      </c>
    </row>
    <row r="56" spans="1:10" ht="18" customHeight="1" x14ac:dyDescent="0.25">
      <c r="B56" s="73" t="s">
        <v>197</v>
      </c>
      <c r="C56" s="69" t="s">
        <v>168</v>
      </c>
      <c r="D56" s="58">
        <v>166</v>
      </c>
      <c r="E56" s="68"/>
      <c r="F56" s="67">
        <v>93.64</v>
      </c>
    </row>
    <row r="57" spans="1:10" ht="18" customHeight="1" x14ac:dyDescent="0.25">
      <c r="B57" s="72" t="s">
        <v>196</v>
      </c>
      <c r="C57" s="71" t="s">
        <v>195</v>
      </c>
      <c r="D57" s="58">
        <v>194</v>
      </c>
      <c r="E57" s="68"/>
      <c r="F57" s="67">
        <v>93.86</v>
      </c>
    </row>
    <row r="58" spans="1:10" ht="18" customHeight="1" x14ac:dyDescent="0.25">
      <c r="B58" s="70" t="s">
        <v>194</v>
      </c>
      <c r="C58" s="69" t="s">
        <v>168</v>
      </c>
      <c r="D58" s="58" t="s">
        <v>193</v>
      </c>
      <c r="E58" s="68"/>
      <c r="F58" s="67">
        <v>2.68</v>
      </c>
    </row>
    <row r="59" spans="1:10" ht="18" customHeight="1" x14ac:dyDescent="0.25">
      <c r="B59" s="70" t="s">
        <v>192</v>
      </c>
      <c r="C59" s="69" t="s">
        <v>168</v>
      </c>
      <c r="D59" s="58" t="s">
        <v>191</v>
      </c>
      <c r="E59" s="68"/>
      <c r="F59" s="67">
        <v>1.87</v>
      </c>
    </row>
    <row r="60" spans="1:10" ht="18" customHeight="1" x14ac:dyDescent="0.25">
      <c r="B60" s="70" t="s">
        <v>169</v>
      </c>
      <c r="C60" s="69" t="s">
        <v>168</v>
      </c>
      <c r="D60" s="58" t="s">
        <v>190</v>
      </c>
      <c r="E60" s="68"/>
      <c r="F60" s="67">
        <v>1.54</v>
      </c>
    </row>
    <row r="61" spans="1:10" ht="18" customHeight="1" x14ac:dyDescent="0.25">
      <c r="B61" s="70" t="s">
        <v>189</v>
      </c>
      <c r="C61" s="69" t="s">
        <v>168</v>
      </c>
      <c r="D61" s="58" t="s">
        <v>188</v>
      </c>
      <c r="E61" s="68"/>
      <c r="F61" s="67">
        <v>2.94</v>
      </c>
    </row>
    <row r="62" spans="1:10" ht="18" customHeight="1" x14ac:dyDescent="0.25">
      <c r="B62" s="70" t="s">
        <v>175</v>
      </c>
      <c r="C62" s="69" t="s">
        <v>168</v>
      </c>
      <c r="D62" s="58" t="s">
        <v>187</v>
      </c>
      <c r="E62" s="68"/>
      <c r="F62" s="67">
        <v>1.0900000000000001</v>
      </c>
    </row>
    <row r="63" spans="1:10" ht="18" customHeight="1" x14ac:dyDescent="0.25">
      <c r="F63" s="56">
        <f>SUM(F55:F62)</f>
        <v>206.13</v>
      </c>
    </row>
    <row r="64" spans="1:10" ht="18" customHeight="1" x14ac:dyDescent="0.25"/>
    <row r="65" spans="1:9" ht="18" customHeight="1" x14ac:dyDescent="0.25">
      <c r="A65" s="66" t="s">
        <v>145</v>
      </c>
      <c r="B65" s="65" t="s">
        <v>186</v>
      </c>
      <c r="C65" s="64"/>
      <c r="D65" s="64"/>
      <c r="E65" s="64"/>
      <c r="F65" s="64"/>
      <c r="G65" s="64"/>
      <c r="H65" s="64"/>
      <c r="I65" s="64"/>
    </row>
    <row r="67" spans="1:9" ht="18" customHeight="1" x14ac:dyDescent="0.25">
      <c r="B67" s="63" t="s">
        <v>185</v>
      </c>
      <c r="C67" s="60" t="s">
        <v>22</v>
      </c>
      <c r="D67" s="59" t="s">
        <v>184</v>
      </c>
      <c r="E67" s="58"/>
      <c r="F67" s="57">
        <v>94.03</v>
      </c>
    </row>
    <row r="68" spans="1:9" ht="18" customHeight="1" x14ac:dyDescent="0.25">
      <c r="B68" s="62" t="s">
        <v>183</v>
      </c>
      <c r="C68" s="60" t="s">
        <v>168</v>
      </c>
      <c r="D68" s="59" t="s">
        <v>182</v>
      </c>
      <c r="E68" s="58"/>
      <c r="F68" s="57">
        <v>61.23</v>
      </c>
    </row>
    <row r="69" spans="1:9" ht="18" customHeight="1" x14ac:dyDescent="0.25">
      <c r="B69" s="62" t="s">
        <v>181</v>
      </c>
      <c r="C69" s="60" t="s">
        <v>168</v>
      </c>
      <c r="D69" s="59" t="s">
        <v>180</v>
      </c>
      <c r="E69" s="58"/>
      <c r="F69" s="57">
        <v>47.49</v>
      </c>
    </row>
    <row r="70" spans="1:9" ht="18" customHeight="1" x14ac:dyDescent="0.25">
      <c r="B70" s="61" t="s">
        <v>179</v>
      </c>
      <c r="C70" s="60" t="s">
        <v>168</v>
      </c>
      <c r="D70" s="59" t="s">
        <v>178</v>
      </c>
      <c r="E70" s="58"/>
      <c r="F70" s="57">
        <v>6.16</v>
      </c>
    </row>
    <row r="71" spans="1:9" ht="18" customHeight="1" x14ac:dyDescent="0.25">
      <c r="B71" s="61" t="s">
        <v>177</v>
      </c>
      <c r="C71" s="60" t="s">
        <v>168</v>
      </c>
      <c r="D71" s="59" t="s">
        <v>176</v>
      </c>
      <c r="E71" s="58"/>
      <c r="F71" s="57">
        <v>9</v>
      </c>
    </row>
    <row r="72" spans="1:9" ht="18" customHeight="1" x14ac:dyDescent="0.25">
      <c r="B72" s="61" t="s">
        <v>175</v>
      </c>
      <c r="C72" s="60" t="s">
        <v>168</v>
      </c>
      <c r="D72" s="59" t="s">
        <v>174</v>
      </c>
      <c r="E72" s="58"/>
      <c r="F72" s="57">
        <v>1.97</v>
      </c>
    </row>
    <row r="73" spans="1:9" ht="18" customHeight="1" x14ac:dyDescent="0.25">
      <c r="B73" s="61" t="s">
        <v>173</v>
      </c>
      <c r="C73" s="60" t="s">
        <v>168</v>
      </c>
      <c r="D73" s="59" t="s">
        <v>172</v>
      </c>
      <c r="E73" s="58"/>
      <c r="F73" s="57">
        <v>6.51</v>
      </c>
    </row>
    <row r="74" spans="1:9" ht="18" customHeight="1" x14ac:dyDescent="0.25">
      <c r="B74" s="61" t="s">
        <v>171</v>
      </c>
      <c r="C74" s="60" t="s">
        <v>168</v>
      </c>
      <c r="D74" s="59" t="s">
        <v>170</v>
      </c>
      <c r="E74" s="58"/>
      <c r="F74" s="57">
        <v>10.199999999999999</v>
      </c>
    </row>
    <row r="75" spans="1:9" ht="18" customHeight="1" x14ac:dyDescent="0.25">
      <c r="B75" s="61" t="s">
        <v>169</v>
      </c>
      <c r="C75" s="60" t="s">
        <v>168</v>
      </c>
      <c r="D75" s="59" t="s">
        <v>167</v>
      </c>
      <c r="E75" s="58"/>
      <c r="F75" s="57">
        <v>4.09</v>
      </c>
    </row>
    <row r="76" spans="1:9" ht="18" customHeight="1" x14ac:dyDescent="0.25">
      <c r="F76" s="56">
        <f>SUM(F67:F75)</f>
        <v>240.67999999999998</v>
      </c>
    </row>
    <row r="77" spans="1:9" ht="18" customHeight="1" x14ac:dyDescent="0.25"/>
    <row r="78" spans="1:9" ht="18" customHeight="1" x14ac:dyDescent="0.25"/>
    <row r="79" spans="1:9" ht="18" customHeight="1" x14ac:dyDescent="0.25"/>
    <row r="80" spans="1:9" ht="18" customHeight="1" x14ac:dyDescent="0.25"/>
  </sheetData>
  <pageMargins left="0.7" right="0.7" top="0.75" bottom="0.75" header="0.3" footer="0.3"/>
  <pageSetup paperSize="9" scale="71" orientation="portrait" r:id="rId1"/>
  <rowBreaks count="1" manualBreakCount="1">
    <brk id="40" max="10" man="1"/>
  </rowBreaks>
  <ignoredErrors>
    <ignoredError sqref="D67:D75 D44:D49" twoDigitTextYear="1"/>
    <ignoredError sqref="D5:D1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6509C-5D77-42E9-BD84-ACF57784FB79}">
  <dimension ref="A1:K43"/>
  <sheetViews>
    <sheetView zoomScaleNormal="100" zoomScaleSheetLayoutView="80" workbookViewId="0">
      <selection activeCell="F33" sqref="F33"/>
    </sheetView>
  </sheetViews>
  <sheetFormatPr defaultColWidth="9.140625" defaultRowHeight="12.75" x14ac:dyDescent="0.2"/>
  <cols>
    <col min="1" max="1" width="30.7109375" style="1" customWidth="1"/>
    <col min="2" max="2" width="18.42578125" style="1" customWidth="1"/>
    <col min="3" max="4" width="14.85546875" style="1" customWidth="1"/>
    <col min="5" max="5" width="21.85546875" style="1" customWidth="1"/>
    <col min="6" max="6" width="16.42578125" style="1" customWidth="1"/>
    <col min="7" max="7" width="14.28515625" style="13" customWidth="1"/>
    <col min="8" max="8" width="14" style="1" customWidth="1"/>
    <col min="9" max="16384" width="9.140625" style="1"/>
  </cols>
  <sheetData>
    <row r="1" spans="1:7" x14ac:dyDescent="0.2">
      <c r="A1" s="36"/>
      <c r="B1" s="36"/>
      <c r="C1" s="35"/>
      <c r="D1" s="35"/>
      <c r="F1" s="34"/>
      <c r="G1" s="33"/>
    </row>
    <row r="2" spans="1:7" ht="15" x14ac:dyDescent="0.2">
      <c r="A2" s="19" t="s">
        <v>45</v>
      </c>
    </row>
    <row r="3" spans="1:7" x14ac:dyDescent="0.2">
      <c r="A3" s="27" t="s">
        <v>13</v>
      </c>
      <c r="B3" s="30" t="s">
        <v>33</v>
      </c>
      <c r="C3" s="92" t="s">
        <v>32</v>
      </c>
      <c r="D3" s="93"/>
      <c r="E3" s="28" t="s">
        <v>31</v>
      </c>
      <c r="F3" s="27" t="s">
        <v>17</v>
      </c>
    </row>
    <row r="4" spans="1:7" x14ac:dyDescent="0.2">
      <c r="A4" s="89" t="s">
        <v>16</v>
      </c>
      <c r="B4" s="26" t="s">
        <v>44</v>
      </c>
      <c r="C4" s="94" t="s">
        <v>22</v>
      </c>
      <c r="D4" s="95"/>
      <c r="E4" s="25" t="s">
        <v>25</v>
      </c>
      <c r="F4" s="24">
        <v>197.73</v>
      </c>
    </row>
    <row r="5" spans="1:7" x14ac:dyDescent="0.2">
      <c r="A5" s="90"/>
      <c r="B5" s="26" t="s">
        <v>43</v>
      </c>
      <c r="C5" s="94" t="s">
        <v>22</v>
      </c>
      <c r="D5" s="95"/>
      <c r="E5" s="25" t="s">
        <v>34</v>
      </c>
      <c r="F5" s="24">
        <v>261.12</v>
      </c>
    </row>
    <row r="6" spans="1:7" x14ac:dyDescent="0.2">
      <c r="A6" s="90"/>
      <c r="B6" s="26">
        <v>203</v>
      </c>
      <c r="C6" s="94" t="s">
        <v>22</v>
      </c>
      <c r="D6" s="95"/>
      <c r="E6" s="25" t="s">
        <v>42</v>
      </c>
      <c r="F6" s="24">
        <v>20.68</v>
      </c>
    </row>
    <row r="7" spans="1:7" x14ac:dyDescent="0.2">
      <c r="A7" s="90"/>
      <c r="B7" s="26">
        <v>319</v>
      </c>
      <c r="C7" s="94" t="s">
        <v>22</v>
      </c>
      <c r="D7" s="95"/>
      <c r="E7" s="25" t="s">
        <v>41</v>
      </c>
      <c r="F7" s="24">
        <v>60.97</v>
      </c>
    </row>
    <row r="8" spans="1:7" x14ac:dyDescent="0.2">
      <c r="A8" s="90"/>
      <c r="B8" s="26">
        <v>117</v>
      </c>
      <c r="C8" s="94" t="s">
        <v>22</v>
      </c>
      <c r="D8" s="95"/>
      <c r="E8" s="25" t="s">
        <v>40</v>
      </c>
      <c r="F8" s="24">
        <v>94.03</v>
      </c>
    </row>
    <row r="9" spans="1:7" x14ac:dyDescent="0.2">
      <c r="A9" s="91"/>
      <c r="B9" s="26" t="s">
        <v>39</v>
      </c>
      <c r="C9" s="94" t="s">
        <v>22</v>
      </c>
      <c r="D9" s="95"/>
      <c r="E9" s="25" t="s">
        <v>38</v>
      </c>
      <c r="F9" s="24">
        <v>524.02</v>
      </c>
      <c r="G9" s="20">
        <f>SUM(F4:F9)</f>
        <v>1158.55</v>
      </c>
    </row>
    <row r="10" spans="1:7" ht="13.5" customHeight="1" x14ac:dyDescent="0.2">
      <c r="A10" s="96" t="s">
        <v>37</v>
      </c>
      <c r="B10" s="25" t="s">
        <v>36</v>
      </c>
      <c r="C10" s="94" t="s">
        <v>22</v>
      </c>
      <c r="D10" s="95"/>
      <c r="E10" s="25" t="s">
        <v>35</v>
      </c>
      <c r="F10" s="24">
        <v>72.8</v>
      </c>
    </row>
    <row r="11" spans="1:7" ht="13.5" customHeight="1" x14ac:dyDescent="0.2">
      <c r="A11" s="96"/>
      <c r="B11" s="26">
        <v>360</v>
      </c>
      <c r="C11" s="94" t="s">
        <v>22</v>
      </c>
      <c r="D11" s="95"/>
      <c r="E11" s="25" t="s">
        <v>34</v>
      </c>
      <c r="F11" s="24">
        <v>139.68</v>
      </c>
      <c r="G11" s="20">
        <f>SUM(F10:F11)</f>
        <v>212.48000000000002</v>
      </c>
    </row>
    <row r="12" spans="1:7" x14ac:dyDescent="0.2">
      <c r="A12" s="22" t="s">
        <v>20</v>
      </c>
      <c r="B12" s="22"/>
      <c r="C12" s="97"/>
      <c r="D12" s="98"/>
      <c r="E12" s="22"/>
      <c r="F12" s="31">
        <f>SUM(F4:F11)</f>
        <v>1371.03</v>
      </c>
      <c r="G12" s="20"/>
    </row>
    <row r="13" spans="1:7" x14ac:dyDescent="0.2">
      <c r="A13" s="13"/>
      <c r="B13" s="13"/>
      <c r="C13" s="13"/>
      <c r="D13" s="13"/>
      <c r="E13" s="13"/>
      <c r="F13" s="13"/>
    </row>
    <row r="14" spans="1:7" x14ac:dyDescent="0.2">
      <c r="A14" s="27" t="s">
        <v>13</v>
      </c>
      <c r="B14" s="30" t="s">
        <v>33</v>
      </c>
      <c r="C14" s="92" t="s">
        <v>32</v>
      </c>
      <c r="D14" s="93"/>
      <c r="E14" s="28" t="s">
        <v>31</v>
      </c>
      <c r="F14" s="27" t="s">
        <v>17</v>
      </c>
    </row>
    <row r="15" spans="1:7" x14ac:dyDescent="0.2">
      <c r="A15" s="99" t="s">
        <v>15</v>
      </c>
      <c r="B15" s="26" t="s">
        <v>30</v>
      </c>
      <c r="C15" s="94" t="s">
        <v>22</v>
      </c>
      <c r="D15" s="95"/>
      <c r="E15" s="25" t="s">
        <v>25</v>
      </c>
      <c r="F15" s="24">
        <v>46.33</v>
      </c>
    </row>
    <row r="16" spans="1:7" x14ac:dyDescent="0.2">
      <c r="A16" s="99"/>
      <c r="B16" s="26">
        <v>162</v>
      </c>
      <c r="C16" s="94" t="s">
        <v>22</v>
      </c>
      <c r="D16" s="95"/>
      <c r="E16" s="25" t="s">
        <v>29</v>
      </c>
      <c r="F16" s="24">
        <v>12.81</v>
      </c>
    </row>
    <row r="17" spans="1:11" x14ac:dyDescent="0.2">
      <c r="A17" s="99"/>
      <c r="B17" s="26" t="s">
        <v>28</v>
      </c>
      <c r="C17" s="94" t="s">
        <v>22</v>
      </c>
      <c r="D17" s="95"/>
      <c r="E17" s="25" t="s">
        <v>25</v>
      </c>
      <c r="F17" s="24">
        <v>35.340000000000003</v>
      </c>
    </row>
    <row r="18" spans="1:11" x14ac:dyDescent="0.2">
      <c r="A18" s="99"/>
      <c r="B18" s="26">
        <v>202.203</v>
      </c>
      <c r="C18" s="94" t="s">
        <v>22</v>
      </c>
      <c r="D18" s="95"/>
      <c r="E18" s="25" t="s">
        <v>21</v>
      </c>
      <c r="F18" s="24">
        <v>56.65</v>
      </c>
    </row>
    <row r="19" spans="1:11" x14ac:dyDescent="0.2">
      <c r="A19" s="99"/>
      <c r="B19" s="26" t="s">
        <v>27</v>
      </c>
      <c r="C19" s="94" t="s">
        <v>22</v>
      </c>
      <c r="D19" s="95"/>
      <c r="E19" s="25" t="s">
        <v>21</v>
      </c>
      <c r="F19" s="24">
        <v>595.27</v>
      </c>
    </row>
    <row r="20" spans="1:11" x14ac:dyDescent="0.2">
      <c r="A20" s="99"/>
      <c r="B20" s="26" t="s">
        <v>26</v>
      </c>
      <c r="C20" s="94" t="s">
        <v>22</v>
      </c>
      <c r="D20" s="95"/>
      <c r="E20" s="25" t="s">
        <v>25</v>
      </c>
      <c r="F20" s="24">
        <v>37.369999999999997</v>
      </c>
    </row>
    <row r="21" spans="1:11" x14ac:dyDescent="0.2">
      <c r="A21" s="99"/>
      <c r="B21" s="26" t="s">
        <v>24</v>
      </c>
      <c r="C21" s="94" t="s">
        <v>22</v>
      </c>
      <c r="D21" s="95"/>
      <c r="E21" s="25" t="s">
        <v>21</v>
      </c>
      <c r="F21" s="24">
        <v>117.6</v>
      </c>
    </row>
    <row r="22" spans="1:11" x14ac:dyDescent="0.2">
      <c r="A22" s="99"/>
      <c r="B22" s="26" t="s">
        <v>23</v>
      </c>
      <c r="C22" s="94" t="s">
        <v>22</v>
      </c>
      <c r="D22" s="95"/>
      <c r="E22" s="25" t="s">
        <v>21</v>
      </c>
      <c r="F22" s="24">
        <v>611.80999999999995</v>
      </c>
      <c r="G22" s="20">
        <f>SUM(F15:F22)</f>
        <v>1513.1799999999998</v>
      </c>
    </row>
    <row r="23" spans="1:11" x14ac:dyDescent="0.2">
      <c r="A23" s="22" t="s">
        <v>20</v>
      </c>
      <c r="B23" s="22"/>
      <c r="C23" s="97"/>
      <c r="D23" s="98"/>
      <c r="E23" s="22"/>
      <c r="F23" s="21">
        <f>SUM(F15:F22)</f>
        <v>1513.1799999999998</v>
      </c>
      <c r="G23" s="20"/>
      <c r="H23" s="23"/>
      <c r="J23" s="100"/>
      <c r="K23" s="100"/>
    </row>
    <row r="24" spans="1:11" x14ac:dyDescent="0.2">
      <c r="A24" s="22" t="s">
        <v>19</v>
      </c>
      <c r="B24" s="22"/>
      <c r="C24" s="97"/>
      <c r="D24" s="98"/>
      <c r="E24" s="22"/>
      <c r="F24" s="21">
        <f>F12+F23</f>
        <v>2884.21</v>
      </c>
      <c r="G24" s="20"/>
    </row>
    <row r="26" spans="1:11" ht="14.25" customHeight="1" x14ac:dyDescent="0.2"/>
    <row r="28" spans="1:11" ht="15" x14ac:dyDescent="0.2">
      <c r="A28" s="19" t="s">
        <v>164</v>
      </c>
    </row>
    <row r="30" spans="1:11" s="3" customFormat="1" x14ac:dyDescent="0.2">
      <c r="A30" s="18" t="s">
        <v>18</v>
      </c>
      <c r="B30" s="18" t="s">
        <v>17</v>
      </c>
      <c r="C30" s="103"/>
      <c r="D30" s="104"/>
      <c r="E30" s="1"/>
      <c r="G30" s="17"/>
    </row>
    <row r="31" spans="1:11" x14ac:dyDescent="0.2">
      <c r="A31" s="16" t="s">
        <v>16</v>
      </c>
      <c r="B31" s="15">
        <f>SUM(G9)</f>
        <v>1158.55</v>
      </c>
      <c r="C31" s="105"/>
      <c r="D31" s="106"/>
    </row>
    <row r="32" spans="1:11" x14ac:dyDescent="0.2">
      <c r="A32" s="16" t="s">
        <v>46</v>
      </c>
      <c r="B32" s="15">
        <f>SUM(G11)</f>
        <v>212.48000000000002</v>
      </c>
      <c r="C32" s="105"/>
      <c r="D32" s="106"/>
    </row>
    <row r="33" spans="1:4" x14ac:dyDescent="0.2">
      <c r="A33" s="16" t="s">
        <v>15</v>
      </c>
      <c r="B33" s="15">
        <f>SUM(G22)</f>
        <v>1513.1799999999998</v>
      </c>
      <c r="C33" s="105"/>
      <c r="D33" s="106"/>
    </row>
    <row r="34" spans="1:4" x14ac:dyDescent="0.2">
      <c r="A34" s="16"/>
      <c r="B34" s="15"/>
      <c r="C34" s="105"/>
      <c r="D34" s="106"/>
    </row>
    <row r="35" spans="1:4" x14ac:dyDescent="0.2">
      <c r="A35" s="16"/>
      <c r="B35" s="15"/>
      <c r="C35" s="105"/>
      <c r="D35" s="106"/>
    </row>
    <row r="36" spans="1:4" x14ac:dyDescent="0.2">
      <c r="A36" s="14" t="s">
        <v>14</v>
      </c>
      <c r="B36" s="15">
        <f>SUM(B31:B33)</f>
        <v>2884.21</v>
      </c>
      <c r="C36" s="101"/>
      <c r="D36" s="102"/>
    </row>
    <row r="37" spans="1:4" x14ac:dyDescent="0.2">
      <c r="B37" s="2"/>
      <c r="C37" s="3"/>
      <c r="D37" s="3"/>
    </row>
    <row r="38" spans="1:4" x14ac:dyDescent="0.2">
      <c r="B38" s="2"/>
      <c r="C38" s="3"/>
      <c r="D38" s="3"/>
    </row>
    <row r="39" spans="1:4" x14ac:dyDescent="0.2">
      <c r="B39" s="2"/>
      <c r="C39" s="3"/>
      <c r="D39" s="3"/>
    </row>
    <row r="40" spans="1:4" x14ac:dyDescent="0.2">
      <c r="B40" s="2"/>
    </row>
    <row r="41" spans="1:4" x14ac:dyDescent="0.2">
      <c r="B41" s="2"/>
    </row>
    <row r="42" spans="1:4" x14ac:dyDescent="0.2">
      <c r="B42" s="2"/>
    </row>
    <row r="43" spans="1:4" x14ac:dyDescent="0.2">
      <c r="B43" s="2"/>
    </row>
  </sheetData>
  <mergeCells count="32">
    <mergeCell ref="C36:D36"/>
    <mergeCell ref="C9:D9"/>
    <mergeCell ref="C30:D30"/>
    <mergeCell ref="C31:D31"/>
    <mergeCell ref="C32:D32"/>
    <mergeCell ref="C33:D33"/>
    <mergeCell ref="C34:D34"/>
    <mergeCell ref="C35:D35"/>
    <mergeCell ref="J23:K23"/>
    <mergeCell ref="C24:D24"/>
    <mergeCell ref="C19:D19"/>
    <mergeCell ref="C20:D20"/>
    <mergeCell ref="C21:D21"/>
    <mergeCell ref="C22:D22"/>
    <mergeCell ref="C23:D23"/>
    <mergeCell ref="A15:A22"/>
    <mergeCell ref="C15:D15"/>
    <mergeCell ref="C16:D16"/>
    <mergeCell ref="C17:D17"/>
    <mergeCell ref="C18:D18"/>
    <mergeCell ref="A10:A11"/>
    <mergeCell ref="C10:D10"/>
    <mergeCell ref="C11:D11"/>
    <mergeCell ref="C12:D12"/>
    <mergeCell ref="C14:D14"/>
    <mergeCell ref="A4:A9"/>
    <mergeCell ref="C3:D3"/>
    <mergeCell ref="C4:D4"/>
    <mergeCell ref="C5:D5"/>
    <mergeCell ref="C6:D6"/>
    <mergeCell ref="C7:D7"/>
    <mergeCell ref="C8:D8"/>
  </mergeCells>
  <pageMargins left="0.39370078740157483" right="0.15748031496062992" top="0.15748031496062992" bottom="0.19685039370078741" header="0.15748031496062992" footer="0.15748031496062992"/>
  <pageSetup paperSize="9" orientation="landscape" r:id="rId1"/>
  <headerFooter alignWithMargins="0"/>
  <ignoredErrors>
    <ignoredError sqref="G9:G1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CD316-6D6B-4088-91D2-120620333B77}">
  <dimension ref="A2:I86"/>
  <sheetViews>
    <sheetView tabSelected="1" workbookViewId="0">
      <selection activeCell="E93" sqref="E93"/>
    </sheetView>
  </sheetViews>
  <sheetFormatPr defaultRowHeight="12.75" x14ac:dyDescent="0.2"/>
  <cols>
    <col min="1" max="1" width="29.7109375" style="37" customWidth="1"/>
    <col min="2" max="2" width="18.42578125" style="37" customWidth="1"/>
    <col min="3" max="4" width="11.140625" style="37" customWidth="1"/>
    <col min="5" max="5" width="24" style="37" customWidth="1"/>
    <col min="6" max="6" width="12.28515625" style="37" customWidth="1"/>
    <col min="7" max="7" width="13.28515625" style="37" customWidth="1"/>
    <col min="8" max="16384" width="9.140625" style="37"/>
  </cols>
  <sheetData>
    <row r="2" spans="1:7" s="23" customFormat="1" ht="15" x14ac:dyDescent="0.2">
      <c r="A2" s="19" t="s">
        <v>82</v>
      </c>
    </row>
    <row r="3" spans="1:7" s="23" customFormat="1" x14ac:dyDescent="0.2">
      <c r="A3" s="27" t="s">
        <v>56</v>
      </c>
      <c r="B3" s="27" t="s">
        <v>55</v>
      </c>
      <c r="C3" s="92" t="s">
        <v>54</v>
      </c>
      <c r="D3" s="93"/>
      <c r="E3" s="27" t="s">
        <v>156</v>
      </c>
      <c r="F3" s="27" t="s">
        <v>52</v>
      </c>
      <c r="G3" s="42" t="s">
        <v>17</v>
      </c>
    </row>
    <row r="4" spans="1:7" s="23" customFormat="1" ht="12.75" customHeight="1" x14ac:dyDescent="0.2">
      <c r="A4" s="122" t="s">
        <v>81</v>
      </c>
      <c r="B4" s="45" t="s">
        <v>151</v>
      </c>
      <c r="C4" s="109" t="s">
        <v>153</v>
      </c>
      <c r="D4" s="110"/>
      <c r="E4" s="46">
        <v>6.97</v>
      </c>
      <c r="F4" s="45">
        <v>21</v>
      </c>
      <c r="G4" s="24">
        <f>E4*F4</f>
        <v>146.37</v>
      </c>
    </row>
    <row r="5" spans="1:7" s="23" customFormat="1" x14ac:dyDescent="0.2">
      <c r="A5" s="123"/>
      <c r="B5" s="40" t="s">
        <v>152</v>
      </c>
      <c r="C5" s="109" t="s">
        <v>154</v>
      </c>
      <c r="D5" s="110"/>
      <c r="E5" s="41">
        <v>2.75</v>
      </c>
      <c r="F5" s="40">
        <v>41</v>
      </c>
      <c r="G5" s="24">
        <f>E5*F5</f>
        <v>112.75</v>
      </c>
    </row>
    <row r="6" spans="1:7" s="23" customFormat="1" x14ac:dyDescent="0.2">
      <c r="A6" s="123"/>
      <c r="B6" s="44" t="s">
        <v>76</v>
      </c>
      <c r="C6" s="107" t="s">
        <v>145</v>
      </c>
      <c r="D6" s="108"/>
      <c r="E6" s="43"/>
      <c r="F6" s="38"/>
      <c r="G6" s="31">
        <f>SUM(G4:G5)</f>
        <v>259.12</v>
      </c>
    </row>
    <row r="7" spans="1:7" s="23" customFormat="1" x14ac:dyDescent="0.2">
      <c r="A7" s="123"/>
      <c r="B7" s="44" t="s">
        <v>57</v>
      </c>
      <c r="C7" s="107"/>
      <c r="D7" s="108"/>
      <c r="E7" s="43"/>
      <c r="F7" s="38"/>
      <c r="G7" s="31">
        <f>G6*2</f>
        <v>518.24</v>
      </c>
    </row>
    <row r="8" spans="1:7" s="23" customFormat="1" x14ac:dyDescent="0.2">
      <c r="A8" s="123"/>
      <c r="B8" s="40" t="s">
        <v>161</v>
      </c>
      <c r="C8" s="109" t="s">
        <v>155</v>
      </c>
      <c r="D8" s="110"/>
      <c r="E8" s="40">
        <v>5.93</v>
      </c>
      <c r="F8" s="40">
        <v>21</v>
      </c>
      <c r="G8" s="24">
        <f>E8*F8</f>
        <v>124.53</v>
      </c>
    </row>
    <row r="9" spans="1:7" s="23" customFormat="1" x14ac:dyDescent="0.2">
      <c r="A9" s="123"/>
      <c r="B9" s="44" t="s">
        <v>76</v>
      </c>
      <c r="C9" s="107" t="s">
        <v>146</v>
      </c>
      <c r="D9" s="108"/>
      <c r="E9" s="43"/>
      <c r="F9" s="38"/>
      <c r="G9" s="31">
        <f>SUM(G8)</f>
        <v>124.53</v>
      </c>
    </row>
    <row r="10" spans="1:7" s="23" customFormat="1" x14ac:dyDescent="0.2">
      <c r="A10" s="123"/>
      <c r="B10" s="44" t="s">
        <v>48</v>
      </c>
      <c r="C10" s="107"/>
      <c r="D10" s="108"/>
      <c r="E10" s="43"/>
      <c r="F10" s="38"/>
      <c r="G10" s="31">
        <f>G9*4</f>
        <v>498.12</v>
      </c>
    </row>
    <row r="11" spans="1:7" s="49" customFormat="1" x14ac:dyDescent="0.2">
      <c r="A11" s="123"/>
      <c r="B11" s="40" t="s">
        <v>152</v>
      </c>
      <c r="C11" s="109" t="s">
        <v>160</v>
      </c>
      <c r="D11" s="110"/>
      <c r="E11" s="41">
        <v>2.5</v>
      </c>
      <c r="F11" s="40">
        <v>55</v>
      </c>
      <c r="G11" s="24">
        <f>E11*F11</f>
        <v>137.5</v>
      </c>
    </row>
    <row r="12" spans="1:7" s="49" customFormat="1" x14ac:dyDescent="0.2">
      <c r="A12" s="123"/>
      <c r="B12" s="50" t="s">
        <v>76</v>
      </c>
      <c r="C12" s="107" t="s">
        <v>146</v>
      </c>
      <c r="D12" s="108"/>
      <c r="E12" s="43"/>
      <c r="F12" s="38"/>
      <c r="G12" s="31">
        <f>SUM(G11)</f>
        <v>137.5</v>
      </c>
    </row>
    <row r="13" spans="1:7" s="49" customFormat="1" x14ac:dyDescent="0.2">
      <c r="A13" s="123"/>
      <c r="B13" s="50" t="s">
        <v>57</v>
      </c>
      <c r="C13" s="107"/>
      <c r="D13" s="108"/>
      <c r="E13" s="43"/>
      <c r="F13" s="38"/>
      <c r="G13" s="31">
        <f>G12*2</f>
        <v>275</v>
      </c>
    </row>
    <row r="14" spans="1:7" s="49" customFormat="1" x14ac:dyDescent="0.2">
      <c r="A14" s="123"/>
      <c r="B14" s="40" t="s">
        <v>157</v>
      </c>
      <c r="C14" s="109" t="s">
        <v>158</v>
      </c>
      <c r="D14" s="110"/>
      <c r="E14" s="41">
        <v>0.7</v>
      </c>
      <c r="F14" s="40">
        <v>29</v>
      </c>
      <c r="G14" s="24">
        <f t="shared" ref="G14:G15" si="0">E14*F14</f>
        <v>20.299999999999997</v>
      </c>
    </row>
    <row r="15" spans="1:7" s="49" customFormat="1" x14ac:dyDescent="0.2">
      <c r="A15" s="123"/>
      <c r="B15" s="40" t="s">
        <v>152</v>
      </c>
      <c r="C15" s="109" t="s">
        <v>159</v>
      </c>
      <c r="D15" s="110"/>
      <c r="E15" s="40">
        <v>2.19</v>
      </c>
      <c r="F15" s="40">
        <v>42</v>
      </c>
      <c r="G15" s="24">
        <f t="shared" si="0"/>
        <v>91.98</v>
      </c>
    </row>
    <row r="16" spans="1:7" s="49" customFormat="1" x14ac:dyDescent="0.2">
      <c r="A16" s="123"/>
      <c r="B16" s="50" t="s">
        <v>76</v>
      </c>
      <c r="C16" s="107" t="s">
        <v>147</v>
      </c>
      <c r="D16" s="108"/>
      <c r="E16" s="43"/>
      <c r="F16" s="38"/>
      <c r="G16" s="31">
        <f>SUM(G14:G15)</f>
        <v>112.28</v>
      </c>
    </row>
    <row r="17" spans="1:9" s="49" customFormat="1" x14ac:dyDescent="0.2">
      <c r="A17" s="123"/>
      <c r="B17" s="50" t="s">
        <v>57</v>
      </c>
      <c r="C17" s="107"/>
      <c r="D17" s="108"/>
      <c r="E17" s="43"/>
      <c r="F17" s="38"/>
      <c r="G17" s="31">
        <f>G16*2</f>
        <v>224.56</v>
      </c>
    </row>
    <row r="18" spans="1:9" s="49" customFormat="1" x14ac:dyDescent="0.2">
      <c r="A18" s="123"/>
      <c r="B18" s="40" t="s">
        <v>149</v>
      </c>
      <c r="C18" s="109" t="s">
        <v>162</v>
      </c>
      <c r="D18" s="110"/>
      <c r="E18" s="40">
        <v>0.95</v>
      </c>
      <c r="F18" s="40">
        <v>47</v>
      </c>
      <c r="G18" s="24">
        <f t="shared" ref="G18:G19" si="1">E18*F18</f>
        <v>44.65</v>
      </c>
    </row>
    <row r="19" spans="1:9" s="49" customFormat="1" x14ac:dyDescent="0.2">
      <c r="A19" s="123"/>
      <c r="B19" s="40" t="s">
        <v>150</v>
      </c>
      <c r="C19" s="109" t="s">
        <v>163</v>
      </c>
      <c r="D19" s="110"/>
      <c r="E19" s="40">
        <v>0.48</v>
      </c>
      <c r="F19" s="40">
        <v>5</v>
      </c>
      <c r="G19" s="24">
        <f t="shared" si="1"/>
        <v>2.4</v>
      </c>
    </row>
    <row r="20" spans="1:9" s="49" customFormat="1" x14ac:dyDescent="0.2">
      <c r="A20" s="123"/>
      <c r="B20" s="50" t="s">
        <v>76</v>
      </c>
      <c r="C20" s="107" t="s">
        <v>148</v>
      </c>
      <c r="D20" s="108"/>
      <c r="E20" s="43"/>
      <c r="F20" s="38"/>
      <c r="G20" s="31">
        <f>SUM(G18:G19)</f>
        <v>47.05</v>
      </c>
    </row>
    <row r="21" spans="1:9" s="49" customFormat="1" x14ac:dyDescent="0.2">
      <c r="A21" s="123"/>
      <c r="B21" s="50" t="s">
        <v>57</v>
      </c>
      <c r="C21" s="107"/>
      <c r="D21" s="108"/>
      <c r="E21" s="43"/>
      <c r="F21" s="38"/>
      <c r="G21" s="31">
        <f>G20*2</f>
        <v>94.1</v>
      </c>
    </row>
    <row r="22" spans="1:9" s="23" customFormat="1" ht="12.75" customHeight="1" x14ac:dyDescent="0.2">
      <c r="A22" s="123"/>
      <c r="B22" s="40"/>
      <c r="C22" s="109"/>
      <c r="D22" s="111"/>
      <c r="E22" s="40"/>
      <c r="F22" s="40"/>
      <c r="G22" s="24"/>
    </row>
    <row r="23" spans="1:9" s="23" customFormat="1" x14ac:dyDescent="0.2">
      <c r="A23" s="123"/>
      <c r="B23" s="50" t="s">
        <v>57</v>
      </c>
      <c r="C23" s="107"/>
      <c r="D23" s="108"/>
      <c r="E23" s="43"/>
      <c r="F23" s="38"/>
      <c r="G23" s="31">
        <f>SUM(G7+G13+G17+G21)</f>
        <v>1111.8999999999999</v>
      </c>
    </row>
    <row r="24" spans="1:9" s="49" customFormat="1" x14ac:dyDescent="0.2">
      <c r="A24" s="123"/>
      <c r="B24" s="50" t="s">
        <v>48</v>
      </c>
      <c r="C24" s="107"/>
      <c r="D24" s="108"/>
      <c r="E24" s="43"/>
      <c r="F24" s="38"/>
      <c r="G24" s="31">
        <f>SUM(G10)</f>
        <v>498.12</v>
      </c>
    </row>
    <row r="25" spans="1:9" s="23" customFormat="1" x14ac:dyDescent="0.2">
      <c r="A25" s="124"/>
      <c r="B25" s="50" t="s">
        <v>76</v>
      </c>
      <c r="C25" s="107"/>
      <c r="D25" s="108"/>
      <c r="E25" s="43"/>
      <c r="F25" s="38"/>
      <c r="G25" s="21">
        <f>SUM(G7+G10+G13+G17+G21)</f>
        <v>1610.02</v>
      </c>
    </row>
    <row r="26" spans="1:9" s="23" customFormat="1" x14ac:dyDescent="0.2"/>
    <row r="27" spans="1:9" s="23" customFormat="1" x14ac:dyDescent="0.2">
      <c r="A27" s="27" t="s">
        <v>56</v>
      </c>
      <c r="B27" s="27" t="s">
        <v>55</v>
      </c>
      <c r="C27" s="92" t="s">
        <v>54</v>
      </c>
      <c r="D27" s="93"/>
      <c r="E27" s="27" t="s">
        <v>53</v>
      </c>
      <c r="F27" s="27" t="s">
        <v>52</v>
      </c>
      <c r="G27" s="42" t="s">
        <v>17</v>
      </c>
    </row>
    <row r="28" spans="1:9" s="23" customFormat="1" ht="12.75" customHeight="1" x14ac:dyDescent="0.2">
      <c r="A28" s="122" t="s">
        <v>80</v>
      </c>
      <c r="B28" s="40">
        <v>1</v>
      </c>
      <c r="C28" s="120">
        <v>1.2</v>
      </c>
      <c r="D28" s="121"/>
      <c r="E28" s="41">
        <v>2.08</v>
      </c>
      <c r="F28" s="40">
        <v>29</v>
      </c>
      <c r="G28" s="24">
        <f t="shared" ref="G28:G46" si="2">C28*E28*F28</f>
        <v>72.384</v>
      </c>
    </row>
    <row r="29" spans="1:9" s="23" customFormat="1" x14ac:dyDescent="0.2">
      <c r="A29" s="123"/>
      <c r="B29" s="40">
        <v>2</v>
      </c>
      <c r="C29" s="109">
        <v>1.1599999999999999</v>
      </c>
      <c r="D29" s="110"/>
      <c r="E29" s="41">
        <v>2.4</v>
      </c>
      <c r="F29" s="40">
        <v>89</v>
      </c>
      <c r="G29" s="24">
        <f t="shared" si="2"/>
        <v>247.77599999999998</v>
      </c>
    </row>
    <row r="30" spans="1:9" s="23" customFormat="1" x14ac:dyDescent="0.2">
      <c r="A30" s="123"/>
      <c r="B30" s="40">
        <v>3</v>
      </c>
      <c r="C30" s="109">
        <v>1.08</v>
      </c>
      <c r="D30" s="110"/>
      <c r="E30" s="41">
        <v>2.33</v>
      </c>
      <c r="F30" s="40">
        <v>12</v>
      </c>
      <c r="G30" s="24">
        <f t="shared" si="2"/>
        <v>30.196800000000003</v>
      </c>
      <c r="I30" s="49"/>
    </row>
    <row r="31" spans="1:9" s="23" customFormat="1" x14ac:dyDescent="0.2">
      <c r="A31" s="123"/>
      <c r="B31" s="40">
        <v>4</v>
      </c>
      <c r="C31" s="109">
        <v>1.0900000000000001</v>
      </c>
      <c r="D31" s="110"/>
      <c r="E31" s="41">
        <v>2.0699999999999998</v>
      </c>
      <c r="F31" s="40">
        <v>12</v>
      </c>
      <c r="G31" s="24">
        <f t="shared" si="2"/>
        <v>27.075600000000001</v>
      </c>
      <c r="I31" s="49"/>
    </row>
    <row r="32" spans="1:9" s="23" customFormat="1" x14ac:dyDescent="0.2">
      <c r="A32" s="123"/>
      <c r="B32" s="40">
        <v>5</v>
      </c>
      <c r="C32" s="109">
        <v>1.1499999999999999</v>
      </c>
      <c r="D32" s="110"/>
      <c r="E32" s="41">
        <v>1.58</v>
      </c>
      <c r="F32" s="40">
        <v>16</v>
      </c>
      <c r="G32" s="24">
        <f t="shared" si="2"/>
        <v>29.071999999999999</v>
      </c>
      <c r="I32" s="49"/>
    </row>
    <row r="33" spans="1:9" s="23" customFormat="1" x14ac:dyDescent="0.2">
      <c r="A33" s="123"/>
      <c r="B33" s="40">
        <v>6</v>
      </c>
      <c r="C33" s="109">
        <v>1.1399999999999999</v>
      </c>
      <c r="D33" s="110"/>
      <c r="E33" s="41">
        <v>1.42</v>
      </c>
      <c r="F33" s="40">
        <v>46</v>
      </c>
      <c r="G33" s="24">
        <f t="shared" si="2"/>
        <v>74.464799999999997</v>
      </c>
      <c r="I33" s="49"/>
    </row>
    <row r="34" spans="1:9" s="23" customFormat="1" x14ac:dyDescent="0.2">
      <c r="A34" s="123"/>
      <c r="B34" s="40">
        <v>7</v>
      </c>
      <c r="C34" s="109">
        <v>1.07</v>
      </c>
      <c r="D34" s="110"/>
      <c r="E34" s="41">
        <v>1.61</v>
      </c>
      <c r="F34" s="40">
        <v>6</v>
      </c>
      <c r="G34" s="24">
        <f t="shared" si="2"/>
        <v>10.336200000000002</v>
      </c>
      <c r="I34" s="49"/>
    </row>
    <row r="35" spans="1:9" s="23" customFormat="1" x14ac:dyDescent="0.2">
      <c r="A35" s="123"/>
      <c r="B35" s="40">
        <v>8</v>
      </c>
      <c r="C35" s="109">
        <v>1.24</v>
      </c>
      <c r="D35" s="110"/>
      <c r="E35" s="41">
        <v>1.1499999999999999</v>
      </c>
      <c r="F35" s="40">
        <v>5</v>
      </c>
      <c r="G35" s="24">
        <f t="shared" si="2"/>
        <v>7.13</v>
      </c>
    </row>
    <row r="36" spans="1:9" s="23" customFormat="1" x14ac:dyDescent="0.2">
      <c r="A36" s="123"/>
      <c r="B36" s="40">
        <v>9</v>
      </c>
      <c r="C36" s="109">
        <v>1.22</v>
      </c>
      <c r="D36" s="110"/>
      <c r="E36" s="41">
        <v>2.1800000000000002</v>
      </c>
      <c r="F36" s="40">
        <v>4</v>
      </c>
      <c r="G36" s="24">
        <f t="shared" si="2"/>
        <v>10.638400000000001</v>
      </c>
    </row>
    <row r="37" spans="1:9" s="23" customFormat="1" x14ac:dyDescent="0.2">
      <c r="A37" s="123"/>
      <c r="B37" s="40">
        <v>12</v>
      </c>
      <c r="C37" s="120">
        <v>1.3</v>
      </c>
      <c r="D37" s="121"/>
      <c r="E37" s="41">
        <v>2.36</v>
      </c>
      <c r="F37" s="40">
        <v>3</v>
      </c>
      <c r="G37" s="24">
        <f t="shared" si="2"/>
        <v>9.2040000000000006</v>
      </c>
    </row>
    <row r="38" spans="1:9" s="23" customFormat="1" x14ac:dyDescent="0.2">
      <c r="A38" s="123"/>
      <c r="B38" s="40">
        <v>13</v>
      </c>
      <c r="C38" s="109">
        <v>2.35</v>
      </c>
      <c r="D38" s="110"/>
      <c r="E38" s="41">
        <v>3.19</v>
      </c>
      <c r="F38" s="40">
        <v>1</v>
      </c>
      <c r="G38" s="24">
        <f t="shared" si="2"/>
        <v>7.4965000000000002</v>
      </c>
    </row>
    <row r="39" spans="1:9" s="23" customFormat="1" x14ac:dyDescent="0.2">
      <c r="A39" s="123"/>
      <c r="B39" s="40">
        <v>14</v>
      </c>
      <c r="C39" s="109">
        <v>0.93</v>
      </c>
      <c r="D39" s="110"/>
      <c r="E39" s="41">
        <v>2.06</v>
      </c>
      <c r="F39" s="40">
        <v>2</v>
      </c>
      <c r="G39" s="24">
        <f t="shared" si="2"/>
        <v>3.8316000000000003</v>
      </c>
    </row>
    <row r="40" spans="1:9" s="23" customFormat="1" x14ac:dyDescent="0.2">
      <c r="A40" s="123"/>
      <c r="B40" s="40">
        <v>16</v>
      </c>
      <c r="C40" s="109">
        <v>0.97</v>
      </c>
      <c r="D40" s="110"/>
      <c r="E40" s="41">
        <v>1.47</v>
      </c>
      <c r="F40" s="40">
        <v>1</v>
      </c>
      <c r="G40" s="24">
        <f t="shared" si="2"/>
        <v>1.4258999999999999</v>
      </c>
    </row>
    <row r="41" spans="1:9" s="23" customFormat="1" x14ac:dyDescent="0.2">
      <c r="A41" s="123"/>
      <c r="B41" s="40">
        <v>17</v>
      </c>
      <c r="C41" s="120">
        <v>1</v>
      </c>
      <c r="D41" s="121"/>
      <c r="E41" s="41">
        <v>1.7</v>
      </c>
      <c r="F41" s="40">
        <v>1</v>
      </c>
      <c r="G41" s="24">
        <f t="shared" si="2"/>
        <v>1.7</v>
      </c>
    </row>
    <row r="42" spans="1:9" s="23" customFormat="1" x14ac:dyDescent="0.2">
      <c r="A42" s="123"/>
      <c r="B42" s="40">
        <v>18</v>
      </c>
      <c r="C42" s="109">
        <v>1.36</v>
      </c>
      <c r="D42" s="110"/>
      <c r="E42" s="41">
        <v>1.32</v>
      </c>
      <c r="F42" s="40">
        <v>1</v>
      </c>
      <c r="G42" s="24">
        <f t="shared" si="2"/>
        <v>1.7952000000000001</v>
      </c>
    </row>
    <row r="43" spans="1:9" s="23" customFormat="1" x14ac:dyDescent="0.2">
      <c r="A43" s="123"/>
      <c r="B43" s="40" t="s">
        <v>58</v>
      </c>
      <c r="C43" s="109">
        <v>0.85</v>
      </c>
      <c r="D43" s="110"/>
      <c r="E43" s="41">
        <v>1.1499999999999999</v>
      </c>
      <c r="F43" s="40">
        <v>1</v>
      </c>
      <c r="G43" s="24">
        <f t="shared" si="2"/>
        <v>0.97749999999999992</v>
      </c>
    </row>
    <row r="44" spans="1:9" s="23" customFormat="1" x14ac:dyDescent="0.2">
      <c r="A44" s="123"/>
      <c r="B44" s="40" t="s">
        <v>79</v>
      </c>
      <c r="C44" s="120">
        <v>0.9</v>
      </c>
      <c r="D44" s="121"/>
      <c r="E44" s="41">
        <v>1.9</v>
      </c>
      <c r="F44" s="40">
        <v>1</v>
      </c>
      <c r="G44" s="24">
        <f t="shared" si="2"/>
        <v>1.71</v>
      </c>
    </row>
    <row r="45" spans="1:9" s="23" customFormat="1" x14ac:dyDescent="0.2">
      <c r="A45" s="123"/>
      <c r="B45" s="40" t="s">
        <v>78</v>
      </c>
      <c r="C45" s="109">
        <v>1.25</v>
      </c>
      <c r="D45" s="110"/>
      <c r="E45" s="41">
        <v>2.44</v>
      </c>
      <c r="F45" s="40">
        <v>1</v>
      </c>
      <c r="G45" s="24">
        <f t="shared" si="2"/>
        <v>3.05</v>
      </c>
    </row>
    <row r="46" spans="1:9" s="23" customFormat="1" x14ac:dyDescent="0.2">
      <c r="A46" s="123"/>
      <c r="B46" s="40" t="s">
        <v>77</v>
      </c>
      <c r="C46" s="120">
        <v>0.8</v>
      </c>
      <c r="D46" s="121"/>
      <c r="E46" s="41">
        <v>1</v>
      </c>
      <c r="F46" s="40">
        <v>10</v>
      </c>
      <c r="G46" s="24">
        <f t="shared" si="2"/>
        <v>8</v>
      </c>
    </row>
    <row r="47" spans="1:9" s="23" customFormat="1" x14ac:dyDescent="0.2">
      <c r="A47" s="123"/>
      <c r="B47" s="112" t="s">
        <v>76</v>
      </c>
      <c r="C47" s="112"/>
      <c r="D47" s="112"/>
      <c r="E47" s="112"/>
      <c r="F47" s="38"/>
      <c r="G47" s="31">
        <f>SUM(G28:G46)</f>
        <v>548.26449999999988</v>
      </c>
    </row>
    <row r="48" spans="1:9" s="23" customFormat="1" x14ac:dyDescent="0.2">
      <c r="A48" s="124"/>
      <c r="B48" s="112" t="s">
        <v>57</v>
      </c>
      <c r="C48" s="112"/>
      <c r="D48" s="112"/>
      <c r="E48" s="112"/>
      <c r="F48" s="38"/>
      <c r="G48" s="21">
        <f>G47*2</f>
        <v>1096.5289999999998</v>
      </c>
    </row>
    <row r="49" spans="1:7" s="23" customFormat="1" x14ac:dyDescent="0.2"/>
    <row r="50" spans="1:7" s="23" customFormat="1" x14ac:dyDescent="0.2">
      <c r="A50" s="27" t="s">
        <v>56</v>
      </c>
      <c r="B50" s="27" t="s">
        <v>55</v>
      </c>
      <c r="C50" s="92" t="s">
        <v>54</v>
      </c>
      <c r="D50" s="93"/>
      <c r="E50" s="27" t="s">
        <v>53</v>
      </c>
      <c r="F50" s="27" t="s">
        <v>52</v>
      </c>
      <c r="G50" s="42" t="s">
        <v>17</v>
      </c>
    </row>
    <row r="51" spans="1:7" s="23" customFormat="1" ht="12.75" customHeight="1" x14ac:dyDescent="0.2">
      <c r="A51" s="122" t="s">
        <v>75</v>
      </c>
      <c r="B51" s="40" t="s">
        <v>74</v>
      </c>
      <c r="C51" s="120">
        <v>1.17</v>
      </c>
      <c r="D51" s="121"/>
      <c r="E51" s="41">
        <v>1.7</v>
      </c>
      <c r="F51" s="40">
        <v>3</v>
      </c>
      <c r="G51" s="24">
        <f t="shared" ref="G51:G64" si="3">C51*E51*F51</f>
        <v>5.9669999999999996</v>
      </c>
    </row>
    <row r="52" spans="1:7" s="23" customFormat="1" x14ac:dyDescent="0.2">
      <c r="A52" s="123"/>
      <c r="B52" s="40" t="s">
        <v>73</v>
      </c>
      <c r="C52" s="120">
        <v>1</v>
      </c>
      <c r="D52" s="121"/>
      <c r="E52" s="41">
        <v>0.6</v>
      </c>
      <c r="F52" s="40">
        <v>6</v>
      </c>
      <c r="G52" s="24">
        <f t="shared" si="3"/>
        <v>3.5999999999999996</v>
      </c>
    </row>
    <row r="53" spans="1:7" s="23" customFormat="1" x14ac:dyDescent="0.2">
      <c r="A53" s="123"/>
      <c r="B53" s="40" t="s">
        <v>72</v>
      </c>
      <c r="C53" s="120">
        <v>1.2</v>
      </c>
      <c r="D53" s="121"/>
      <c r="E53" s="41">
        <v>1.8</v>
      </c>
      <c r="F53" s="40">
        <v>20</v>
      </c>
      <c r="G53" s="24">
        <f t="shared" si="3"/>
        <v>43.2</v>
      </c>
    </row>
    <row r="54" spans="1:7" s="23" customFormat="1" x14ac:dyDescent="0.2">
      <c r="A54" s="123"/>
      <c r="B54" s="40" t="s">
        <v>71</v>
      </c>
      <c r="C54" s="120">
        <v>1.3</v>
      </c>
      <c r="D54" s="121"/>
      <c r="E54" s="41">
        <v>2.2000000000000002</v>
      </c>
      <c r="F54" s="40">
        <v>2</v>
      </c>
      <c r="G54" s="24">
        <f t="shared" si="3"/>
        <v>5.7200000000000006</v>
      </c>
    </row>
    <row r="55" spans="1:7" s="23" customFormat="1" x14ac:dyDescent="0.2">
      <c r="A55" s="123"/>
      <c r="B55" s="40" t="s">
        <v>70</v>
      </c>
      <c r="C55" s="120">
        <v>1.2</v>
      </c>
      <c r="D55" s="121"/>
      <c r="E55" s="41">
        <v>2.1800000000000002</v>
      </c>
      <c r="F55" s="40">
        <v>27</v>
      </c>
      <c r="G55" s="24">
        <f t="shared" si="3"/>
        <v>70.632000000000005</v>
      </c>
    </row>
    <row r="56" spans="1:7" s="23" customFormat="1" x14ac:dyDescent="0.2">
      <c r="A56" s="123"/>
      <c r="B56" s="40" t="s">
        <v>69</v>
      </c>
      <c r="C56" s="120">
        <v>1.2</v>
      </c>
      <c r="D56" s="121"/>
      <c r="E56" s="41">
        <v>2.1</v>
      </c>
      <c r="F56" s="40">
        <v>2</v>
      </c>
      <c r="G56" s="24">
        <f t="shared" si="3"/>
        <v>5.04</v>
      </c>
    </row>
    <row r="57" spans="1:7" s="23" customFormat="1" x14ac:dyDescent="0.2">
      <c r="A57" s="123"/>
      <c r="B57" s="40" t="s">
        <v>68</v>
      </c>
      <c r="C57" s="120">
        <v>1.2</v>
      </c>
      <c r="D57" s="121"/>
      <c r="E57" s="41">
        <v>2</v>
      </c>
      <c r="F57" s="40">
        <v>28</v>
      </c>
      <c r="G57" s="24">
        <f t="shared" si="3"/>
        <v>67.2</v>
      </c>
    </row>
    <row r="58" spans="1:7" s="23" customFormat="1" x14ac:dyDescent="0.2">
      <c r="A58" s="123"/>
      <c r="B58" s="40" t="s">
        <v>67</v>
      </c>
      <c r="C58" s="120">
        <v>1.2</v>
      </c>
      <c r="D58" s="121"/>
      <c r="E58" s="41">
        <v>1.5</v>
      </c>
      <c r="F58" s="40">
        <v>15</v>
      </c>
      <c r="G58" s="24">
        <f t="shared" si="3"/>
        <v>26.999999999999996</v>
      </c>
    </row>
    <row r="59" spans="1:7" s="23" customFormat="1" x14ac:dyDescent="0.2">
      <c r="A59" s="123"/>
      <c r="B59" s="40" t="s">
        <v>66</v>
      </c>
      <c r="C59" s="120">
        <v>1.2</v>
      </c>
      <c r="D59" s="121"/>
      <c r="E59" s="41">
        <v>1.8</v>
      </c>
      <c r="F59" s="40">
        <v>18</v>
      </c>
      <c r="G59" s="24">
        <f t="shared" si="3"/>
        <v>38.880000000000003</v>
      </c>
    </row>
    <row r="60" spans="1:7" s="23" customFormat="1" x14ac:dyDescent="0.2">
      <c r="A60" s="123"/>
      <c r="B60" s="40" t="s">
        <v>65</v>
      </c>
      <c r="C60" s="120">
        <v>1.2</v>
      </c>
      <c r="D60" s="121"/>
      <c r="E60" s="41">
        <v>1.5</v>
      </c>
      <c r="F60" s="40">
        <v>12</v>
      </c>
      <c r="G60" s="24">
        <f t="shared" si="3"/>
        <v>21.599999999999998</v>
      </c>
    </row>
    <row r="61" spans="1:7" s="23" customFormat="1" x14ac:dyDescent="0.2">
      <c r="A61" s="123"/>
      <c r="B61" s="40" t="s">
        <v>64</v>
      </c>
      <c r="C61" s="120">
        <v>0.85</v>
      </c>
      <c r="D61" s="121"/>
      <c r="E61" s="41">
        <v>1.1000000000000001</v>
      </c>
      <c r="F61" s="40">
        <v>20</v>
      </c>
      <c r="G61" s="24">
        <f t="shared" si="3"/>
        <v>18.700000000000003</v>
      </c>
    </row>
    <row r="62" spans="1:7" s="23" customFormat="1" x14ac:dyDescent="0.2">
      <c r="A62" s="123"/>
      <c r="B62" s="40" t="s">
        <v>62</v>
      </c>
      <c r="C62" s="120">
        <v>1.1000000000000001</v>
      </c>
      <c r="D62" s="121"/>
      <c r="E62" s="41">
        <v>0.6</v>
      </c>
      <c r="F62" s="40">
        <v>1</v>
      </c>
      <c r="G62" s="24">
        <f t="shared" si="3"/>
        <v>0.66</v>
      </c>
    </row>
    <row r="63" spans="1:7" s="23" customFormat="1" x14ac:dyDescent="0.2">
      <c r="A63" s="123"/>
      <c r="B63" s="40" t="s">
        <v>61</v>
      </c>
      <c r="C63" s="120">
        <v>0.9</v>
      </c>
      <c r="D63" s="121"/>
      <c r="E63" s="41">
        <v>2</v>
      </c>
      <c r="F63" s="40">
        <v>2</v>
      </c>
      <c r="G63" s="24">
        <f t="shared" si="3"/>
        <v>3.6</v>
      </c>
    </row>
    <row r="64" spans="1:7" s="23" customFormat="1" x14ac:dyDescent="0.2">
      <c r="A64" s="123"/>
      <c r="B64" s="40" t="s">
        <v>60</v>
      </c>
      <c r="C64" s="120">
        <v>0.85</v>
      </c>
      <c r="D64" s="121"/>
      <c r="E64" s="41">
        <v>0.56999999999999995</v>
      </c>
      <c r="F64" s="40">
        <v>2</v>
      </c>
      <c r="G64" s="24">
        <f t="shared" si="3"/>
        <v>0.96899999999999986</v>
      </c>
    </row>
    <row r="65" spans="1:7" s="23" customFormat="1" x14ac:dyDescent="0.2">
      <c r="A65" s="123"/>
      <c r="B65" s="112" t="s">
        <v>0</v>
      </c>
      <c r="C65" s="112"/>
      <c r="D65" s="112"/>
      <c r="E65" s="112"/>
      <c r="F65" s="38"/>
      <c r="G65" s="31">
        <f>SUM(G51:G64)</f>
        <v>312.76800000000003</v>
      </c>
    </row>
    <row r="66" spans="1:7" s="23" customFormat="1" x14ac:dyDescent="0.2">
      <c r="A66" s="124"/>
      <c r="B66" s="112" t="s">
        <v>57</v>
      </c>
      <c r="C66" s="112"/>
      <c r="D66" s="112"/>
      <c r="E66" s="112"/>
      <c r="F66" s="38"/>
      <c r="G66" s="31">
        <f>G65*2</f>
        <v>625.53600000000006</v>
      </c>
    </row>
    <row r="67" spans="1:7" s="23" customFormat="1" x14ac:dyDescent="0.2"/>
    <row r="68" spans="1:7" s="23" customFormat="1" x14ac:dyDescent="0.2">
      <c r="A68" s="29" t="s">
        <v>56</v>
      </c>
      <c r="B68" s="27" t="s">
        <v>55</v>
      </c>
      <c r="C68" s="92" t="s">
        <v>54</v>
      </c>
      <c r="D68" s="93"/>
      <c r="E68" s="27" t="s">
        <v>53</v>
      </c>
      <c r="F68" s="27" t="s">
        <v>52</v>
      </c>
      <c r="G68" s="42" t="s">
        <v>17</v>
      </c>
    </row>
    <row r="69" spans="1:7" s="23" customFormat="1" ht="12.75" customHeight="1" x14ac:dyDescent="0.2">
      <c r="A69" s="114" t="s">
        <v>63</v>
      </c>
      <c r="B69" s="40" t="s">
        <v>62</v>
      </c>
      <c r="C69" s="120">
        <v>0.6</v>
      </c>
      <c r="D69" s="121"/>
      <c r="E69" s="41">
        <v>1.4</v>
      </c>
      <c r="F69" s="40">
        <v>11</v>
      </c>
      <c r="G69" s="24">
        <f>C69*E69*F69</f>
        <v>9.24</v>
      </c>
    </row>
    <row r="70" spans="1:7" s="23" customFormat="1" x14ac:dyDescent="0.2">
      <c r="A70" s="115"/>
      <c r="B70" s="40" t="s">
        <v>61</v>
      </c>
      <c r="C70" s="120">
        <v>0.9</v>
      </c>
      <c r="D70" s="121"/>
      <c r="E70" s="41">
        <v>2.1</v>
      </c>
      <c r="F70" s="40">
        <v>6</v>
      </c>
      <c r="G70" s="24">
        <f>C70*E70*F70</f>
        <v>11.34</v>
      </c>
    </row>
    <row r="71" spans="1:7" s="23" customFormat="1" x14ac:dyDescent="0.2">
      <c r="A71" s="115"/>
      <c r="B71" s="40" t="s">
        <v>60</v>
      </c>
      <c r="C71" s="120">
        <v>0.4</v>
      </c>
      <c r="D71" s="121"/>
      <c r="E71" s="41">
        <v>1</v>
      </c>
      <c r="F71" s="40">
        <v>14</v>
      </c>
      <c r="G71" s="24">
        <f>C71*E71*F71</f>
        <v>5.6000000000000005</v>
      </c>
    </row>
    <row r="72" spans="1:7" s="23" customFormat="1" x14ac:dyDescent="0.2">
      <c r="A72" s="115"/>
      <c r="B72" s="40" t="s">
        <v>59</v>
      </c>
      <c r="C72" s="120">
        <v>0.6</v>
      </c>
      <c r="D72" s="121"/>
      <c r="E72" s="41">
        <v>0.6</v>
      </c>
      <c r="F72" s="40">
        <v>1</v>
      </c>
      <c r="G72" s="24">
        <f>C72*E72*F72</f>
        <v>0.36</v>
      </c>
    </row>
    <row r="73" spans="1:7" s="23" customFormat="1" x14ac:dyDescent="0.2">
      <c r="A73" s="115"/>
      <c r="B73" s="40" t="s">
        <v>58</v>
      </c>
      <c r="C73" s="120">
        <v>0.6</v>
      </c>
      <c r="D73" s="121"/>
      <c r="E73" s="41">
        <v>1.2</v>
      </c>
      <c r="F73" s="40">
        <v>4</v>
      </c>
      <c r="G73" s="24">
        <f>C73*E73*F73</f>
        <v>2.88</v>
      </c>
    </row>
    <row r="74" spans="1:7" s="23" customFormat="1" x14ac:dyDescent="0.2">
      <c r="A74" s="115"/>
      <c r="B74" s="112" t="s">
        <v>0</v>
      </c>
      <c r="C74" s="112"/>
      <c r="D74" s="112"/>
      <c r="E74" s="112"/>
      <c r="F74" s="38"/>
      <c r="G74" s="31">
        <f>SUM(G69:G73)</f>
        <v>29.419999999999998</v>
      </c>
    </row>
    <row r="75" spans="1:7" s="23" customFormat="1" x14ac:dyDescent="0.2">
      <c r="A75" s="116"/>
      <c r="B75" s="112" t="s">
        <v>57</v>
      </c>
      <c r="C75" s="112"/>
      <c r="D75" s="112"/>
      <c r="E75" s="112"/>
      <c r="F75" s="38"/>
      <c r="G75" s="31">
        <f>G74*2</f>
        <v>58.839999999999996</v>
      </c>
    </row>
    <row r="76" spans="1:7" s="23" customFormat="1" x14ac:dyDescent="0.2"/>
    <row r="77" spans="1:7" s="23" customFormat="1" x14ac:dyDescent="0.2">
      <c r="A77" s="27" t="s">
        <v>56</v>
      </c>
      <c r="B77" s="27" t="s">
        <v>55</v>
      </c>
      <c r="C77" s="92" t="s">
        <v>54</v>
      </c>
      <c r="D77" s="93"/>
      <c r="E77" s="27" t="s">
        <v>53</v>
      </c>
      <c r="F77" s="27" t="s">
        <v>52</v>
      </c>
      <c r="G77" s="42" t="s">
        <v>17</v>
      </c>
    </row>
    <row r="78" spans="1:7" s="23" customFormat="1" ht="12.75" customHeight="1" x14ac:dyDescent="0.2">
      <c r="A78" s="117" t="s">
        <v>51</v>
      </c>
      <c r="B78" s="40" t="s">
        <v>50</v>
      </c>
      <c r="C78" s="120">
        <v>1.1599999999999999</v>
      </c>
      <c r="D78" s="121"/>
      <c r="E78" s="41">
        <v>2</v>
      </c>
      <c r="F78" s="40">
        <v>4</v>
      </c>
      <c r="G78" s="24">
        <f>C78*E78*F78</f>
        <v>9.2799999999999994</v>
      </c>
    </row>
    <row r="79" spans="1:7" s="23" customFormat="1" x14ac:dyDescent="0.2">
      <c r="A79" s="118"/>
      <c r="B79" s="40" t="s">
        <v>49</v>
      </c>
      <c r="C79" s="120">
        <v>1.32</v>
      </c>
      <c r="D79" s="121"/>
      <c r="E79" s="41">
        <v>2.5</v>
      </c>
      <c r="F79" s="40">
        <v>4</v>
      </c>
      <c r="G79" s="24">
        <f>C79*E79*F79</f>
        <v>13.200000000000001</v>
      </c>
    </row>
    <row r="80" spans="1:7" s="23" customFormat="1" x14ac:dyDescent="0.2">
      <c r="A80" s="118"/>
      <c r="B80" s="112" t="s">
        <v>0</v>
      </c>
      <c r="C80" s="112"/>
      <c r="D80" s="112"/>
      <c r="E80" s="112"/>
      <c r="F80" s="38"/>
      <c r="G80" s="31">
        <f>SUM(G78:G79)</f>
        <v>22.48</v>
      </c>
    </row>
    <row r="81" spans="1:7" s="23" customFormat="1" x14ac:dyDescent="0.2">
      <c r="A81" s="119"/>
      <c r="B81" s="112" t="s">
        <v>48</v>
      </c>
      <c r="C81" s="112"/>
      <c r="D81" s="112"/>
      <c r="E81" s="112"/>
      <c r="F81" s="38"/>
      <c r="G81" s="31">
        <f>G80*4</f>
        <v>89.92</v>
      </c>
    </row>
    <row r="84" spans="1:7" s="49" customFormat="1" x14ac:dyDescent="0.2">
      <c r="A84" s="53"/>
      <c r="B84" s="112" t="s">
        <v>57</v>
      </c>
      <c r="C84" s="112"/>
      <c r="D84" s="112"/>
      <c r="E84" s="112"/>
      <c r="F84" s="38"/>
      <c r="G84" s="21">
        <f>SUM(G7+G13+G17+G21+G48+G66+G75)</f>
        <v>2892.8049999999998</v>
      </c>
    </row>
    <row r="85" spans="1:7" s="49" customFormat="1" x14ac:dyDescent="0.2">
      <c r="A85" s="53"/>
      <c r="B85" s="112" t="s">
        <v>48</v>
      </c>
      <c r="C85" s="112"/>
      <c r="D85" s="112"/>
      <c r="E85" s="112"/>
      <c r="F85" s="38"/>
      <c r="G85" s="21">
        <f>SUM(G10+G81)</f>
        <v>588.04</v>
      </c>
    </row>
    <row r="86" spans="1:7" s="23" customFormat="1" x14ac:dyDescent="0.2">
      <c r="A86" s="39" t="s">
        <v>47</v>
      </c>
      <c r="B86" s="107"/>
      <c r="C86" s="113"/>
      <c r="D86" s="113"/>
      <c r="E86" s="108"/>
      <c r="F86" s="38"/>
      <c r="G86" s="21">
        <f>G25+G48+G66+G75+G81</f>
        <v>3480.8450000000003</v>
      </c>
    </row>
  </sheetData>
  <mergeCells count="83">
    <mergeCell ref="C40:D40"/>
    <mergeCell ref="C3:D3"/>
    <mergeCell ref="A4:A25"/>
    <mergeCell ref="C4:D4"/>
    <mergeCell ref="C5:D5"/>
    <mergeCell ref="C6:D6"/>
    <mergeCell ref="C7:D7"/>
    <mergeCell ref="A28:A48"/>
    <mergeCell ref="C28:D28"/>
    <mergeCell ref="C29:D29"/>
    <mergeCell ref="C30:D30"/>
    <mergeCell ref="C41:D41"/>
    <mergeCell ref="C42:D42"/>
    <mergeCell ref="C43:D43"/>
    <mergeCell ref="C44:D44"/>
    <mergeCell ref="C45:D45"/>
    <mergeCell ref="C27:D27"/>
    <mergeCell ref="C36:D36"/>
    <mergeCell ref="C37:D37"/>
    <mergeCell ref="C38:D38"/>
    <mergeCell ref="C39:D39"/>
    <mergeCell ref="C31:D31"/>
    <mergeCell ref="C32:D32"/>
    <mergeCell ref="C33:D33"/>
    <mergeCell ref="C34:D34"/>
    <mergeCell ref="C35:D35"/>
    <mergeCell ref="C46:D46"/>
    <mergeCell ref="C63:D63"/>
    <mergeCell ref="B48:E48"/>
    <mergeCell ref="C50:D50"/>
    <mergeCell ref="C56:D56"/>
    <mergeCell ref="C57:D57"/>
    <mergeCell ref="C58:D58"/>
    <mergeCell ref="C59:D59"/>
    <mergeCell ref="C60:D60"/>
    <mergeCell ref="B47:E47"/>
    <mergeCell ref="A51:A66"/>
    <mergeCell ref="C51:D51"/>
    <mergeCell ref="C52:D52"/>
    <mergeCell ref="C53:D53"/>
    <mergeCell ref="C54:D54"/>
    <mergeCell ref="C55:D55"/>
    <mergeCell ref="C62:D62"/>
    <mergeCell ref="C64:D64"/>
    <mergeCell ref="B65:E65"/>
    <mergeCell ref="B66:E66"/>
    <mergeCell ref="C61:D61"/>
    <mergeCell ref="C68:D68"/>
    <mergeCell ref="B74:E74"/>
    <mergeCell ref="B75:E75"/>
    <mergeCell ref="C77:D77"/>
    <mergeCell ref="C69:D69"/>
    <mergeCell ref="C70:D70"/>
    <mergeCell ref="C71:D71"/>
    <mergeCell ref="C72:D72"/>
    <mergeCell ref="C73:D73"/>
    <mergeCell ref="B84:E84"/>
    <mergeCell ref="B85:E85"/>
    <mergeCell ref="B86:E86"/>
    <mergeCell ref="A69:A75"/>
    <mergeCell ref="A78:A81"/>
    <mergeCell ref="C78:D78"/>
    <mergeCell ref="C79:D79"/>
    <mergeCell ref="B80:E80"/>
    <mergeCell ref="B81:E81"/>
    <mergeCell ref="C16:D16"/>
    <mergeCell ref="C17:D17"/>
    <mergeCell ref="C8:D8"/>
    <mergeCell ref="C11:D11"/>
    <mergeCell ref="C12:D12"/>
    <mergeCell ref="C13:D13"/>
    <mergeCell ref="C14:D14"/>
    <mergeCell ref="C15:D15"/>
    <mergeCell ref="C9:D9"/>
    <mergeCell ref="C10:D10"/>
    <mergeCell ref="C24:D24"/>
    <mergeCell ref="C25:D25"/>
    <mergeCell ref="C23:D23"/>
    <mergeCell ref="C18:D18"/>
    <mergeCell ref="C19:D19"/>
    <mergeCell ref="C20:D20"/>
    <mergeCell ref="C21:D21"/>
    <mergeCell ref="C22:D22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D6098-D9B1-4F93-8748-B6652502B60D}">
  <dimension ref="A2:G67"/>
  <sheetViews>
    <sheetView topLeftCell="A40" zoomScaleNormal="100" zoomScaleSheetLayoutView="80" workbookViewId="0">
      <selection activeCell="E69" sqref="E69"/>
    </sheetView>
  </sheetViews>
  <sheetFormatPr defaultColWidth="9.140625" defaultRowHeight="12.75" x14ac:dyDescent="0.2"/>
  <cols>
    <col min="1" max="1" width="30.7109375" style="23" customWidth="1"/>
    <col min="2" max="2" width="18.42578125" style="23" customWidth="1"/>
    <col min="3" max="4" width="14.85546875" style="23" customWidth="1"/>
    <col min="5" max="5" width="21.85546875" style="23" customWidth="1"/>
    <col min="6" max="6" width="16.42578125" style="23" customWidth="1"/>
    <col min="7" max="7" width="14.28515625" style="23" customWidth="1"/>
    <col min="8" max="8" width="14" style="23" customWidth="1"/>
    <col min="9" max="16384" width="9.140625" style="23"/>
  </cols>
  <sheetData>
    <row r="2" spans="1:7" ht="15" x14ac:dyDescent="0.2">
      <c r="A2" s="19" t="s">
        <v>144</v>
      </c>
      <c r="B2" s="13"/>
      <c r="C2" s="13"/>
      <c r="D2" s="13"/>
      <c r="E2" s="20"/>
    </row>
    <row r="3" spans="1:7" x14ac:dyDescent="0.2">
      <c r="A3" s="27" t="s">
        <v>56</v>
      </c>
      <c r="B3" s="27" t="s">
        <v>55</v>
      </c>
      <c r="C3" s="92" t="s">
        <v>54</v>
      </c>
      <c r="D3" s="93"/>
      <c r="E3" s="27" t="s">
        <v>53</v>
      </c>
      <c r="F3" s="27" t="s">
        <v>52</v>
      </c>
      <c r="G3" s="42" t="s">
        <v>17</v>
      </c>
    </row>
    <row r="4" spans="1:7" ht="12.75" customHeight="1" x14ac:dyDescent="0.2">
      <c r="A4" s="122" t="s">
        <v>143</v>
      </c>
      <c r="B4" s="40" t="s">
        <v>95</v>
      </c>
      <c r="C4" s="109">
        <v>2.23</v>
      </c>
      <c r="D4" s="110"/>
      <c r="E4" s="41">
        <v>3.77</v>
      </c>
      <c r="F4" s="40">
        <v>6</v>
      </c>
      <c r="G4" s="24">
        <f t="shared" ref="G4:G13" si="0">C4*E4*F4</f>
        <v>50.442599999999999</v>
      </c>
    </row>
    <row r="5" spans="1:7" x14ac:dyDescent="0.2">
      <c r="A5" s="123"/>
      <c r="B5" s="40" t="s">
        <v>94</v>
      </c>
      <c r="C5" s="109">
        <v>2.57</v>
      </c>
      <c r="D5" s="110"/>
      <c r="E5" s="41">
        <v>3.77</v>
      </c>
      <c r="F5" s="40">
        <v>1</v>
      </c>
      <c r="G5" s="24">
        <f t="shared" si="0"/>
        <v>9.6889000000000003</v>
      </c>
    </row>
    <row r="6" spans="1:7" x14ac:dyDescent="0.2">
      <c r="A6" s="123"/>
      <c r="B6" s="40" t="s">
        <v>142</v>
      </c>
      <c r="C6" s="109">
        <v>2.23</v>
      </c>
      <c r="D6" s="110"/>
      <c r="E6" s="41">
        <v>3.77</v>
      </c>
      <c r="F6" s="40">
        <v>6</v>
      </c>
      <c r="G6" s="24">
        <f t="shared" si="0"/>
        <v>50.442599999999999</v>
      </c>
    </row>
    <row r="7" spans="1:7" x14ac:dyDescent="0.2">
      <c r="A7" s="123"/>
      <c r="B7" s="40" t="s">
        <v>141</v>
      </c>
      <c r="C7" s="109">
        <v>2.23</v>
      </c>
      <c r="D7" s="110"/>
      <c r="E7" s="41">
        <v>3.77</v>
      </c>
      <c r="F7" s="40">
        <v>8</v>
      </c>
      <c r="G7" s="24">
        <f t="shared" si="0"/>
        <v>67.256799999999998</v>
      </c>
    </row>
    <row r="8" spans="1:7" x14ac:dyDescent="0.2">
      <c r="A8" s="123"/>
      <c r="B8" s="40" t="s">
        <v>140</v>
      </c>
      <c r="C8" s="109">
        <v>2.64</v>
      </c>
      <c r="D8" s="110"/>
      <c r="E8" s="41">
        <v>2.66</v>
      </c>
      <c r="F8" s="40">
        <v>1</v>
      </c>
      <c r="G8" s="24">
        <f t="shared" si="0"/>
        <v>7.0224000000000011</v>
      </c>
    </row>
    <row r="9" spans="1:7" x14ac:dyDescent="0.2">
      <c r="A9" s="123"/>
      <c r="B9" s="40" t="s">
        <v>139</v>
      </c>
      <c r="C9" s="120">
        <v>1.5</v>
      </c>
      <c r="D9" s="121"/>
      <c r="E9" s="41">
        <v>1.2</v>
      </c>
      <c r="F9" s="40">
        <v>1</v>
      </c>
      <c r="G9" s="24">
        <f t="shared" si="0"/>
        <v>1.7999999999999998</v>
      </c>
    </row>
    <row r="10" spans="1:7" x14ac:dyDescent="0.2">
      <c r="A10" s="123"/>
      <c r="B10" s="40" t="s">
        <v>136</v>
      </c>
      <c r="C10" s="109">
        <v>2.5499999999999998</v>
      </c>
      <c r="D10" s="110"/>
      <c r="E10" s="41">
        <v>2.88</v>
      </c>
      <c r="F10" s="40">
        <v>1</v>
      </c>
      <c r="G10" s="24">
        <f t="shared" si="0"/>
        <v>7.3439999999999994</v>
      </c>
    </row>
    <row r="11" spans="1:7" x14ac:dyDescent="0.2">
      <c r="A11" s="124"/>
      <c r="B11" s="40" t="s">
        <v>138</v>
      </c>
      <c r="C11" s="109">
        <v>2.36</v>
      </c>
      <c r="D11" s="110"/>
      <c r="E11" s="41">
        <v>2.5</v>
      </c>
      <c r="F11" s="40">
        <v>1</v>
      </c>
      <c r="G11" s="24">
        <f t="shared" si="0"/>
        <v>5.8999999999999995</v>
      </c>
    </row>
    <row r="12" spans="1:7" ht="12.75" customHeight="1" x14ac:dyDescent="0.2">
      <c r="A12" s="122" t="s">
        <v>137</v>
      </c>
      <c r="B12" s="40" t="s">
        <v>136</v>
      </c>
      <c r="C12" s="109">
        <v>2.81</v>
      </c>
      <c r="D12" s="110"/>
      <c r="E12" s="41">
        <v>4.4000000000000004</v>
      </c>
      <c r="F12" s="40">
        <v>1</v>
      </c>
      <c r="G12" s="24">
        <f t="shared" si="0"/>
        <v>12.364000000000001</v>
      </c>
    </row>
    <row r="13" spans="1:7" x14ac:dyDescent="0.2">
      <c r="A13" s="123"/>
      <c r="B13" s="40" t="s">
        <v>135</v>
      </c>
      <c r="C13" s="109">
        <v>1.89</v>
      </c>
      <c r="D13" s="110"/>
      <c r="E13" s="41">
        <v>4.2300000000000004</v>
      </c>
      <c r="F13" s="40">
        <v>1</v>
      </c>
      <c r="G13" s="24">
        <f t="shared" si="0"/>
        <v>7.9947000000000008</v>
      </c>
    </row>
    <row r="14" spans="1:7" x14ac:dyDescent="0.2">
      <c r="A14" s="123"/>
      <c r="B14" s="40" t="s">
        <v>134</v>
      </c>
      <c r="C14" s="109"/>
      <c r="D14" s="110"/>
      <c r="E14" s="40"/>
      <c r="F14" s="40">
        <v>1</v>
      </c>
      <c r="G14" s="24">
        <v>20.6</v>
      </c>
    </row>
    <row r="15" spans="1:7" x14ac:dyDescent="0.2">
      <c r="A15" s="123"/>
      <c r="B15" s="40" t="s">
        <v>133</v>
      </c>
      <c r="C15" s="109">
        <v>0.98</v>
      </c>
      <c r="D15" s="110"/>
      <c r="E15" s="41">
        <v>2</v>
      </c>
      <c r="F15" s="40">
        <v>1</v>
      </c>
      <c r="G15" s="24">
        <f>C15*E15*F15</f>
        <v>1.96</v>
      </c>
    </row>
    <row r="16" spans="1:7" x14ac:dyDescent="0.2">
      <c r="A16" s="123"/>
      <c r="B16" s="40" t="s">
        <v>132</v>
      </c>
      <c r="C16" s="120">
        <v>0.8</v>
      </c>
      <c r="D16" s="121"/>
      <c r="E16" s="41">
        <v>1.97</v>
      </c>
      <c r="F16" s="40">
        <v>1</v>
      </c>
      <c r="G16" s="24">
        <f>C16*E16*F16</f>
        <v>1.5760000000000001</v>
      </c>
    </row>
    <row r="17" spans="1:7" x14ac:dyDescent="0.2">
      <c r="A17" s="123"/>
      <c r="B17" s="40" t="s">
        <v>131</v>
      </c>
      <c r="C17" s="120">
        <v>1.1000000000000001</v>
      </c>
      <c r="D17" s="121"/>
      <c r="E17" s="41">
        <v>1.5</v>
      </c>
      <c r="F17" s="40">
        <v>2</v>
      </c>
      <c r="G17" s="24">
        <f>C17*E17*F17</f>
        <v>3.3000000000000003</v>
      </c>
    </row>
    <row r="18" spans="1:7" x14ac:dyDescent="0.2">
      <c r="A18" s="123"/>
      <c r="B18" s="40" t="s">
        <v>130</v>
      </c>
      <c r="C18" s="109">
        <v>1.89</v>
      </c>
      <c r="D18" s="110"/>
      <c r="E18" s="41">
        <v>4.2300000000000004</v>
      </c>
      <c r="F18" s="40">
        <v>1</v>
      </c>
      <c r="G18" s="24">
        <f>C18*E18*F18</f>
        <v>7.9947000000000008</v>
      </c>
    </row>
    <row r="19" spans="1:7" x14ac:dyDescent="0.2">
      <c r="A19" s="123"/>
      <c r="B19" s="40" t="s">
        <v>129</v>
      </c>
      <c r="C19" s="120">
        <v>1.1000000000000001</v>
      </c>
      <c r="D19" s="121"/>
      <c r="E19" s="40" t="s">
        <v>126</v>
      </c>
      <c r="F19" s="40">
        <v>1</v>
      </c>
      <c r="G19" s="24">
        <v>3</v>
      </c>
    </row>
    <row r="20" spans="1:7" x14ac:dyDescent="0.2">
      <c r="A20" s="123"/>
      <c r="B20" s="40" t="s">
        <v>128</v>
      </c>
      <c r="C20" s="109">
        <v>1.1299999999999999</v>
      </c>
      <c r="D20" s="110"/>
      <c r="E20" s="40" t="s">
        <v>126</v>
      </c>
      <c r="F20" s="40">
        <v>1</v>
      </c>
      <c r="G20" s="24">
        <v>3</v>
      </c>
    </row>
    <row r="21" spans="1:7" x14ac:dyDescent="0.2">
      <c r="A21" s="124"/>
      <c r="B21" s="40" t="s">
        <v>127</v>
      </c>
      <c r="C21" s="109">
        <v>1.18</v>
      </c>
      <c r="D21" s="110"/>
      <c r="E21" s="40" t="s">
        <v>126</v>
      </c>
      <c r="F21" s="40">
        <v>3</v>
      </c>
      <c r="G21" s="24">
        <v>9</v>
      </c>
    </row>
    <row r="22" spans="1:7" ht="12.75" customHeight="1" x14ac:dyDescent="0.2">
      <c r="A22" s="122" t="s">
        <v>125</v>
      </c>
      <c r="B22" s="40" t="s">
        <v>124</v>
      </c>
      <c r="C22" s="109">
        <v>1.97</v>
      </c>
      <c r="D22" s="110"/>
      <c r="E22" s="40" t="s">
        <v>123</v>
      </c>
      <c r="F22" s="40">
        <v>1</v>
      </c>
      <c r="G22" s="24">
        <v>4.3499999999999996</v>
      </c>
    </row>
    <row r="23" spans="1:7" x14ac:dyDescent="0.2">
      <c r="A23" s="123"/>
      <c r="B23" s="40" t="s">
        <v>122</v>
      </c>
      <c r="C23" s="109">
        <v>3.77</v>
      </c>
      <c r="D23" s="110"/>
      <c r="E23" s="40" t="s">
        <v>121</v>
      </c>
      <c r="F23" s="40">
        <v>1</v>
      </c>
      <c r="G23" s="24">
        <v>9.4</v>
      </c>
    </row>
    <row r="24" spans="1:7" x14ac:dyDescent="0.2">
      <c r="A24" s="123"/>
      <c r="B24" s="40" t="s">
        <v>120</v>
      </c>
      <c r="C24" s="109">
        <v>3.77</v>
      </c>
      <c r="D24" s="110"/>
      <c r="E24" s="40" t="s">
        <v>119</v>
      </c>
      <c r="F24" s="40">
        <v>1</v>
      </c>
      <c r="G24" s="24">
        <v>18</v>
      </c>
    </row>
    <row r="25" spans="1:7" x14ac:dyDescent="0.2">
      <c r="A25" s="123"/>
      <c r="B25" s="40" t="s">
        <v>118</v>
      </c>
      <c r="C25" s="109">
        <v>3.12</v>
      </c>
      <c r="D25" s="110"/>
      <c r="E25" s="40" t="s">
        <v>117</v>
      </c>
      <c r="F25" s="40">
        <v>1</v>
      </c>
      <c r="G25" s="24">
        <v>8</v>
      </c>
    </row>
    <row r="26" spans="1:7" x14ac:dyDescent="0.2">
      <c r="A26" s="123"/>
      <c r="B26" s="40" t="s">
        <v>116</v>
      </c>
      <c r="C26" s="109" t="s">
        <v>115</v>
      </c>
      <c r="D26" s="110"/>
      <c r="E26" s="48" t="s">
        <v>114</v>
      </c>
      <c r="F26" s="40">
        <v>1</v>
      </c>
      <c r="G26" s="24">
        <v>15.5</v>
      </c>
    </row>
    <row r="27" spans="1:7" x14ac:dyDescent="0.2">
      <c r="A27" s="123"/>
      <c r="B27" s="40" t="s">
        <v>113</v>
      </c>
      <c r="C27" s="109">
        <v>1.45</v>
      </c>
      <c r="D27" s="110"/>
      <c r="E27" s="41" t="s">
        <v>112</v>
      </c>
      <c r="F27" s="40">
        <v>1</v>
      </c>
      <c r="G27" s="24">
        <v>3.9</v>
      </c>
    </row>
    <row r="28" spans="1:7" x14ac:dyDescent="0.2">
      <c r="A28" s="123"/>
      <c r="B28" s="40" t="s">
        <v>111</v>
      </c>
      <c r="C28" s="109">
        <v>2.81</v>
      </c>
      <c r="D28" s="110"/>
      <c r="E28" s="41">
        <v>3.78</v>
      </c>
      <c r="F28" s="40">
        <v>1</v>
      </c>
      <c r="G28" s="24">
        <f t="shared" ref="G28:G34" si="1">C28*E28</f>
        <v>10.6218</v>
      </c>
    </row>
    <row r="29" spans="1:7" x14ac:dyDescent="0.2">
      <c r="A29" s="123"/>
      <c r="B29" s="40" t="s">
        <v>110</v>
      </c>
      <c r="C29" s="109">
        <v>5.93</v>
      </c>
      <c r="D29" s="110"/>
      <c r="E29" s="41">
        <v>3.86</v>
      </c>
      <c r="F29" s="40">
        <v>1</v>
      </c>
      <c r="G29" s="24">
        <f t="shared" si="1"/>
        <v>22.889799999999997</v>
      </c>
    </row>
    <row r="30" spans="1:7" x14ac:dyDescent="0.2">
      <c r="A30" s="123"/>
      <c r="B30" s="40" t="s">
        <v>109</v>
      </c>
      <c r="C30" s="120">
        <v>3</v>
      </c>
      <c r="D30" s="121"/>
      <c r="E30" s="41">
        <v>2.4</v>
      </c>
      <c r="F30" s="40">
        <v>1</v>
      </c>
      <c r="G30" s="24">
        <f t="shared" si="1"/>
        <v>7.1999999999999993</v>
      </c>
    </row>
    <row r="31" spans="1:7" x14ac:dyDescent="0.2">
      <c r="A31" s="123"/>
      <c r="B31" s="40" t="s">
        <v>108</v>
      </c>
      <c r="C31" s="120">
        <v>2</v>
      </c>
      <c r="D31" s="121"/>
      <c r="E31" s="41">
        <v>2.4</v>
      </c>
      <c r="F31" s="40">
        <v>1</v>
      </c>
      <c r="G31" s="24">
        <f t="shared" si="1"/>
        <v>4.8</v>
      </c>
    </row>
    <row r="32" spans="1:7" x14ac:dyDescent="0.2">
      <c r="A32" s="123"/>
      <c r="B32" s="40" t="s">
        <v>107</v>
      </c>
      <c r="C32" s="109">
        <v>1.47</v>
      </c>
      <c r="D32" s="110"/>
      <c r="E32" s="41">
        <v>1.02</v>
      </c>
      <c r="F32" s="40">
        <v>1</v>
      </c>
      <c r="G32" s="24">
        <f t="shared" si="1"/>
        <v>1.4994000000000001</v>
      </c>
    </row>
    <row r="33" spans="1:7" x14ac:dyDescent="0.2">
      <c r="A33" s="123"/>
      <c r="B33" s="40" t="s">
        <v>106</v>
      </c>
      <c r="C33" s="120">
        <v>1.4</v>
      </c>
      <c r="D33" s="121"/>
      <c r="E33" s="41">
        <v>2.15</v>
      </c>
      <c r="F33" s="40">
        <v>1</v>
      </c>
      <c r="G33" s="24">
        <f t="shared" si="1"/>
        <v>3.01</v>
      </c>
    </row>
    <row r="34" spans="1:7" x14ac:dyDescent="0.2">
      <c r="A34" s="123"/>
      <c r="B34" s="40" t="s">
        <v>105</v>
      </c>
      <c r="C34" s="120">
        <v>1.4</v>
      </c>
      <c r="D34" s="121"/>
      <c r="E34" s="41">
        <v>2.15</v>
      </c>
      <c r="F34" s="40">
        <v>1</v>
      </c>
      <c r="G34" s="24">
        <f t="shared" si="1"/>
        <v>3.01</v>
      </c>
    </row>
    <row r="35" spans="1:7" x14ac:dyDescent="0.2">
      <c r="A35" s="123"/>
      <c r="B35" s="40" t="s">
        <v>104</v>
      </c>
      <c r="C35" s="109">
        <v>2.94</v>
      </c>
      <c r="D35" s="110"/>
      <c r="E35" s="41">
        <v>3.34</v>
      </c>
      <c r="F35" s="40">
        <v>2</v>
      </c>
      <c r="G35" s="24">
        <f t="shared" ref="G35:G57" si="2">C35*E35*F35</f>
        <v>19.639199999999999</v>
      </c>
    </row>
    <row r="36" spans="1:7" x14ac:dyDescent="0.2">
      <c r="A36" s="123"/>
      <c r="B36" s="40" t="s">
        <v>103</v>
      </c>
      <c r="C36" s="109">
        <v>3.09</v>
      </c>
      <c r="D36" s="110"/>
      <c r="E36" s="41">
        <v>3.3</v>
      </c>
      <c r="F36" s="40">
        <v>2</v>
      </c>
      <c r="G36" s="24">
        <f t="shared" si="2"/>
        <v>20.393999999999998</v>
      </c>
    </row>
    <row r="37" spans="1:7" x14ac:dyDescent="0.2">
      <c r="A37" s="123"/>
      <c r="B37" s="40" t="s">
        <v>102</v>
      </c>
      <c r="C37" s="120">
        <v>0.9</v>
      </c>
      <c r="D37" s="121"/>
      <c r="E37" s="41">
        <v>1.97</v>
      </c>
      <c r="F37" s="40">
        <v>1</v>
      </c>
      <c r="G37" s="24">
        <f t="shared" si="2"/>
        <v>1.7729999999999999</v>
      </c>
    </row>
    <row r="38" spans="1:7" x14ac:dyDescent="0.2">
      <c r="A38" s="123"/>
      <c r="B38" s="40" t="s">
        <v>101</v>
      </c>
      <c r="C38" s="109">
        <v>2.27</v>
      </c>
      <c r="D38" s="110"/>
      <c r="E38" s="41">
        <v>2.7</v>
      </c>
      <c r="F38" s="40">
        <v>3</v>
      </c>
      <c r="G38" s="24">
        <f t="shared" si="2"/>
        <v>18.387</v>
      </c>
    </row>
    <row r="39" spans="1:7" x14ac:dyDescent="0.2">
      <c r="A39" s="123"/>
      <c r="B39" s="40" t="s">
        <v>100</v>
      </c>
      <c r="C39" s="109">
        <v>5.1100000000000003</v>
      </c>
      <c r="D39" s="110"/>
      <c r="E39" s="41">
        <v>2.4</v>
      </c>
      <c r="F39" s="40">
        <v>1</v>
      </c>
      <c r="G39" s="24">
        <f t="shared" si="2"/>
        <v>12.264000000000001</v>
      </c>
    </row>
    <row r="40" spans="1:7" x14ac:dyDescent="0.2">
      <c r="A40" s="123"/>
      <c r="B40" s="40" t="s">
        <v>99</v>
      </c>
      <c r="C40" s="109">
        <v>3.74</v>
      </c>
      <c r="D40" s="110"/>
      <c r="E40" s="41">
        <v>2.4</v>
      </c>
      <c r="F40" s="40">
        <v>1</v>
      </c>
      <c r="G40" s="24">
        <f t="shared" si="2"/>
        <v>8.9760000000000009</v>
      </c>
    </row>
    <row r="41" spans="1:7" x14ac:dyDescent="0.2">
      <c r="A41" s="124"/>
      <c r="B41" s="40" t="s">
        <v>98</v>
      </c>
      <c r="C41" s="120">
        <v>2.1</v>
      </c>
      <c r="D41" s="121"/>
      <c r="E41" s="41">
        <v>2.4</v>
      </c>
      <c r="F41" s="40">
        <v>1</v>
      </c>
      <c r="G41" s="24">
        <f t="shared" si="2"/>
        <v>5.04</v>
      </c>
    </row>
    <row r="42" spans="1:7" ht="12.75" customHeight="1" x14ac:dyDescent="0.2">
      <c r="A42" s="117" t="s">
        <v>97</v>
      </c>
      <c r="B42" s="40" t="s">
        <v>96</v>
      </c>
      <c r="C42" s="120">
        <v>1.4</v>
      </c>
      <c r="D42" s="121"/>
      <c r="E42" s="41">
        <v>1.97</v>
      </c>
      <c r="F42" s="40">
        <v>2</v>
      </c>
      <c r="G42" s="24">
        <f t="shared" si="2"/>
        <v>5.516</v>
      </c>
    </row>
    <row r="43" spans="1:7" x14ac:dyDescent="0.2">
      <c r="A43" s="118"/>
      <c r="B43" s="40" t="s">
        <v>95</v>
      </c>
      <c r="C43" s="120">
        <v>1.8</v>
      </c>
      <c r="D43" s="121"/>
      <c r="E43" s="41">
        <v>2.4</v>
      </c>
      <c r="F43" s="40">
        <v>1</v>
      </c>
      <c r="G43" s="24">
        <f t="shared" si="2"/>
        <v>4.32</v>
      </c>
    </row>
    <row r="44" spans="1:7" x14ac:dyDescent="0.2">
      <c r="A44" s="119"/>
      <c r="B44" s="40" t="s">
        <v>94</v>
      </c>
      <c r="C44" s="120">
        <v>1.8</v>
      </c>
      <c r="D44" s="121"/>
      <c r="E44" s="41">
        <v>2.1</v>
      </c>
      <c r="F44" s="40">
        <v>1</v>
      </c>
      <c r="G44" s="24">
        <f t="shared" si="2"/>
        <v>3.7800000000000002</v>
      </c>
    </row>
    <row r="45" spans="1:7" ht="13.5" customHeight="1" x14ac:dyDescent="0.2">
      <c r="A45" s="32" t="s">
        <v>93</v>
      </c>
      <c r="B45" s="40" t="s">
        <v>92</v>
      </c>
      <c r="C45" s="109">
        <v>1.58</v>
      </c>
      <c r="D45" s="110"/>
      <c r="E45" s="41">
        <v>3.24</v>
      </c>
      <c r="F45" s="40">
        <v>1</v>
      </c>
      <c r="G45" s="24">
        <f t="shared" si="2"/>
        <v>5.1192000000000002</v>
      </c>
    </row>
    <row r="46" spans="1:7" x14ac:dyDescent="0.2">
      <c r="A46" s="122" t="s">
        <v>91</v>
      </c>
      <c r="B46" s="40" t="s">
        <v>90</v>
      </c>
      <c r="C46" s="109">
        <v>1.45</v>
      </c>
      <c r="D46" s="110"/>
      <c r="E46" s="41">
        <v>0.65</v>
      </c>
      <c r="F46" s="40">
        <v>6</v>
      </c>
      <c r="G46" s="24">
        <f t="shared" si="2"/>
        <v>5.6550000000000002</v>
      </c>
    </row>
    <row r="47" spans="1:7" x14ac:dyDescent="0.2">
      <c r="A47" s="123"/>
      <c r="B47" s="40"/>
      <c r="C47" s="109">
        <v>1.08</v>
      </c>
      <c r="D47" s="110"/>
      <c r="E47" s="40">
        <v>0.65</v>
      </c>
      <c r="F47" s="40">
        <v>2</v>
      </c>
      <c r="G47" s="24">
        <f t="shared" si="2"/>
        <v>1.4040000000000001</v>
      </c>
    </row>
    <row r="48" spans="1:7" x14ac:dyDescent="0.2">
      <c r="A48" s="123"/>
      <c r="B48" s="40" t="s">
        <v>89</v>
      </c>
      <c r="C48" s="109">
        <v>1.39</v>
      </c>
      <c r="D48" s="110"/>
      <c r="E48" s="40">
        <v>0.65</v>
      </c>
      <c r="F48" s="40">
        <v>3</v>
      </c>
      <c r="G48" s="24">
        <f t="shared" si="2"/>
        <v>2.7104999999999997</v>
      </c>
    </row>
    <row r="49" spans="1:7" x14ac:dyDescent="0.2">
      <c r="A49" s="123"/>
      <c r="B49" s="40"/>
      <c r="C49" s="109">
        <v>1.27</v>
      </c>
      <c r="D49" s="110"/>
      <c r="E49" s="40">
        <v>0.56999999999999995</v>
      </c>
      <c r="F49" s="40">
        <v>2</v>
      </c>
      <c r="G49" s="24">
        <f t="shared" si="2"/>
        <v>1.4478</v>
      </c>
    </row>
    <row r="50" spans="1:7" x14ac:dyDescent="0.2">
      <c r="A50" s="123"/>
      <c r="B50" s="40" t="s">
        <v>88</v>
      </c>
      <c r="C50" s="109">
        <v>0.97</v>
      </c>
      <c r="D50" s="110"/>
      <c r="E50" s="40">
        <v>0.56999999999999995</v>
      </c>
      <c r="F50" s="40">
        <v>1</v>
      </c>
      <c r="G50" s="24">
        <f t="shared" si="2"/>
        <v>0.55289999999999995</v>
      </c>
    </row>
    <row r="51" spans="1:7" x14ac:dyDescent="0.2">
      <c r="A51" s="123"/>
      <c r="B51" s="40"/>
      <c r="C51" s="109">
        <v>1.24</v>
      </c>
      <c r="D51" s="110"/>
      <c r="E51" s="40">
        <v>0.56999999999999995</v>
      </c>
      <c r="F51" s="40">
        <v>1</v>
      </c>
      <c r="G51" s="24">
        <f t="shared" si="2"/>
        <v>0.70679999999999998</v>
      </c>
    </row>
    <row r="52" spans="1:7" x14ac:dyDescent="0.2">
      <c r="A52" s="123"/>
      <c r="B52" s="40" t="s">
        <v>87</v>
      </c>
      <c r="C52" s="109">
        <v>1.1200000000000001</v>
      </c>
      <c r="D52" s="110"/>
      <c r="E52" s="40">
        <v>0.65</v>
      </c>
      <c r="F52" s="40">
        <v>3</v>
      </c>
      <c r="G52" s="24">
        <f t="shared" si="2"/>
        <v>2.1840000000000002</v>
      </c>
    </row>
    <row r="53" spans="1:7" x14ac:dyDescent="0.2">
      <c r="A53" s="123"/>
      <c r="B53" s="40" t="s">
        <v>86</v>
      </c>
      <c r="C53" s="109">
        <v>1.26</v>
      </c>
      <c r="D53" s="110"/>
      <c r="E53" s="40">
        <v>0.55000000000000004</v>
      </c>
      <c r="F53" s="40">
        <v>8</v>
      </c>
      <c r="G53" s="24">
        <f t="shared" si="2"/>
        <v>5.5440000000000005</v>
      </c>
    </row>
    <row r="54" spans="1:7" x14ac:dyDescent="0.2">
      <c r="A54" s="123"/>
      <c r="B54" s="40" t="s">
        <v>85</v>
      </c>
      <c r="C54" s="109">
        <v>1.39</v>
      </c>
      <c r="D54" s="110"/>
      <c r="E54" s="40">
        <v>0.52</v>
      </c>
      <c r="F54" s="40">
        <v>2</v>
      </c>
      <c r="G54" s="24">
        <f t="shared" si="2"/>
        <v>1.4456</v>
      </c>
    </row>
    <row r="55" spans="1:7" x14ac:dyDescent="0.2">
      <c r="A55" s="123"/>
      <c r="B55" s="40" t="s">
        <v>84</v>
      </c>
      <c r="C55" s="109">
        <v>1.28</v>
      </c>
      <c r="D55" s="110"/>
      <c r="E55" s="40">
        <v>0.56000000000000005</v>
      </c>
      <c r="F55" s="40">
        <v>4</v>
      </c>
      <c r="G55" s="24">
        <f t="shared" si="2"/>
        <v>2.8672000000000004</v>
      </c>
    </row>
    <row r="56" spans="1:7" x14ac:dyDescent="0.2">
      <c r="A56" s="123"/>
      <c r="B56" s="40"/>
      <c r="C56" s="109">
        <v>0.88</v>
      </c>
      <c r="D56" s="110"/>
      <c r="E56" s="40">
        <v>0.56000000000000005</v>
      </c>
      <c r="F56" s="40">
        <v>2</v>
      </c>
      <c r="G56" s="24">
        <f t="shared" si="2"/>
        <v>0.98560000000000014</v>
      </c>
    </row>
    <row r="57" spans="1:7" x14ac:dyDescent="0.2">
      <c r="A57" s="124"/>
      <c r="B57" s="47"/>
      <c r="C57" s="120">
        <v>1.1000000000000001</v>
      </c>
      <c r="D57" s="121"/>
      <c r="E57" s="47">
        <v>0.65</v>
      </c>
      <c r="F57" s="47">
        <v>2</v>
      </c>
      <c r="G57" s="24">
        <f t="shared" si="2"/>
        <v>1.4300000000000002</v>
      </c>
    </row>
    <row r="58" spans="1:7" x14ac:dyDescent="0.2">
      <c r="A58" s="39" t="s">
        <v>0</v>
      </c>
      <c r="B58" s="22"/>
      <c r="C58" s="107"/>
      <c r="D58" s="108"/>
      <c r="E58" s="22"/>
      <c r="F58" s="43"/>
      <c r="G58" s="31">
        <f>SUM(G4:G57)</f>
        <v>515.00949999999989</v>
      </c>
    </row>
    <row r="59" spans="1:7" x14ac:dyDescent="0.2">
      <c r="A59" s="39" t="s">
        <v>83</v>
      </c>
      <c r="B59" s="22"/>
      <c r="C59" s="107"/>
      <c r="D59" s="108"/>
      <c r="E59" s="22"/>
      <c r="F59" s="43"/>
      <c r="G59" s="21">
        <f>G58*2</f>
        <v>1030.0189999999998</v>
      </c>
    </row>
    <row r="61" spans="1:7" x14ac:dyDescent="0.2">
      <c r="B61" s="2"/>
      <c r="C61" s="3"/>
      <c r="D61" s="3"/>
    </row>
    <row r="62" spans="1:7" x14ac:dyDescent="0.2">
      <c r="B62" s="2"/>
      <c r="C62" s="3"/>
      <c r="D62" s="3"/>
    </row>
    <row r="63" spans="1:7" x14ac:dyDescent="0.2">
      <c r="B63" s="2"/>
      <c r="C63" s="3"/>
      <c r="D63" s="3"/>
    </row>
    <row r="64" spans="1:7" x14ac:dyDescent="0.2">
      <c r="B64" s="2"/>
    </row>
    <row r="65" spans="2:2" x14ac:dyDescent="0.2">
      <c r="B65" s="2"/>
    </row>
    <row r="66" spans="2:2" x14ac:dyDescent="0.2">
      <c r="B66" s="2"/>
    </row>
    <row r="67" spans="2:2" x14ac:dyDescent="0.2">
      <c r="B67" s="2"/>
    </row>
  </sheetData>
  <mergeCells count="62">
    <mergeCell ref="C56:D56"/>
    <mergeCell ref="C57:D57"/>
    <mergeCell ref="C58:D58"/>
    <mergeCell ref="C59:D59"/>
    <mergeCell ref="A42:A44"/>
    <mergeCell ref="C42:D42"/>
    <mergeCell ref="C43:D43"/>
    <mergeCell ref="C44:D44"/>
    <mergeCell ref="C45:D45"/>
    <mergeCell ref="A46:A57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A12:A2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A22:A41"/>
    <mergeCell ref="C22:D22"/>
    <mergeCell ref="C23:D23"/>
    <mergeCell ref="C24:D24"/>
    <mergeCell ref="C25:D25"/>
    <mergeCell ref="C26:D26"/>
    <mergeCell ref="C27:D27"/>
    <mergeCell ref="C28:D28"/>
    <mergeCell ref="C29:D29"/>
    <mergeCell ref="C3:D3"/>
    <mergeCell ref="A4:A11"/>
    <mergeCell ref="C4:D4"/>
    <mergeCell ref="C5:D5"/>
    <mergeCell ref="C6:D6"/>
    <mergeCell ref="C7:D7"/>
    <mergeCell ref="C8:D8"/>
    <mergeCell ref="C9:D9"/>
    <mergeCell ref="C10:D10"/>
    <mergeCell ref="C11:D11"/>
  </mergeCells>
  <pageMargins left="0.39370078740157483" right="0.15748031496062992" top="0.15748031496062992" bottom="0.19685039370078741" header="0.15748031496062992" footer="0.15748031496062992"/>
  <pageSetup paperSize="9" scale="79" orientation="landscape" r:id="rId1"/>
  <headerFooter alignWithMargins="0"/>
  <rowBreaks count="1" manualBreakCount="1">
    <brk id="59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2EBE1-7F3A-4FC2-A332-990BE4EFDA6F}">
  <dimension ref="A1:H25"/>
  <sheetViews>
    <sheetView zoomScaleNormal="100" zoomScaleSheetLayoutView="80" workbookViewId="0">
      <selection activeCell="K20" sqref="K20"/>
    </sheetView>
  </sheetViews>
  <sheetFormatPr defaultColWidth="9.140625" defaultRowHeight="12.75" x14ac:dyDescent="0.2"/>
  <cols>
    <col min="1" max="1" width="23.7109375" style="1" customWidth="1"/>
    <col min="2" max="5" width="14.42578125" style="1" customWidth="1"/>
    <col min="6" max="6" width="16.42578125" style="1" customWidth="1"/>
    <col min="7" max="7" width="14.28515625" style="1" customWidth="1"/>
    <col min="8" max="8" width="14" style="1" customWidth="1"/>
    <col min="9" max="16384" width="9.140625" style="1"/>
  </cols>
  <sheetData>
    <row r="1" spans="1:8" ht="14.25" customHeight="1" x14ac:dyDescent="0.2"/>
    <row r="2" spans="1:8" ht="14.25" customHeight="1" x14ac:dyDescent="0.2">
      <c r="A2" s="125" t="s">
        <v>166</v>
      </c>
      <c r="B2" s="125"/>
      <c r="C2" s="125"/>
      <c r="D2" s="125"/>
      <c r="E2" s="125"/>
      <c r="F2" s="125"/>
      <c r="G2" s="125"/>
      <c r="H2" s="125"/>
    </row>
    <row r="3" spans="1:8" ht="24" customHeight="1" x14ac:dyDescent="0.2">
      <c r="A3" s="11" t="s">
        <v>13</v>
      </c>
      <c r="B3" s="12" t="s">
        <v>12</v>
      </c>
      <c r="C3" s="12" t="s">
        <v>11</v>
      </c>
      <c r="D3" s="12" t="s">
        <v>10</v>
      </c>
      <c r="E3" s="12" t="s">
        <v>9</v>
      </c>
      <c r="F3" s="51"/>
      <c r="G3" s="51"/>
      <c r="H3" s="51"/>
    </row>
    <row r="4" spans="1:8" ht="15" customHeight="1" x14ac:dyDescent="0.2">
      <c r="A4" s="11" t="s">
        <v>5</v>
      </c>
      <c r="B4" s="9">
        <v>21</v>
      </c>
      <c r="C4" s="9">
        <v>8</v>
      </c>
      <c r="D4" s="9">
        <v>15</v>
      </c>
      <c r="E4" s="10"/>
      <c r="F4" s="51"/>
      <c r="G4" s="51"/>
      <c r="H4" s="51"/>
    </row>
    <row r="5" spans="1:8" ht="15" customHeight="1" x14ac:dyDescent="0.2">
      <c r="A5" s="11" t="s">
        <v>4</v>
      </c>
      <c r="B5" s="9">
        <v>30</v>
      </c>
      <c r="C5" s="9">
        <v>12</v>
      </c>
      <c r="D5" s="9">
        <v>35</v>
      </c>
      <c r="E5" s="10">
        <v>2</v>
      </c>
      <c r="F5" s="51"/>
      <c r="G5" s="51"/>
      <c r="H5" s="51"/>
    </row>
    <row r="6" spans="1:8" x14ac:dyDescent="0.2">
      <c r="A6" s="11" t="s">
        <v>3</v>
      </c>
      <c r="B6" s="9">
        <v>16</v>
      </c>
      <c r="C6" s="9">
        <v>13</v>
      </c>
      <c r="D6" s="9">
        <v>11</v>
      </c>
      <c r="E6" s="10">
        <v>2</v>
      </c>
      <c r="F6" s="51"/>
      <c r="G6" s="51"/>
      <c r="H6" s="51"/>
    </row>
    <row r="7" spans="1:8" x14ac:dyDescent="0.2">
      <c r="A7" s="11" t="s">
        <v>2</v>
      </c>
      <c r="B7" s="9">
        <v>2</v>
      </c>
      <c r="C7" s="9"/>
      <c r="D7" s="9">
        <v>2</v>
      </c>
      <c r="E7" s="10"/>
      <c r="F7" s="51"/>
      <c r="G7" s="51"/>
      <c r="H7" s="51"/>
    </row>
    <row r="8" spans="1:8" x14ac:dyDescent="0.2">
      <c r="A8" s="11" t="s">
        <v>1</v>
      </c>
      <c r="B8" s="9">
        <v>4</v>
      </c>
      <c r="C8" s="9"/>
      <c r="D8" s="9">
        <v>4</v>
      </c>
      <c r="E8" s="10"/>
      <c r="F8" s="51"/>
      <c r="G8" s="51"/>
      <c r="H8" s="51"/>
    </row>
    <row r="9" spans="1:8" x14ac:dyDescent="0.2">
      <c r="A9" s="7" t="s">
        <v>0</v>
      </c>
      <c r="B9" s="5">
        <f t="shared" ref="B9:E9" si="0">SUM(B4:B8)</f>
        <v>73</v>
      </c>
      <c r="C9" s="5">
        <f t="shared" si="0"/>
        <v>33</v>
      </c>
      <c r="D9" s="5">
        <f t="shared" si="0"/>
        <v>67</v>
      </c>
      <c r="E9" s="6">
        <f t="shared" si="0"/>
        <v>4</v>
      </c>
      <c r="F9" s="51"/>
      <c r="G9" s="51"/>
      <c r="H9" s="51"/>
    </row>
    <row r="11" spans="1:8" x14ac:dyDescent="0.2">
      <c r="B11" s="2"/>
      <c r="C11" s="3"/>
      <c r="D11" s="3"/>
    </row>
    <row r="12" spans="1:8" x14ac:dyDescent="0.2">
      <c r="B12" s="2"/>
      <c r="C12" s="3"/>
      <c r="D12" s="3"/>
    </row>
    <row r="13" spans="1:8" s="51" customFormat="1" ht="14.25" customHeight="1" x14ac:dyDescent="0.2">
      <c r="A13" s="125" t="s">
        <v>165</v>
      </c>
      <c r="B13" s="125"/>
      <c r="C13" s="125"/>
      <c r="D13" s="125"/>
      <c r="E13" s="125"/>
      <c r="F13" s="125"/>
      <c r="G13" s="125"/>
      <c r="H13" s="125"/>
    </row>
    <row r="14" spans="1:8" s="51" customFormat="1" ht="24" customHeight="1" x14ac:dyDescent="0.2">
      <c r="A14" s="11" t="s">
        <v>13</v>
      </c>
      <c r="B14" s="52" t="s">
        <v>8</v>
      </c>
      <c r="C14" s="52" t="s">
        <v>7</v>
      </c>
      <c r="D14" s="52" t="s">
        <v>6</v>
      </c>
    </row>
    <row r="15" spans="1:8" s="51" customFormat="1" ht="15" customHeight="1" x14ac:dyDescent="0.2">
      <c r="A15" s="11" t="s">
        <v>5</v>
      </c>
      <c r="B15" s="9">
        <v>5</v>
      </c>
      <c r="C15" s="8">
        <v>140</v>
      </c>
      <c r="D15" s="8">
        <v>52</v>
      </c>
    </row>
    <row r="16" spans="1:8" s="51" customFormat="1" ht="15" customHeight="1" x14ac:dyDescent="0.2">
      <c r="A16" s="11" t="s">
        <v>4</v>
      </c>
      <c r="B16" s="9">
        <v>9</v>
      </c>
      <c r="C16" s="8">
        <v>375</v>
      </c>
      <c r="D16" s="8">
        <v>100</v>
      </c>
    </row>
    <row r="17" spans="1:4" s="51" customFormat="1" x14ac:dyDescent="0.2">
      <c r="A17" s="11" t="s">
        <v>3</v>
      </c>
      <c r="B17" s="9">
        <v>4</v>
      </c>
      <c r="C17" s="8">
        <v>300</v>
      </c>
      <c r="D17" s="8">
        <v>70</v>
      </c>
    </row>
    <row r="18" spans="1:4" s="51" customFormat="1" x14ac:dyDescent="0.2">
      <c r="A18" s="11" t="s">
        <v>2</v>
      </c>
      <c r="B18" s="9"/>
      <c r="C18" s="8">
        <v>20</v>
      </c>
      <c r="D18" s="8">
        <v>8</v>
      </c>
    </row>
    <row r="19" spans="1:4" s="51" customFormat="1" x14ac:dyDescent="0.2">
      <c r="A19" s="11" t="s">
        <v>1</v>
      </c>
      <c r="B19" s="9">
        <v>1</v>
      </c>
      <c r="C19" s="8">
        <v>2</v>
      </c>
      <c r="D19" s="8">
        <v>2</v>
      </c>
    </row>
    <row r="20" spans="1:4" s="51" customFormat="1" x14ac:dyDescent="0.2">
      <c r="A20" s="7" t="s">
        <v>0</v>
      </c>
      <c r="B20" s="5">
        <f t="shared" ref="B20:D20" si="1">SUM(B15:B19)</f>
        <v>19</v>
      </c>
      <c r="C20" s="4">
        <f t="shared" si="1"/>
        <v>837</v>
      </c>
      <c r="D20" s="4">
        <f t="shared" si="1"/>
        <v>232</v>
      </c>
    </row>
    <row r="21" spans="1:4" x14ac:dyDescent="0.2">
      <c r="B21" s="2"/>
      <c r="C21" s="3"/>
      <c r="D21" s="3"/>
    </row>
    <row r="22" spans="1:4" x14ac:dyDescent="0.2">
      <c r="B22" s="2"/>
    </row>
    <row r="23" spans="1:4" x14ac:dyDescent="0.2">
      <c r="B23" s="2"/>
    </row>
    <row r="24" spans="1:4" x14ac:dyDescent="0.2">
      <c r="B24" s="2"/>
    </row>
    <row r="25" spans="1:4" x14ac:dyDescent="0.2">
      <c r="B25" s="2"/>
    </row>
  </sheetData>
  <mergeCells count="2">
    <mergeCell ref="A2:H2"/>
    <mergeCell ref="A13:H13"/>
  </mergeCells>
  <pageMargins left="0.39370078740157483" right="0.15748031496062992" top="0.15748031496062992" bottom="0.19685039370078741" header="0.15748031496062992" footer="0.1574803149606299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Hárky</vt:lpstr>
      </vt:variant>
      <vt:variant>
        <vt:i4>6</vt:i4>
      </vt:variant>
      <vt:variant>
        <vt:lpstr>Pomenované rozsahy</vt:lpstr>
      </vt:variant>
      <vt:variant>
        <vt:i4>4</vt:i4>
      </vt:variant>
    </vt:vector>
  </HeadingPairs>
  <TitlesOfParts>
    <vt:vector size="10" baseType="lpstr">
      <vt:lpstr>Sumár všetkých priestorov</vt:lpstr>
      <vt:lpstr>Priestory pre org.akcií</vt:lpstr>
      <vt:lpstr>Tepovanie kobercov</vt:lpstr>
      <vt:lpstr>Vonkajšie okná</vt:lpstr>
      <vt:lpstr>Vnútorné preskl. plochy</vt:lpstr>
      <vt:lpstr>Sanita,prac. stoly smet.koše</vt:lpstr>
      <vt:lpstr>'Priestory pre org.akcií'!Oblasť_tlače</vt:lpstr>
      <vt:lpstr>'Sanita,prac. stoly smet.koše'!Oblasť_tlače</vt:lpstr>
      <vt:lpstr>'Tepovanie kobercov'!Oblasť_tlače</vt:lpstr>
      <vt:lpstr>'Vnútorné preskl. plochy'!Oblasť_tlače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2020-02-11T10:12:04Z</cp:lastPrinted>
  <dcterms:created xsi:type="dcterms:W3CDTF">2015-06-05T18:19:34Z</dcterms:created>
  <dcterms:modified xsi:type="dcterms:W3CDTF">2020-02-12T13:36:57Z</dcterms:modified>
</cp:coreProperties>
</file>