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Z:\Projekty\PRV_8.5_vyzva_59_2022_poznavacia infraštruktura\Lovecký spolok Bába Dudince\NOVE VO do 50 000 bez DPH\"/>
    </mc:Choice>
  </mc:AlternateContent>
  <xr:revisionPtr revIDLastSave="0" documentId="13_ncr:1_{505CC2FE-A8D5-4CD2-96B6-5516F72FB6D0}" xr6:coauthVersionLast="47" xr6:coauthVersionMax="47" xr10:uidLastSave="{00000000-0000-0000-0000-000000000000}"/>
  <bookViews>
    <workbookView xWindow="17000" yWindow="200" windowWidth="20450" windowHeight="20160" firstSheet="1" activeTab="2" xr2:uid="{00000000-000D-0000-FFFF-FFFF00000000}"/>
  </bookViews>
  <sheets>
    <sheet name="Rekapitulácia stavby" sheetId="1" state="hidden" r:id="rId1"/>
    <sheet name="1. Krycí list rozpočtu" sheetId="3" r:id="rId2"/>
    <sheet name="19-1 - Náučný chodník Dúp..." sheetId="2" r:id="rId3"/>
  </sheets>
  <definedNames>
    <definedName name="_xlnm._FilterDatabase" localSheetId="2" hidden="1">'19-1 - Náučný chodník Dúp...'!$C$116:$K$161</definedName>
    <definedName name="_xlnm.Print_Titles" localSheetId="1">'1. Krycí list rozpočtu'!$1:$3</definedName>
    <definedName name="_xlnm.Print_Titles" localSheetId="2">'19-1 - Náučný chodník Dúp...'!$116:$116</definedName>
    <definedName name="_xlnm.Print_Titles" localSheetId="0">'Rekapitulácia stavby'!$92:$92</definedName>
    <definedName name="_xlnm.Print_Area" localSheetId="2">'19-1 - Náučný chodník Dúp...'!$C$4:$J$76,'19-1 - Náučný chodník Dúp...'!$C$82:$J$100,'19-1 - Náučný chodník Dúp...'!$C$106:$K$161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J114" i="2"/>
  <c r="J113" i="2"/>
  <c r="F113" i="2"/>
  <c r="F111" i="2"/>
  <c r="E109" i="2"/>
  <c r="J90" i="2"/>
  <c r="J89" i="2"/>
  <c r="F89" i="2"/>
  <c r="F87" i="2"/>
  <c r="E85" i="2"/>
  <c r="J16" i="2"/>
  <c r="E16" i="2"/>
  <c r="F114" i="2" s="1"/>
  <c r="J15" i="2"/>
  <c r="J111" i="2"/>
  <c r="L90" i="1"/>
  <c r="AM90" i="1"/>
  <c r="AM89" i="1"/>
  <c r="L89" i="1"/>
  <c r="AM87" i="1"/>
  <c r="L87" i="1"/>
  <c r="L85" i="1"/>
  <c r="L84" i="1"/>
  <c r="BK161" i="2"/>
  <c r="J161" i="2"/>
  <c r="BK160" i="2"/>
  <c r="J160" i="2"/>
  <c r="BK159" i="2"/>
  <c r="J159" i="2"/>
  <c r="BK157" i="2"/>
  <c r="J157" i="2"/>
  <c r="BK156" i="2"/>
  <c r="J156" i="2"/>
  <c r="BK155" i="2"/>
  <c r="J155" i="2"/>
  <c r="BK154" i="2"/>
  <c r="J154" i="2"/>
  <c r="BK153" i="2"/>
  <c r="J153" i="2"/>
  <c r="BK152" i="2"/>
  <c r="J152" i="2"/>
  <c r="BK151" i="2"/>
  <c r="J151" i="2"/>
  <c r="BK150" i="2"/>
  <c r="J150" i="2"/>
  <c r="BK149" i="2"/>
  <c r="J149" i="2"/>
  <c r="BK148" i="2"/>
  <c r="J148" i="2"/>
  <c r="BK147" i="2"/>
  <c r="J147" i="2"/>
  <c r="BK146" i="2"/>
  <c r="J146" i="2"/>
  <c r="BK145" i="2"/>
  <c r="J145" i="2"/>
  <c r="BK144" i="2"/>
  <c r="J144" i="2"/>
  <c r="BK143" i="2"/>
  <c r="J143" i="2"/>
  <c r="BK141" i="2"/>
  <c r="J141" i="2"/>
  <c r="BK140" i="2"/>
  <c r="J140" i="2"/>
  <c r="BK139" i="2"/>
  <c r="J139" i="2"/>
  <c r="BK138" i="2"/>
  <c r="J138" i="2"/>
  <c r="BK137" i="2"/>
  <c r="J137" i="2"/>
  <c r="BK136" i="2"/>
  <c r="J136" i="2"/>
  <c r="BK135" i="2"/>
  <c r="J135" i="2"/>
  <c r="BK134" i="2"/>
  <c r="J134" i="2"/>
  <c r="BK133" i="2"/>
  <c r="J133" i="2"/>
  <c r="BK132" i="2"/>
  <c r="J132" i="2"/>
  <c r="BK131" i="2"/>
  <c r="J131" i="2"/>
  <c r="BK128" i="2"/>
  <c r="J128" i="2"/>
  <c r="BK127" i="2"/>
  <c r="J127" i="2"/>
  <c r="BK126" i="2"/>
  <c r="J126" i="2"/>
  <c r="BK125" i="2"/>
  <c r="J125" i="2"/>
  <c r="BK124" i="2"/>
  <c r="J124" i="2"/>
  <c r="BK123" i="2"/>
  <c r="J123" i="2"/>
  <c r="BK122" i="2"/>
  <c r="J122" i="2"/>
  <c r="BK121" i="2"/>
  <c r="J121" i="2"/>
  <c r="BK120" i="2"/>
  <c r="J120" i="2"/>
  <c r="AS94" i="1"/>
  <c r="BK158" i="2"/>
  <c r="J158" i="2"/>
  <c r="BK119" i="2" l="1"/>
  <c r="J119" i="2" s="1"/>
  <c r="J96" i="2" s="1"/>
  <c r="P119" i="2"/>
  <c r="P118" i="2" s="1"/>
  <c r="R119" i="2"/>
  <c r="R118" i="2"/>
  <c r="T119" i="2"/>
  <c r="T118" i="2" s="1"/>
  <c r="BK130" i="2"/>
  <c r="J130" i="2" s="1"/>
  <c r="J98" i="2" s="1"/>
  <c r="P130" i="2"/>
  <c r="R130" i="2"/>
  <c r="T130" i="2"/>
  <c r="BK142" i="2"/>
  <c r="J142" i="2" s="1"/>
  <c r="J99" i="2" s="1"/>
  <c r="P142" i="2"/>
  <c r="R142" i="2"/>
  <c r="T142" i="2"/>
  <c r="BF157" i="2"/>
  <c r="BF161" i="2"/>
  <c r="J87" i="2"/>
  <c r="F90" i="2"/>
  <c r="BF120" i="2"/>
  <c r="BF121" i="2"/>
  <c r="BF122" i="2"/>
  <c r="BF123" i="2"/>
  <c r="BF124" i="2"/>
  <c r="BF125" i="2"/>
  <c r="BF126" i="2"/>
  <c r="BF127" i="2"/>
  <c r="BF128" i="2"/>
  <c r="BF131" i="2"/>
  <c r="BF132" i="2"/>
  <c r="BF133" i="2"/>
  <c r="BF134" i="2"/>
  <c r="BF135" i="2"/>
  <c r="BF136" i="2"/>
  <c r="BF137" i="2"/>
  <c r="BF138" i="2"/>
  <c r="BF139" i="2"/>
  <c r="BF140" i="2"/>
  <c r="BF141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8" i="2"/>
  <c r="BF159" i="2"/>
  <c r="BF160" i="2"/>
  <c r="F31" i="2"/>
  <c r="AZ95" i="1" s="1"/>
  <c r="AZ94" i="1" s="1"/>
  <c r="W29" i="1" s="1"/>
  <c r="F34" i="2"/>
  <c r="BC95" i="1" s="1"/>
  <c r="BC94" i="1" s="1"/>
  <c r="W32" i="1" s="1"/>
  <c r="J31" i="2"/>
  <c r="AV95" i="1" s="1"/>
  <c r="F33" i="2"/>
  <c r="BB95" i="1" s="1"/>
  <c r="BB94" i="1" s="1"/>
  <c r="W31" i="1" s="1"/>
  <c r="F35" i="2"/>
  <c r="BD95" i="1" s="1"/>
  <c r="BD94" i="1" s="1"/>
  <c r="W33" i="1" s="1"/>
  <c r="T129" i="2" l="1"/>
  <c r="R129" i="2"/>
  <c r="R117" i="2" s="1"/>
  <c r="P129" i="2"/>
  <c r="P117" i="2" s="1"/>
  <c r="AU95" i="1" s="1"/>
  <c r="AU94" i="1" s="1"/>
  <c r="T117" i="2"/>
  <c r="BK118" i="2"/>
  <c r="J118" i="2" s="1"/>
  <c r="J95" i="2" s="1"/>
  <c r="BK129" i="2"/>
  <c r="J129" i="2" s="1"/>
  <c r="J97" i="2" s="1"/>
  <c r="AV94" i="1"/>
  <c r="AK29" i="1" s="1"/>
  <c r="AX94" i="1"/>
  <c r="AY94" i="1"/>
  <c r="F32" i="2"/>
  <c r="BA95" i="1" s="1"/>
  <c r="BA94" i="1" s="1"/>
  <c r="W30" i="1" s="1"/>
  <c r="J32" i="2"/>
  <c r="AW95" i="1" s="1"/>
  <c r="AT95" i="1" s="1"/>
  <c r="BK117" i="2" l="1"/>
  <c r="J117" i="2" s="1"/>
  <c r="J94" i="2" s="1"/>
  <c r="AW94" i="1"/>
  <c r="AK30" i="1" s="1"/>
  <c r="J28" i="2" l="1"/>
  <c r="AG95" i="1" s="1"/>
  <c r="AG94" i="1" s="1"/>
  <c r="AK26" i="1" s="1"/>
  <c r="AK35" i="1" s="1"/>
  <c r="AT94" i="1"/>
  <c r="AN94" i="1" l="1"/>
  <c r="AN95" i="1"/>
  <c r="J37" i="2"/>
</calcChain>
</file>

<file path=xl/sharedStrings.xml><?xml version="1.0" encoding="utf-8"?>
<sst xmlns="http://schemas.openxmlformats.org/spreadsheetml/2006/main" count="934" uniqueCount="327">
  <si>
    <t>Export Komplet</t>
  </si>
  <si>
    <t/>
  </si>
  <si>
    <t>2.0</t>
  </si>
  <si>
    <t>False</t>
  </si>
  <si>
    <t>{40584629-df29-4b04-bca1-1aa9fb540b0e}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</si>
  <si>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</si>
  <si>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</si>
  <si>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</si>
  <si>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</si>
  <si>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</si>
  <si>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</si>
  <si>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</si>
  <si>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19-1</t>
  </si>
  <si>
    <t>Stavba:</t>
  </si>
  <si>
    <t>Náučný chodník Dúpence v Hontianskych Tesároch</t>
  </si>
  <si>
    <t>JKSO:</t>
  </si>
  <si>
    <t>KS:</t>
  </si>
  <si>
    <t>Miesto:</t>
  </si>
  <si>
    <t>k.ú. Hontianse Tesáre, okres  Krupina</t>
  </si>
  <si>
    <t>Dátum:</t>
  </si>
  <si>
    <t>10. 10. 2022</t>
  </si>
  <si>
    <t>Objednávateľ:</t>
  </si>
  <si>
    <t>IČO:</t>
  </si>
  <si>
    <t>OOCR Dudince , Kúpeľná 109, 962 71 Dudince</t>
  </si>
  <si>
    <t>IČ DPH:</t>
  </si>
  <si>
    <t>Zhotoviteľ:</t>
  </si>
  <si>
    <t xml:space="preserve"> </t>
  </si>
  <si>
    <t>Projektant:</t>
  </si>
  <si>
    <t>Ing. Zoltán Balko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</si>
  <si>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</si>
  <si>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</si>
  <si>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</si>
  <si>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</si>
  <si>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</si>
  <si>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</si>
  <si>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</si>
  <si>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</si>
  <si>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</si>
  <si>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</si>
  <si>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</si>
  <si>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</si>
  <si>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</si>
  <si>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</si>
  <si>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</si>
  <si>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</si>
  <si>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</si>
  <si>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</si>
  <si>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</si>
  <si>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</si>
  <si>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</si>
  <si>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</si>
  <si>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</si>
  <si>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</si>
  <si>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</si>
  <si>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</si>
  <si>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</si>
  <si>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</si>
  <si>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</si>
  <si>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</si>
  <si>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</si>
  <si>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</si>
  <si>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</si>
  <si>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</si>
  <si>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</si>
  <si>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</si>
  <si>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</si>
  <si>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</si>
  <si>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</si>
  <si>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</si>
  <si>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</si>
  <si>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</si>
  <si>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</si>
  <si>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</si>
  <si>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</si>
  <si>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</si>
  <si>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</si>
  <si>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</si>
  <si>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</si>
  <si>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</si>
  <si>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</si>
  <si>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</si>
  <si>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</si>
  <si>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</si>
  <si>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</si>
  <si>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</si>
  <si>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Demontáže</t>
  </si>
  <si>
    <t xml:space="preserve">    1 - Demontáže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</si>
  <si>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</si>
  <si>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</si>
  <si>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</si>
  <si>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</si>
  <si>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</si>
  <si>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</si>
  <si>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</si>
  <si>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</si>
  <si>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</si>
  <si>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</si>
  <si>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</si>
  <si>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Demontáže</t>
  </si>
  <si>
    <t>ROZPOCET</t>
  </si>
  <si>
    <t>K</t>
  </si>
  <si>
    <t>966001122.R</t>
  </si>
  <si>
    <t>Demontáž dreveného piknikového sedenia ( stôl + 2 lavice )</t>
  </si>
  <si>
    <t>ks</t>
  </si>
  <si>
    <t>4</t>
  </si>
  <si>
    <t>2</t>
  </si>
  <si>
    <t>160227196</t>
  </si>
  <si>
    <t>966001162.R</t>
  </si>
  <si>
    <t>Demontáž smerovej šípky upevnenej na strome</t>
  </si>
  <si>
    <t>453563294</t>
  </si>
  <si>
    <t>3</t>
  </si>
  <si>
    <t>966001161.R</t>
  </si>
  <si>
    <t>Demontáž informačnej tabule na stĺpe</t>
  </si>
  <si>
    <t>-720833940</t>
  </si>
  <si>
    <t>966001184.S</t>
  </si>
  <si>
    <t>Demontáž dreveného rebríka výšky 1,5 m</t>
  </si>
  <si>
    <t>1884051503</t>
  </si>
  <si>
    <t>5</t>
  </si>
  <si>
    <t>966077111.R</t>
  </si>
  <si>
    <t>Demontáž oceľového lana upevneného do skaly dĺžky 6m</t>
  </si>
  <si>
    <t>-532655249</t>
  </si>
  <si>
    <t>6</t>
  </si>
  <si>
    <t>434351142.R</t>
  </si>
  <si>
    <t>Demontáž drevených terénnych schodov vo svahu</t>
  </si>
  <si>
    <t>m</t>
  </si>
  <si>
    <t>-280587134</t>
  </si>
  <si>
    <t>7</t>
  </si>
  <si>
    <t>976071111.R</t>
  </si>
  <si>
    <t xml:space="preserve">Demontáž reťaze upevnenej do skaly </t>
  </si>
  <si>
    <t>1593436527</t>
  </si>
  <si>
    <t>8</t>
  </si>
  <si>
    <t>112101102.R</t>
  </si>
  <si>
    <t>Rozpílenie  ( na dĺžku cca 2-3m ) a manipulácia so spadnutým stromom priemeru kmeňa do 50cm, dĺžka stromu 10m ( bez odvozu , strom zostane na mieste )</t>
  </si>
  <si>
    <t>1408628950</t>
  </si>
  <si>
    <t>9</t>
  </si>
  <si>
    <t>979081111.R</t>
  </si>
  <si>
    <t>Odvoz demontovaných prvkov na skládku do 10 km ( bez poplatku za skládku )</t>
  </si>
  <si>
    <t>t</t>
  </si>
  <si>
    <t>627610655</t>
  </si>
  <si>
    <t>Nové prvky</t>
  </si>
  <si>
    <t>Terénne schody dĺžky 38 m</t>
  </si>
  <si>
    <t>10</t>
  </si>
  <si>
    <t>121101001.R</t>
  </si>
  <si>
    <t>Odkopávka a prekopávka, úprava terénu</t>
  </si>
  <si>
    <t>m3</t>
  </si>
  <si>
    <t>16</t>
  </si>
  <si>
    <t>-649347066</t>
  </si>
  <si>
    <t>11</t>
  </si>
  <si>
    <t>183105113.S</t>
  </si>
  <si>
    <t>Hĺbenie pätiek  na svahu  objemu nad 0,02 do 0,05 m3</t>
  </si>
  <si>
    <t>153137796</t>
  </si>
  <si>
    <t>12</t>
  </si>
  <si>
    <t>174101102.S</t>
  </si>
  <si>
    <t>Zásyp zeminou zhutnený  s urovnaním povrchu zásypu</t>
  </si>
  <si>
    <t>-787262918</t>
  </si>
  <si>
    <t>13</t>
  </si>
  <si>
    <t>162201201.S</t>
  </si>
  <si>
    <t>Vodorovné premiestnenie výkopu nosením do 10 m horniny 1 až 4</t>
  </si>
  <si>
    <t>306564761</t>
  </si>
  <si>
    <t>14</t>
  </si>
  <si>
    <t>338950141.R</t>
  </si>
  <si>
    <t>Osadenie dreveného kola priemeru D-80 mm do jamy so zatlačením do drveného kameniva fr. 16/32 mm ( vrátane kameniva ) , výšky kolov nad terénom do 0.5 m</t>
  </si>
  <si>
    <t>-447933630</t>
  </si>
  <si>
    <t>15</t>
  </si>
  <si>
    <t>762731120.R</t>
  </si>
  <si>
    <t xml:space="preserve">Montáž  drevených  konštrukcií z guľatiny prierezovej plochy 120 - 224 cm2 na terén , vodorovná časť  ( priemer D-160 mm ) </t>
  </si>
  <si>
    <t>868429932</t>
  </si>
  <si>
    <t>M</t>
  </si>
  <si>
    <t>052130000100.R21</t>
  </si>
  <si>
    <t xml:space="preserve">Agátová gulatina opracovaná odkôrnená   -  priemeru  80 mm , dĺžky 0,5 m  ( špic. kôl ) </t>
  </si>
  <si>
    <t>32</t>
  </si>
  <si>
    <t>851381212</t>
  </si>
  <si>
    <t>17</t>
  </si>
  <si>
    <t>052130000100.R22</t>
  </si>
  <si>
    <t xml:space="preserve">Agátová gulatina opracovaná odkôrnená   -  priemeru  160 mm , dĺžky 0,6 m </t>
  </si>
  <si>
    <t>-1328136686</t>
  </si>
  <si>
    <t>18</t>
  </si>
  <si>
    <t>762395000.R</t>
  </si>
  <si>
    <t xml:space="preserve">Spojovacie a kotviace prostriedky </t>
  </si>
  <si>
    <t>-1607836252</t>
  </si>
  <si>
    <t>19</t>
  </si>
  <si>
    <t>631571001.R2</t>
  </si>
  <si>
    <t>Zásyp zhutnený zo zmesi z drveného  kameniva  fr. 8/16 mm a pôvodnej zeminy - uzatváracia plocha chodníka</t>
  </si>
  <si>
    <t>-321792236</t>
  </si>
  <si>
    <t>999281111</t>
  </si>
  <si>
    <t>Presun hmôt vnútrostaveniskový</t>
  </si>
  <si>
    <t>-1191736270</t>
  </si>
  <si>
    <t>Ostatné nové prvky</t>
  </si>
  <si>
    <t>21</t>
  </si>
  <si>
    <t>936104101.R</t>
  </si>
  <si>
    <t>Montáž dreveného rebríka - kotvenie do skalnej steny</t>
  </si>
  <si>
    <t>1478515928</t>
  </si>
  <si>
    <t>22</t>
  </si>
  <si>
    <t>5535600000.R1</t>
  </si>
  <si>
    <t>Drevený rebrík výšky 1,5 m , šírky 0,94 m  štvordielny  ( materiál : odkôrnená agátová guľatina priemeru D-120mm a D-80mm )</t>
  </si>
  <si>
    <t>-1523293331</t>
  </si>
  <si>
    <t>23</t>
  </si>
  <si>
    <t>953941812.R</t>
  </si>
  <si>
    <t>Uchytenie oceľového lana kotviacimi prvkami do skaly</t>
  </si>
  <si>
    <t>-1679264738</t>
  </si>
  <si>
    <t>24</t>
  </si>
  <si>
    <t>314520000700.R</t>
  </si>
  <si>
    <t>Oceľové lano r. 16 mm vrátane kotviacich prvkov</t>
  </si>
  <si>
    <t>-1775544170</t>
  </si>
  <si>
    <t>25</t>
  </si>
  <si>
    <t>936124112.R</t>
  </si>
  <si>
    <t>Piknikové sedenie stôl - ( osadenie vrátane spodnej stavby a zemných prác )</t>
  </si>
  <si>
    <t>-716343511</t>
  </si>
  <si>
    <t>26</t>
  </si>
  <si>
    <t>553560000801.R</t>
  </si>
  <si>
    <t>Piknikové sedenie stôl - materiál : agátové drevo s povrchovou úpravou , dĺžka 2,0 m   ( dodávka prvku a montáž )</t>
  </si>
  <si>
    <t>-1539132155</t>
  </si>
  <si>
    <t>27</t>
  </si>
  <si>
    <t>936124113.R</t>
  </si>
  <si>
    <t>Piknikové sedenie lavica - ( osadenie vrátane spodnej stavby a zemných prác )</t>
  </si>
  <si>
    <t>-1688461856</t>
  </si>
  <si>
    <t>28</t>
  </si>
  <si>
    <t>553560000802.R</t>
  </si>
  <si>
    <t>Piknikové sedenie lavica - materiál : agátové drevo s povrchovou úpravou , dĺžka 2,0 m   ( dodávka prvku a montáž )</t>
  </si>
  <si>
    <t>-709257759</t>
  </si>
  <si>
    <t>29</t>
  </si>
  <si>
    <t>936174311.R</t>
  </si>
  <si>
    <t>Stojan na bicykle - ( osadenie vrátane spodnej stavby a zemných prác )</t>
  </si>
  <si>
    <t>302159461</t>
  </si>
  <si>
    <t>30</t>
  </si>
  <si>
    <t>553560009200.R</t>
  </si>
  <si>
    <t>Stojan na bicykle - materiál : agátové drevo s povrchovou úpravou , dĺžka 3,24 m  ( dodávka prvku a montáž )</t>
  </si>
  <si>
    <t>715797085</t>
  </si>
  <si>
    <t>31</t>
  </si>
  <si>
    <t>936941131.R</t>
  </si>
  <si>
    <t>Informačná tabuľa - ( osadenie vrátane spodnej stavby a zemných prác )</t>
  </si>
  <si>
    <t>826804060</t>
  </si>
  <si>
    <t>553560012301.R</t>
  </si>
  <si>
    <t xml:space="preserve">Informačná tabuľa - materiál : agátové drevo s povrchovou úpravou , tabule 700x600 mm z oceľového plechu hr. 2,00 mm vrátane fólie s potlačou a grafikou  ( dodávka prvku a montáž ) </t>
  </si>
  <si>
    <t>-1738080017</t>
  </si>
  <si>
    <t>33</t>
  </si>
  <si>
    <t>936941132.R</t>
  </si>
  <si>
    <t>Smerové šípky - ( osadenie vrátane spodnej stavby a zemných prác )</t>
  </si>
  <si>
    <t>1436257649</t>
  </si>
  <si>
    <t>34</t>
  </si>
  <si>
    <t>553560012302.R</t>
  </si>
  <si>
    <t xml:space="preserve">Smerové šípky a  stĺp - materiál : agátová guľatina r. 150 mm , agátové dosky s povrchovou úpravou a grafikou    4 šípky   ( dodávka prvku a montáž ) </t>
  </si>
  <si>
    <t>1663828968</t>
  </si>
  <si>
    <t>35</t>
  </si>
  <si>
    <t>553560012303.R</t>
  </si>
  <si>
    <t xml:space="preserve">Smerové šípky a  stĺp - materiál : agátová guľatina r. 150 mm , agátové dosky s povrchovou úpravou a grafikou    1 šípka   ( dodávka prvku a montáž ) </t>
  </si>
  <si>
    <t>-1432035668</t>
  </si>
  <si>
    <t>36</t>
  </si>
  <si>
    <t>936941321.R</t>
  </si>
  <si>
    <t>Altánok - osadenie vrátane spodnej stavby ( betónové pätky cca 5 m3 a zemné práce )</t>
  </si>
  <si>
    <t>191965250</t>
  </si>
  <si>
    <t>37</t>
  </si>
  <si>
    <t>553560017501.R</t>
  </si>
  <si>
    <t>Altánok drevený ( 8 uholník - pôdorys  5,6 x5,6 m ) so sedením na 3 lavičkách , materiá : agát a smrek s povrchovou úpravou , oceľové spojovacie prvky ( dodávka a montáž ) viď výkres č.10</t>
  </si>
  <si>
    <t>-944361289</t>
  </si>
  <si>
    <t>38</t>
  </si>
  <si>
    <t>936941322.R</t>
  </si>
  <si>
    <t>Kryté sedenie - osadenie vrátane spodnej stavby ( betónové pätky cca 1,8 m3 a zemné práce )</t>
  </si>
  <si>
    <t>-1866244880</t>
  </si>
  <si>
    <t>39</t>
  </si>
  <si>
    <t>553560017502.R</t>
  </si>
  <si>
    <t>Kryté sedenie drevené ( pôdorys  2,3 x3,5 m so sedlovou strechou ) so sedením - 2 lavice a 1 stôl , materiá : agát a smrek s povrchovou úpravou , oceľové spojovacie prvky ( dodávka a montáž ) viď výkres č.11</t>
  </si>
  <si>
    <t>1123519443</t>
  </si>
  <si>
    <t>1 - Nové prvky</t>
  </si>
  <si>
    <t xml:space="preserve">    1 - Terénne schody dĺžky 38 m</t>
  </si>
  <si>
    <t xml:space="preserve">    2 - Ostatné nové prvky</t>
  </si>
  <si>
    <t>ZADANIE</t>
  </si>
  <si>
    <t>KRYCÍ LIST ROZPOČTU - ZADANIE</t>
  </si>
  <si>
    <t>Názov stavby</t>
  </si>
  <si>
    <t>JKSO</t>
  </si>
  <si>
    <t>Názov objektu</t>
  </si>
  <si>
    <t>EČO</t>
  </si>
  <si>
    <t xml:space="preserve">   </t>
  </si>
  <si>
    <t>Miesto</t>
  </si>
  <si>
    <t>IČO</t>
  </si>
  <si>
    <t>IČ DPH</t>
  </si>
  <si>
    <t xml:space="preserve">OOCR Dudince , Kúpeľná 109, 962 71 Dudince   </t>
  </si>
  <si>
    <t xml:space="preserve">Ing. Zoltán Balko   </t>
  </si>
  <si>
    <t>Spracoval</t>
  </si>
  <si>
    <t>Rozpočet číslo</t>
  </si>
  <si>
    <t>Dňa</t>
  </si>
  <si>
    <t>CPV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</si>
  <si>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</si>
  <si>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</si>
  <si>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</si>
  <si>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</si>
  <si>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</si>
  <si>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</si>
  <si>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</si>
  <si>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</si>
  <si>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</si>
  <si>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</si>
  <si>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</si>
  <si>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</si>
  <si>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</si>
  <si>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</si>
  <si>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</si>
  <si>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</si>
  <si>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</si>
  <si>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Práca nadčas</t>
  </si>
  <si>
    <t xml:space="preserve">GZS   </t>
  </si>
  <si>
    <t>Montáž</t>
  </si>
  <si>
    <t>Bez pevnej podl.</t>
  </si>
  <si>
    <t xml:space="preserve">Projektové práce   </t>
  </si>
  <si>
    <t>PSV</t>
  </si>
  <si>
    <t>Kultúrna pamiatka</t>
  </si>
  <si>
    <t xml:space="preserve">Sťažené podmienky   </t>
  </si>
  <si>
    <t xml:space="preserve">Vplyv prostredia   </t>
  </si>
  <si>
    <t>"M"</t>
  </si>
  <si>
    <t xml:space="preserve">Iné VRN   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</si>
  <si>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</si>
  <si>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</si>
  <si>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</si>
  <si>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</si>
  <si>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</si>
  <si>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</si>
  <si>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</si>
  <si>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Celkové náklady</t>
  </si>
  <si>
    <t>Súčet 7, 12, 19-22</t>
  </si>
  <si>
    <t>Dátum a podpis</t>
  </si>
  <si>
    <t>% z</t>
  </si>
  <si>
    <t>Cena s DPH (r. 23-24)</t>
  </si>
  <si>
    <t>E</t>
  </si>
  <si>
    <t>Prípočty a odpočty</t>
  </si>
  <si>
    <t>Dodávky zadávateľa</t>
  </si>
  <si>
    <t>Kĺzavá doložka</t>
  </si>
  <si>
    <t>Zvýhodnenie +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</si>
</sst>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%;\-0.00%"/>
  </numFmts>
  <fonts count="4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MS Sans Serif"/>
      <charset val="1"/>
    </font>
    <font>
      <b/>
      <sz val="18"/>
      <color indexed="10"/>
      <name val="Arial CE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7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0" fillId="0" borderId="0" applyNumberFormat="0" applyFill="0" applyBorder="0" applyAlignment="0" applyProtection="0"/>
    <xf numFmtId="0" fontId="31" fillId="0" borderId="0" applyAlignment="0">
      <alignment vertical="top"/>
      <protection locked="0"/>
    </xf>
  </cellStyleXfs>
  <cellXfs count="3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6" fillId="0" borderId="12" xfId="0" applyNumberFormat="1" applyFont="1" applyBorder="1"/>
    <xf numFmtId="166" fontId="26" fillId="0" borderId="13" xfId="0" applyNumberFormat="1" applyFont="1" applyBorder="1"/>
    <xf numFmtId="4" fontId="2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31" fillId="0" borderId="23" xfId="2" applyBorder="1" applyAlignment="1" applyProtection="1">
      <alignment horizontal="left"/>
    </xf>
    <xf numFmtId="0" fontId="31" fillId="0" borderId="24" xfId="2" applyBorder="1" applyAlignment="1" applyProtection="1">
      <alignment horizontal="left"/>
    </xf>
    <xf numFmtId="0" fontId="31" fillId="0" borderId="25" xfId="2" applyBorder="1" applyAlignment="1" applyProtection="1">
      <alignment horizontal="left"/>
    </xf>
    <xf numFmtId="0" fontId="31" fillId="0" borderId="26" xfId="2" applyBorder="1" applyAlignment="1" applyProtection="1">
      <alignment horizontal="left"/>
    </xf>
    <xf numFmtId="0" fontId="31" fillId="0" borderId="0" xfId="2" applyAlignment="1">
      <alignment horizontal="left" vertical="top"/>
      <protection locked="0"/>
    </xf>
    <xf numFmtId="0" fontId="31" fillId="0" borderId="27" xfId="2" applyBorder="1" applyAlignment="1" applyProtection="1">
      <alignment horizontal="left"/>
    </xf>
    <xf numFmtId="0" fontId="31" fillId="0" borderId="0" xfId="2" applyAlignment="1" applyProtection="1">
      <alignment horizontal="left"/>
    </xf>
    <xf numFmtId="0" fontId="32" fillId="0" borderId="0" xfId="2" applyFont="1" applyAlignment="1" applyProtection="1">
      <alignment horizontal="left"/>
    </xf>
    <xf numFmtId="0" fontId="31" fillId="0" borderId="28" xfId="2" applyBorder="1" applyAlignment="1" applyProtection="1">
      <alignment horizontal="left"/>
    </xf>
    <xf numFmtId="0" fontId="31" fillId="0" borderId="29" xfId="2" applyBorder="1" applyAlignment="1" applyProtection="1">
      <alignment horizontal="left"/>
    </xf>
    <xf numFmtId="0" fontId="31" fillId="0" borderId="30" xfId="2" applyBorder="1" applyAlignment="1" applyProtection="1">
      <alignment horizontal="left"/>
    </xf>
    <xf numFmtId="0" fontId="31" fillId="0" borderId="31" xfId="2" applyBorder="1" applyAlignment="1" applyProtection="1">
      <alignment horizontal="left"/>
    </xf>
    <xf numFmtId="0" fontId="33" fillId="0" borderId="23" xfId="2" applyFont="1" applyBorder="1" applyAlignment="1" applyProtection="1">
      <alignment horizontal="left" vertical="center"/>
    </xf>
    <xf numFmtId="0" fontId="33" fillId="0" borderId="24" xfId="2" applyFont="1" applyBorder="1" applyAlignment="1" applyProtection="1">
      <alignment horizontal="left" vertical="center"/>
    </xf>
    <xf numFmtId="0" fontId="33" fillId="0" borderId="0" xfId="2" applyFont="1" applyAlignment="1" applyProtection="1">
      <alignment horizontal="left" vertical="center"/>
    </xf>
    <xf numFmtId="0" fontId="33" fillId="0" borderId="26" xfId="2" applyFont="1" applyBorder="1" applyAlignment="1" applyProtection="1">
      <alignment horizontal="left" vertical="center"/>
    </xf>
    <xf numFmtId="0" fontId="33" fillId="0" borderId="27" xfId="2" applyFont="1" applyBorder="1" applyAlignment="1" applyProtection="1">
      <alignment horizontal="left" vertical="center"/>
    </xf>
    <xf numFmtId="0" fontId="34" fillId="0" borderId="32" xfId="2" applyFont="1" applyBorder="1" applyAlignment="1" applyProtection="1">
      <alignment horizontal="left" vertical="center" wrapText="1"/>
    </xf>
    <xf numFmtId="0" fontId="34" fillId="0" borderId="25" xfId="2" applyFont="1" applyBorder="1" applyAlignment="1" applyProtection="1">
      <alignment horizontal="left" vertical="center" wrapText="1"/>
    </xf>
    <xf numFmtId="0" fontId="34" fillId="0" borderId="33" xfId="2" applyFont="1" applyBorder="1" applyAlignment="1" applyProtection="1">
      <alignment horizontal="left" vertical="center" wrapText="1"/>
    </xf>
    <xf numFmtId="0" fontId="35" fillId="0" borderId="32" xfId="2" applyFont="1" applyBorder="1" applyAlignment="1" applyProtection="1">
      <alignment horizontal="left" vertical="center"/>
    </xf>
    <xf numFmtId="0" fontId="33" fillId="0" borderId="33" xfId="2" applyFont="1" applyBorder="1" applyAlignment="1" applyProtection="1">
      <alignment horizontal="left" vertical="center"/>
    </xf>
    <xf numFmtId="0" fontId="33" fillId="0" borderId="28" xfId="2" applyFont="1" applyBorder="1" applyAlignment="1" applyProtection="1">
      <alignment horizontal="left" vertical="center"/>
    </xf>
    <xf numFmtId="0" fontId="34" fillId="0" borderId="34" xfId="2" applyFont="1" applyBorder="1" applyAlignment="1" applyProtection="1">
      <alignment horizontal="left" vertical="center" wrapText="1"/>
    </xf>
    <xf numFmtId="0" fontId="34" fillId="0" borderId="0" xfId="2" applyFont="1" applyAlignment="1" applyProtection="1">
      <alignment horizontal="left" vertical="center" wrapText="1"/>
    </xf>
    <xf numFmtId="0" fontId="34" fillId="0" borderId="35" xfId="2" applyFont="1" applyBorder="1" applyAlignment="1" applyProtection="1">
      <alignment horizontal="left" vertical="center" wrapText="1"/>
    </xf>
    <xf numFmtId="0" fontId="35" fillId="0" borderId="34" xfId="2" applyFont="1" applyBorder="1" applyAlignment="1" applyProtection="1">
      <alignment horizontal="left" vertical="center"/>
    </xf>
    <xf numFmtId="0" fontId="33" fillId="0" borderId="35" xfId="2" applyFont="1" applyBorder="1" applyAlignment="1" applyProtection="1">
      <alignment horizontal="left" vertical="center"/>
    </xf>
    <xf numFmtId="0" fontId="34" fillId="0" borderId="36" xfId="2" applyFont="1" applyBorder="1" applyAlignment="1" applyProtection="1">
      <alignment horizontal="left" vertical="center" wrapText="1"/>
    </xf>
    <xf numFmtId="0" fontId="34" fillId="0" borderId="37" xfId="2" applyFont="1" applyBorder="1" applyAlignment="1" applyProtection="1">
      <alignment horizontal="left" vertical="center" wrapText="1"/>
    </xf>
    <xf numFmtId="0" fontId="34" fillId="0" borderId="38" xfId="2" applyFont="1" applyBorder="1" applyAlignment="1" applyProtection="1">
      <alignment horizontal="left" vertical="center" wrapText="1"/>
    </xf>
    <xf numFmtId="0" fontId="35" fillId="0" borderId="36" xfId="2" applyFont="1" applyBorder="1" applyAlignment="1" applyProtection="1">
      <alignment horizontal="left" vertical="center"/>
    </xf>
    <xf numFmtId="0" fontId="33" fillId="0" borderId="38" xfId="2" applyFont="1" applyBorder="1" applyAlignment="1" applyProtection="1">
      <alignment horizontal="left" vertical="center"/>
    </xf>
    <xf numFmtId="0" fontId="36" fillId="0" borderId="0" xfId="2" applyFont="1" applyAlignment="1" applyProtection="1">
      <alignment horizontal="left" vertical="center" wrapText="1"/>
    </xf>
    <xf numFmtId="0" fontId="35" fillId="0" borderId="32" xfId="2" applyFont="1" applyBorder="1" applyAlignment="1" applyProtection="1">
      <alignment horizontal="left" vertical="center" wrapText="1"/>
    </xf>
    <xf numFmtId="0" fontId="35" fillId="0" borderId="25" xfId="2" applyFont="1" applyBorder="1" applyAlignment="1" applyProtection="1">
      <alignment horizontal="left" vertical="center" wrapText="1"/>
    </xf>
    <xf numFmtId="0" fontId="35" fillId="0" borderId="33" xfId="2" applyFont="1" applyBorder="1" applyAlignment="1" applyProtection="1">
      <alignment horizontal="left" vertical="center" wrapText="1"/>
    </xf>
    <xf numFmtId="0" fontId="35" fillId="0" borderId="39" xfId="2" applyFont="1" applyBorder="1" applyAlignment="1" applyProtection="1">
      <alignment horizontal="left" vertical="center"/>
    </xf>
    <xf numFmtId="0" fontId="35" fillId="0" borderId="40" xfId="2" applyFont="1" applyBorder="1" applyAlignment="1" applyProtection="1">
      <alignment horizontal="left" vertical="center"/>
    </xf>
    <xf numFmtId="0" fontId="33" fillId="0" borderId="41" xfId="2" applyFont="1" applyBorder="1" applyAlignment="1" applyProtection="1">
      <alignment horizontal="left" vertical="center"/>
    </xf>
    <xf numFmtId="0" fontId="35" fillId="0" borderId="34" xfId="2" applyFont="1" applyBorder="1" applyAlignment="1" applyProtection="1">
      <alignment horizontal="left" vertical="center" wrapText="1"/>
    </xf>
    <xf numFmtId="0" fontId="35" fillId="0" borderId="0" xfId="2" applyFont="1" applyAlignment="1" applyProtection="1">
      <alignment horizontal="left" vertical="center" wrapText="1"/>
    </xf>
    <xf numFmtId="0" fontId="35" fillId="0" borderId="35" xfId="2" applyFont="1" applyBorder="1" applyAlignment="1" applyProtection="1">
      <alignment horizontal="left" vertical="center" wrapText="1"/>
    </xf>
    <xf numFmtId="0" fontId="33" fillId="0" borderId="27" xfId="2" applyFont="1" applyBorder="1" applyAlignment="1" applyProtection="1">
      <alignment horizontal="left" vertical="top"/>
    </xf>
    <xf numFmtId="0" fontId="33" fillId="0" borderId="0" xfId="2" applyFont="1" applyAlignment="1" applyProtection="1">
      <alignment horizontal="left" vertical="center"/>
    </xf>
    <xf numFmtId="0" fontId="35" fillId="0" borderId="36" xfId="2" applyFont="1" applyBorder="1" applyAlignment="1" applyProtection="1">
      <alignment horizontal="left" vertical="center" wrapText="1"/>
    </xf>
    <xf numFmtId="0" fontId="35" fillId="0" borderId="37" xfId="2" applyFont="1" applyBorder="1" applyAlignment="1" applyProtection="1">
      <alignment horizontal="center" vertical="center"/>
    </xf>
    <xf numFmtId="0" fontId="35" fillId="0" borderId="38" xfId="2" applyFont="1" applyBorder="1" applyAlignment="1" applyProtection="1">
      <alignment horizontal="center" vertical="center"/>
    </xf>
    <xf numFmtId="0" fontId="33" fillId="0" borderId="0" xfId="2" applyFont="1" applyAlignment="1" applyProtection="1">
      <alignment horizontal="left" vertical="top"/>
    </xf>
    <xf numFmtId="0" fontId="35" fillId="0" borderId="39" xfId="2" applyFont="1" applyBorder="1" applyAlignment="1" applyProtection="1">
      <alignment horizontal="left" vertical="center" wrapText="1"/>
    </xf>
    <xf numFmtId="0" fontId="35" fillId="0" borderId="40" xfId="2" applyFont="1" applyBorder="1" applyAlignment="1" applyProtection="1">
      <alignment horizontal="left" vertical="center" wrapText="1"/>
    </xf>
    <xf numFmtId="0" fontId="35" fillId="0" borderId="41" xfId="2" applyFont="1" applyBorder="1" applyAlignment="1" applyProtection="1">
      <alignment horizontal="center" vertical="center"/>
    </xf>
    <xf numFmtId="0" fontId="33" fillId="0" borderId="28" xfId="2" applyFont="1" applyBorder="1" applyAlignment="1" applyProtection="1">
      <alignment horizontal="left" vertical="top"/>
    </xf>
    <xf numFmtId="0" fontId="35" fillId="0" borderId="0" xfId="2" applyFont="1" applyAlignment="1" applyProtection="1">
      <alignment horizontal="left" vertical="top"/>
    </xf>
    <xf numFmtId="0" fontId="35" fillId="0" borderId="0" xfId="2" applyFont="1" applyAlignment="1" applyProtection="1">
      <alignment horizontal="left" vertical="center"/>
    </xf>
    <xf numFmtId="0" fontId="33" fillId="0" borderId="32" xfId="2" applyFont="1" applyBorder="1" applyAlignment="1" applyProtection="1">
      <alignment horizontal="left" vertical="center"/>
    </xf>
    <xf numFmtId="14" fontId="33" fillId="0" borderId="40" xfId="2" applyNumberFormat="1" applyFont="1" applyBorder="1" applyAlignment="1" applyProtection="1">
      <alignment horizontal="left" vertical="center" wrapText="1"/>
    </xf>
    <xf numFmtId="0" fontId="33" fillId="0" borderId="41" xfId="2" applyFont="1" applyBorder="1" applyAlignment="1" applyProtection="1">
      <alignment horizontal="center" vertical="center" wrapText="1"/>
    </xf>
    <xf numFmtId="0" fontId="33" fillId="0" borderId="0" xfId="2" applyFont="1" applyAlignment="1" applyProtection="1">
      <alignment horizontal="left" wrapText="1"/>
    </xf>
    <xf numFmtId="0" fontId="33" fillId="0" borderId="36" xfId="2" applyFont="1" applyBorder="1" applyAlignment="1" applyProtection="1">
      <alignment horizontal="left" vertical="center"/>
    </xf>
    <xf numFmtId="0" fontId="33" fillId="0" borderId="29" xfId="2" applyFont="1" applyBorder="1" applyAlignment="1" applyProtection="1">
      <alignment horizontal="left" vertical="center"/>
    </xf>
    <xf numFmtId="0" fontId="33" fillId="0" borderId="30" xfId="2" applyFont="1" applyBorder="1" applyAlignment="1" applyProtection="1">
      <alignment horizontal="left" vertical="center"/>
    </xf>
    <xf numFmtId="0" fontId="33" fillId="0" borderId="31" xfId="2" applyFont="1" applyBorder="1" applyAlignment="1" applyProtection="1">
      <alignment horizontal="left" vertical="center"/>
    </xf>
    <xf numFmtId="0" fontId="33" fillId="0" borderId="42" xfId="2" applyFont="1" applyBorder="1" applyAlignment="1" applyProtection="1">
      <alignment horizontal="left" vertical="center"/>
    </xf>
    <xf numFmtId="0" fontId="33" fillId="0" borderId="43" xfId="2" applyFont="1" applyBorder="1" applyAlignment="1" applyProtection="1">
      <alignment horizontal="left" vertical="center"/>
    </xf>
    <xf numFmtId="0" fontId="37" fillId="0" borderId="43" xfId="2" applyFont="1" applyBorder="1" applyAlignment="1" applyProtection="1">
      <alignment horizontal="left" vertical="center"/>
    </xf>
    <xf numFmtId="0" fontId="33" fillId="0" borderId="44" xfId="2" applyFont="1" applyBorder="1" applyAlignment="1" applyProtection="1">
      <alignment horizontal="left" vertical="center"/>
    </xf>
    <xf numFmtId="0" fontId="33" fillId="0" borderId="45" xfId="2" applyFont="1" applyBorder="1" applyAlignment="1" applyProtection="1">
      <alignment horizontal="left" vertical="center"/>
    </xf>
    <xf numFmtId="0" fontId="33" fillId="0" borderId="46" xfId="2" applyFont="1" applyBorder="1" applyAlignment="1" applyProtection="1">
      <alignment horizontal="left" vertical="center"/>
    </xf>
    <xf numFmtId="0" fontId="33" fillId="0" borderId="47" xfId="2" applyFont="1" applyBorder="1" applyAlignment="1" applyProtection="1">
      <alignment horizontal="left" vertical="center"/>
    </xf>
    <xf numFmtId="0" fontId="33" fillId="0" borderId="48" xfId="2" applyFont="1" applyBorder="1" applyAlignment="1" applyProtection="1">
      <alignment horizontal="left" vertical="center"/>
    </xf>
    <xf numFmtId="0" fontId="33" fillId="0" borderId="49" xfId="2" applyFont="1" applyBorder="1" applyAlignment="1" applyProtection="1">
      <alignment horizontal="left" vertical="center"/>
    </xf>
    <xf numFmtId="0" fontId="33" fillId="0" borderId="50" xfId="2" applyFont="1" applyBorder="1" applyAlignment="1" applyProtection="1">
      <alignment horizontal="left" vertical="center"/>
    </xf>
    <xf numFmtId="37" fontId="31" fillId="0" borderId="51" xfId="2" applyNumberFormat="1" applyBorder="1" applyAlignment="1" applyProtection="1">
      <alignment horizontal="right" vertical="center"/>
    </xf>
    <xf numFmtId="37" fontId="31" fillId="0" borderId="52" xfId="2" applyNumberFormat="1" applyBorder="1" applyAlignment="1" applyProtection="1">
      <alignment horizontal="right" vertical="center"/>
    </xf>
    <xf numFmtId="37" fontId="38" fillId="0" borderId="53" xfId="2" applyNumberFormat="1" applyFont="1" applyBorder="1" applyAlignment="1" applyProtection="1">
      <alignment horizontal="right" vertical="center"/>
    </xf>
    <xf numFmtId="39" fontId="38" fillId="0" borderId="54" xfId="2" applyNumberFormat="1" applyFont="1" applyBorder="1" applyAlignment="1" applyProtection="1">
      <alignment horizontal="right" vertical="center"/>
    </xf>
    <xf numFmtId="37" fontId="31" fillId="0" borderId="53" xfId="2" applyNumberFormat="1" applyBorder="1" applyAlignment="1" applyProtection="1">
      <alignment horizontal="right" vertical="center"/>
    </xf>
    <xf numFmtId="37" fontId="31" fillId="0" borderId="54" xfId="2" applyNumberFormat="1" applyBorder="1" applyAlignment="1" applyProtection="1">
      <alignment horizontal="right" vertical="center"/>
    </xf>
    <xf numFmtId="37" fontId="38" fillId="0" borderId="52" xfId="2" applyNumberFormat="1" applyFont="1" applyBorder="1" applyAlignment="1" applyProtection="1">
      <alignment horizontal="right" vertical="center"/>
    </xf>
    <xf numFmtId="37" fontId="31" fillId="0" borderId="30" xfId="2" applyNumberFormat="1" applyBorder="1" applyAlignment="1" applyProtection="1">
      <alignment horizontal="right" vertical="center"/>
    </xf>
    <xf numFmtId="39" fontId="38" fillId="0" borderId="52" xfId="2" applyNumberFormat="1" applyFont="1" applyBorder="1" applyAlignment="1" applyProtection="1">
      <alignment horizontal="right" vertical="center"/>
    </xf>
    <xf numFmtId="37" fontId="31" fillId="0" borderId="55" xfId="2" applyNumberFormat="1" applyBorder="1" applyAlignment="1" applyProtection="1">
      <alignment horizontal="right" vertical="center"/>
    </xf>
    <xf numFmtId="0" fontId="37" fillId="0" borderId="43" xfId="2" applyFont="1" applyBorder="1" applyAlignment="1" applyProtection="1">
      <alignment horizontal="left" vertical="center" wrapText="1"/>
    </xf>
    <xf numFmtId="0" fontId="39" fillId="0" borderId="45" xfId="2" applyFont="1" applyBorder="1" applyAlignment="1" applyProtection="1">
      <alignment horizontal="left" vertical="center"/>
    </xf>
    <xf numFmtId="0" fontId="39" fillId="0" borderId="47" xfId="2" applyFont="1" applyBorder="1" applyAlignment="1" applyProtection="1">
      <alignment horizontal="left" vertical="center"/>
    </xf>
    <xf numFmtId="0" fontId="37" fillId="0" borderId="48" xfId="2" applyFont="1" applyBorder="1" applyAlignment="1" applyProtection="1">
      <alignment horizontal="left" vertical="center"/>
    </xf>
    <xf numFmtId="0" fontId="37" fillId="0" borderId="46" xfId="2" applyFont="1" applyBorder="1" applyAlignment="1" applyProtection="1">
      <alignment horizontal="left" vertical="center"/>
    </xf>
    <xf numFmtId="0" fontId="37" fillId="0" borderId="50" xfId="2" applyFont="1" applyBorder="1" applyAlignment="1" applyProtection="1">
      <alignment horizontal="left" vertical="center"/>
    </xf>
    <xf numFmtId="0" fontId="37" fillId="0" borderId="47" xfId="2" applyFont="1" applyBorder="1" applyAlignment="1" applyProtection="1">
      <alignment horizontal="left" vertical="center"/>
    </xf>
    <xf numFmtId="0" fontId="37" fillId="0" borderId="49" xfId="2" applyFont="1" applyBorder="1" applyAlignment="1" applyProtection="1">
      <alignment horizontal="left" vertical="center"/>
    </xf>
    <xf numFmtId="0" fontId="33" fillId="0" borderId="56" xfId="2" applyFont="1" applyBorder="1" applyAlignment="1" applyProtection="1">
      <alignment horizontal="center" vertical="center"/>
    </xf>
    <xf numFmtId="0" fontId="40" fillId="0" borderId="57" xfId="2" applyFont="1" applyBorder="1" applyAlignment="1" applyProtection="1">
      <alignment horizontal="left" vertical="center"/>
    </xf>
    <xf numFmtId="0" fontId="33" fillId="0" borderId="58" xfId="2" applyFont="1" applyBorder="1" applyAlignment="1" applyProtection="1">
      <alignment horizontal="left" vertical="center"/>
    </xf>
    <xf numFmtId="0" fontId="33" fillId="0" borderId="59" xfId="2" applyFont="1" applyBorder="1" applyAlignment="1" applyProtection="1">
      <alignment horizontal="left" vertical="center"/>
    </xf>
    <xf numFmtId="39" fontId="38" fillId="0" borderId="60" xfId="2" applyNumberFormat="1" applyFont="1" applyBorder="1" applyAlignment="1" applyProtection="1">
      <alignment horizontal="right" vertical="center"/>
    </xf>
    <xf numFmtId="0" fontId="33" fillId="0" borderId="61" xfId="2" applyFont="1" applyBorder="1" applyAlignment="1" applyProtection="1">
      <alignment horizontal="left" vertical="center"/>
    </xf>
    <xf numFmtId="0" fontId="33" fillId="0" borderId="60" xfId="2" applyFont="1" applyBorder="1" applyAlignment="1" applyProtection="1">
      <alignment horizontal="left" vertical="center"/>
    </xf>
    <xf numFmtId="0" fontId="33" fillId="0" borderId="62" xfId="2" applyFont="1" applyBorder="1" applyAlignment="1" applyProtection="1">
      <alignment horizontal="left" vertical="center"/>
    </xf>
    <xf numFmtId="39" fontId="31" fillId="0" borderId="60" xfId="2" applyNumberFormat="1" applyBorder="1" applyAlignment="1" applyProtection="1">
      <alignment horizontal="right" vertical="center"/>
    </xf>
    <xf numFmtId="37" fontId="31" fillId="0" borderId="63" xfId="2" applyNumberFormat="1" applyBorder="1" applyAlignment="1" applyProtection="1">
      <alignment horizontal="right" vertical="center"/>
    </xf>
    <xf numFmtId="0" fontId="35" fillId="0" borderId="60" xfId="2" applyFont="1" applyBorder="1" applyAlignment="1" applyProtection="1">
      <alignment horizontal="left" vertical="center"/>
    </xf>
    <xf numFmtId="0" fontId="33" fillId="0" borderId="63" xfId="2" applyFont="1" applyBorder="1" applyAlignment="1" applyProtection="1">
      <alignment horizontal="left" vertical="center"/>
    </xf>
    <xf numFmtId="168" fontId="35" fillId="0" borderId="59" xfId="2" applyNumberFormat="1" applyFont="1" applyBorder="1" applyAlignment="1" applyProtection="1">
      <alignment horizontal="right" vertical="center"/>
    </xf>
    <xf numFmtId="0" fontId="33" fillId="0" borderId="64" xfId="2" applyFont="1" applyBorder="1" applyAlignment="1" applyProtection="1">
      <alignment horizontal="left" vertical="center"/>
    </xf>
    <xf numFmtId="0" fontId="33" fillId="0" borderId="65" xfId="2" applyFont="1" applyBorder="1" applyAlignment="1" applyProtection="1">
      <alignment horizontal="left" vertical="center"/>
    </xf>
    <xf numFmtId="0" fontId="33" fillId="0" borderId="66" xfId="2" applyFont="1" applyBorder="1" applyAlignment="1" applyProtection="1">
      <alignment horizontal="center" vertical="center"/>
    </xf>
    <xf numFmtId="0" fontId="40" fillId="0" borderId="0" xfId="2" applyFont="1" applyAlignment="1" applyProtection="1">
      <alignment horizontal="left" vertical="center"/>
    </xf>
    <xf numFmtId="39" fontId="38" fillId="0" borderId="42" xfId="2" applyNumberFormat="1" applyFont="1" applyBorder="1" applyAlignment="1" applyProtection="1">
      <alignment horizontal="right" vertical="center"/>
    </xf>
    <xf numFmtId="0" fontId="40" fillId="0" borderId="60" xfId="2" applyFont="1" applyBorder="1" applyAlignment="1" applyProtection="1">
      <alignment horizontal="left" vertical="center"/>
    </xf>
    <xf numFmtId="39" fontId="31" fillId="0" borderId="42" xfId="2" applyNumberFormat="1" applyBorder="1" applyAlignment="1" applyProtection="1">
      <alignment horizontal="right" vertical="center"/>
    </xf>
    <xf numFmtId="37" fontId="31" fillId="0" borderId="44" xfId="2" applyNumberFormat="1" applyBorder="1" applyAlignment="1" applyProtection="1">
      <alignment horizontal="right" vertical="center"/>
    </xf>
    <xf numFmtId="0" fontId="33" fillId="0" borderId="67" xfId="2" applyFont="1" applyBorder="1" applyAlignment="1" applyProtection="1">
      <alignment horizontal="center" vertical="center"/>
    </xf>
    <xf numFmtId="0" fontId="33" fillId="0" borderId="54" xfId="2" applyFont="1" applyBorder="1" applyAlignment="1" applyProtection="1">
      <alignment horizontal="left" vertical="center"/>
    </xf>
    <xf numFmtId="0" fontId="33" fillId="0" borderId="52" xfId="2" applyFont="1" applyBorder="1" applyAlignment="1" applyProtection="1">
      <alignment horizontal="left" vertical="center"/>
    </xf>
    <xf numFmtId="0" fontId="33" fillId="0" borderId="53" xfId="2" applyFont="1" applyBorder="1" applyAlignment="1" applyProtection="1">
      <alignment horizontal="left" vertical="center"/>
    </xf>
    <xf numFmtId="39" fontId="38" fillId="0" borderId="68" xfId="2" applyNumberFormat="1" applyFont="1" applyBorder="1" applyAlignment="1" applyProtection="1">
      <alignment horizontal="right" vertical="center"/>
    </xf>
    <xf numFmtId="39" fontId="38" fillId="0" borderId="43" xfId="2" applyNumberFormat="1" applyFont="1" applyBorder="1" applyAlignment="1" applyProtection="1">
      <alignment horizontal="right" vertical="center"/>
    </xf>
    <xf numFmtId="37" fontId="38" fillId="0" borderId="30" xfId="2" applyNumberFormat="1" applyFont="1" applyBorder="1" applyAlignment="1" applyProtection="1">
      <alignment horizontal="right" vertical="center"/>
    </xf>
    <xf numFmtId="0" fontId="37" fillId="0" borderId="23" xfId="2" applyFont="1" applyBorder="1" applyAlignment="1" applyProtection="1">
      <alignment horizontal="left" vertical="top"/>
    </xf>
    <xf numFmtId="0" fontId="33" fillId="0" borderId="69" xfId="2" applyFont="1" applyBorder="1" applyAlignment="1" applyProtection="1">
      <alignment horizontal="left" vertical="center"/>
    </xf>
    <xf numFmtId="0" fontId="33" fillId="0" borderId="70" xfId="2" applyFont="1" applyBorder="1" applyAlignment="1" applyProtection="1">
      <alignment horizontal="left" vertical="center"/>
    </xf>
    <xf numFmtId="0" fontId="33" fillId="0" borderId="71" xfId="2" applyFont="1" applyBorder="1" applyAlignment="1" applyProtection="1">
      <alignment horizontal="left" vertical="center"/>
    </xf>
    <xf numFmtId="0" fontId="33" fillId="0" borderId="72" xfId="2" applyFont="1" applyBorder="1" applyAlignment="1" applyProtection="1">
      <alignment horizontal="left" vertical="center"/>
    </xf>
    <xf numFmtId="39" fontId="41" fillId="0" borderId="42" xfId="2" applyNumberFormat="1" applyFont="1" applyBorder="1" applyAlignment="1" applyProtection="1">
      <alignment horizontal="right" vertical="center"/>
    </xf>
    <xf numFmtId="0" fontId="33" fillId="0" borderId="73" xfId="2" applyFont="1" applyBorder="1" applyAlignment="1" applyProtection="1">
      <alignment horizontal="left"/>
    </xf>
    <xf numFmtId="0" fontId="33" fillId="0" borderId="64" xfId="2" applyFont="1" applyBorder="1" applyAlignment="1" applyProtection="1">
      <alignment horizontal="left"/>
    </xf>
    <xf numFmtId="2" fontId="35" fillId="0" borderId="63" xfId="2" applyNumberFormat="1" applyFont="1" applyBorder="1" applyAlignment="1" applyProtection="1">
      <alignment horizontal="right" vertical="center"/>
    </xf>
    <xf numFmtId="0" fontId="35" fillId="0" borderId="49" xfId="2" applyFont="1" applyBorder="1" applyAlignment="1" applyProtection="1">
      <alignment horizontal="left" vertical="center"/>
    </xf>
    <xf numFmtId="39" fontId="35" fillId="0" borderId="63" xfId="2" applyNumberFormat="1" applyFont="1" applyBorder="1" applyAlignment="1" applyProtection="1">
      <alignment horizontal="left" vertical="center"/>
    </xf>
    <xf numFmtId="39" fontId="38" fillId="0" borderId="64" xfId="2" applyNumberFormat="1" applyFont="1" applyBorder="1" applyAlignment="1" applyProtection="1">
      <alignment horizontal="right" vertical="center"/>
    </xf>
    <xf numFmtId="0" fontId="33" fillId="0" borderId="74" xfId="2" applyFont="1" applyBorder="1" applyAlignment="1" applyProtection="1">
      <alignment horizontal="left" vertical="center"/>
    </xf>
    <xf numFmtId="0" fontId="42" fillId="0" borderId="75" xfId="2" applyFont="1" applyBorder="1" applyAlignment="1" applyProtection="1">
      <alignment horizontal="left" vertical="top"/>
    </xf>
    <xf numFmtId="0" fontId="33" fillId="0" borderId="76" xfId="2" applyFont="1" applyBorder="1" applyAlignment="1" applyProtection="1">
      <alignment horizontal="left" vertical="center"/>
    </xf>
    <xf numFmtId="0" fontId="33" fillId="0" borderId="57" xfId="2" applyFont="1" applyBorder="1" applyAlignment="1" applyProtection="1">
      <alignment horizontal="left" vertical="center"/>
    </xf>
    <xf numFmtId="0" fontId="43" fillId="0" borderId="56" xfId="2" applyFont="1" applyBorder="1" applyAlignment="1" applyProtection="1">
      <alignment horizontal="center" vertical="center"/>
    </xf>
    <xf numFmtId="37" fontId="36" fillId="0" borderId="60" xfId="2" applyNumberFormat="1" applyFont="1" applyBorder="1" applyAlignment="1" applyProtection="1">
      <alignment horizontal="right" vertical="center"/>
    </xf>
    <xf numFmtId="0" fontId="43" fillId="0" borderId="62" xfId="2" applyFont="1" applyBorder="1" applyAlignment="1" applyProtection="1">
      <alignment horizontal="left" vertical="center"/>
    </xf>
    <xf numFmtId="0" fontId="43" fillId="0" borderId="0" xfId="2" applyFont="1" applyAlignment="1" applyProtection="1">
      <alignment horizontal="left" vertical="center"/>
    </xf>
    <xf numFmtId="39" fontId="36" fillId="0" borderId="63" xfId="2" applyNumberFormat="1" applyFont="1" applyBorder="1" applyAlignment="1" applyProtection="1">
      <alignment horizontal="right" vertical="center"/>
    </xf>
    <xf numFmtId="39" fontId="36" fillId="0" borderId="60" xfId="2" applyNumberFormat="1" applyFont="1" applyBorder="1" applyAlignment="1" applyProtection="1">
      <alignment horizontal="right" vertical="center"/>
    </xf>
    <xf numFmtId="0" fontId="37" fillId="0" borderId="27" xfId="2" applyFont="1" applyBorder="1" applyAlignment="1" applyProtection="1">
      <alignment horizontal="left" vertical="top"/>
    </xf>
    <xf numFmtId="0" fontId="31" fillId="0" borderId="0" xfId="2" applyAlignment="1" applyProtection="1">
      <alignment horizontal="left" vertical="center"/>
    </xf>
    <xf numFmtId="0" fontId="37" fillId="0" borderId="68" xfId="2" applyFont="1" applyBorder="1" applyAlignment="1" applyProtection="1">
      <alignment horizontal="left" vertical="center"/>
    </xf>
    <xf numFmtId="0" fontId="37" fillId="0" borderId="30" xfId="2" applyFont="1" applyBorder="1" applyAlignment="1" applyProtection="1">
      <alignment horizontal="left" vertical="center"/>
    </xf>
    <xf numFmtId="39" fontId="44" fillId="0" borderId="40" xfId="2" applyNumberFormat="1" applyFont="1" applyBorder="1" applyAlignment="1" applyProtection="1">
      <alignment horizontal="right" vertical="center"/>
    </xf>
    <xf numFmtId="0" fontId="31" fillId="0" borderId="46" xfId="2" applyBorder="1" applyAlignment="1" applyProtection="1">
      <alignment horizontal="left" vertical="center"/>
    </xf>
    <xf numFmtId="0" fontId="37" fillId="0" borderId="75" xfId="2" applyFont="1" applyBorder="1" applyAlignment="1" applyProtection="1">
      <alignment horizontal="left" vertical="top"/>
    </xf>
    <xf numFmtId="0" fontId="43" fillId="0" borderId="57" xfId="2" applyFont="1" applyBorder="1" applyAlignment="1" applyProtection="1">
      <alignment horizontal="left" vertical="center"/>
    </xf>
    <xf numFmtId="0" fontId="43" fillId="0" borderId="72" xfId="2" applyFont="1" applyBorder="1" applyAlignment="1" applyProtection="1">
      <alignment horizontal="left" vertical="center"/>
    </xf>
    <xf numFmtId="0" fontId="33" fillId="0" borderId="29" xfId="2" applyFont="1" applyBorder="1" applyAlignment="1" applyProtection="1">
      <alignment horizontal="left"/>
    </xf>
    <xf numFmtId="0" fontId="33" fillId="0" borderId="77" xfId="2" applyFont="1" applyBorder="1" applyAlignment="1" applyProtection="1">
      <alignment horizontal="left" vertical="center"/>
    </xf>
    <xf numFmtId="0" fontId="33" fillId="0" borderId="68" xfId="2" applyFont="1" applyBorder="1" applyAlignment="1" applyProtection="1">
      <alignment horizontal="left"/>
    </xf>
    <xf numFmtId="0" fontId="33" fillId="0" borderId="37" xfId="2" applyFont="1" applyBorder="1" applyAlignment="1" applyProtection="1">
      <alignment horizontal="left" vertical="center"/>
    </xf>
    <xf numFmtId="0" fontId="33" fillId="0" borderId="55" xfId="2" applyFont="1" applyBorder="1" applyAlignment="1" applyProtection="1">
      <alignment horizontal="left" vertical="center"/>
    </xf>
  </cellXfs>
  <cellStyles count="3">
    <cellStyle name="Hypertextové prepojenie" xfId="1" builtinId="8"/>
    <cellStyle name="Normálna" xfId="0" builtinId="0" customBuiltin="1"/>
    <cellStyle name="Normálna 2" xfId="2" xr:uid="{CFE51287-6395-4DF8-B731-6705A8F19C3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 x14ac:dyDescent="0.2">
      <c r="AR2" s="163" t="s">
        <v>5</v>
      </c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148" t="s">
        <v>12</v>
      </c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R5" s="16"/>
      <c r="BS5" s="13" t="s">
        <v>6</v>
      </c>
    </row>
    <row r="6" spans="1:74" ht="37" customHeight="1" x14ac:dyDescent="0.2">
      <c r="B6" s="16"/>
      <c r="D6" s="21" t="s">
        <v>13</v>
      </c>
      <c r="K6" s="150" t="s">
        <v>14</v>
      </c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5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 x14ac:dyDescent="0.2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7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5" x14ac:dyDescent="0.2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ht="7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 x14ac:dyDescent="0.2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2:71" ht="7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 x14ac:dyDescent="0.2">
      <c r="B20" s="16"/>
      <c r="E20" s="20" t="s">
        <v>28</v>
      </c>
      <c r="AK20" s="22" t="s">
        <v>24</v>
      </c>
      <c r="AN20" s="20" t="s">
        <v>1</v>
      </c>
      <c r="AR20" s="16"/>
      <c r="BS20" s="13" t="s">
        <v>29</v>
      </c>
    </row>
    <row r="21" spans="2:71" ht="7" customHeight="1" x14ac:dyDescent="0.2">
      <c r="B21" s="16"/>
      <c r="AR21" s="16"/>
    </row>
    <row r="22" spans="2:71" ht="12" customHeight="1" x14ac:dyDescent="0.2">
      <c r="B22" s="16"/>
      <c r="D22" s="22" t="s">
        <v>31</v>
      </c>
      <c r="AR22" s="16"/>
    </row>
    <row r="23" spans="2:71" ht="16.5" customHeight="1" x14ac:dyDescent="0.2">
      <c r="B23" s="16"/>
      <c r="E23" s="151" t="s">
        <v>1</v>
      </c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R23" s="16"/>
    </row>
    <row r="24" spans="2:71" ht="7" customHeight="1" x14ac:dyDescent="0.2">
      <c r="B24" s="16"/>
      <c r="AR24" s="16"/>
    </row>
    <row r="25" spans="2:71" ht="7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 x14ac:dyDescent="0.2">
      <c r="B26" s="25"/>
      <c r="D26" s="26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2">
        <f>ROUND(AG94,2)</f>
        <v>0</v>
      </c>
      <c r="AL26" s="153"/>
      <c r="AM26" s="153"/>
      <c r="AN26" s="153"/>
      <c r="AO26" s="153"/>
      <c r="AR26" s="25"/>
    </row>
    <row r="27" spans="2:71" s="1" customFormat="1" ht="7" customHeight="1" x14ac:dyDescent="0.2">
      <c r="B27" s="25"/>
      <c r="AR27" s="25"/>
    </row>
    <row r="28" spans="2:71" s="1" customFormat="1" ht="12.5" x14ac:dyDescent="0.2">
      <c r="B28" s="25"/>
      <c r="L28" s="154" t="s">
        <v>33</v>
      </c>
      <c r="M28" s="154"/>
      <c r="N28" s="154"/>
      <c r="O28" s="154"/>
      <c r="P28" s="154"/>
      <c r="W28" s="154" t="s">
        <v>34</v>
      </c>
      <c r="X28" s="154"/>
      <c r="Y28" s="154"/>
      <c r="Z28" s="154"/>
      <c r="AA28" s="154"/>
      <c r="AB28" s="154"/>
      <c r="AC28" s="154"/>
      <c r="AD28" s="154"/>
      <c r="AE28" s="154"/>
      <c r="AK28" s="154" t="s">
        <v>35</v>
      </c>
      <c r="AL28" s="154"/>
      <c r="AM28" s="154"/>
      <c r="AN28" s="154"/>
      <c r="AO28" s="154"/>
      <c r="AR28" s="25"/>
    </row>
    <row r="29" spans="2:71" s="2" customFormat="1" ht="14.5" customHeight="1" x14ac:dyDescent="0.2">
      <c r="B29" s="29"/>
      <c r="D29" s="22" t="s">
        <v>36</v>
      </c>
      <c r="F29" s="22" t="s">
        <v>37</v>
      </c>
      <c r="L29" s="157">
        <v>0.2</v>
      </c>
      <c r="M29" s="156"/>
      <c r="N29" s="156"/>
      <c r="O29" s="156"/>
      <c r="P29" s="156"/>
      <c r="W29" s="155">
        <f>ROUND(AZ94, 2)</f>
        <v>0</v>
      </c>
      <c r="X29" s="156"/>
      <c r="Y29" s="156"/>
      <c r="Z29" s="156"/>
      <c r="AA29" s="156"/>
      <c r="AB29" s="156"/>
      <c r="AC29" s="156"/>
      <c r="AD29" s="156"/>
      <c r="AE29" s="156"/>
      <c r="AK29" s="155">
        <f>ROUND(AV94, 2)</f>
        <v>0</v>
      </c>
      <c r="AL29" s="156"/>
      <c r="AM29" s="156"/>
      <c r="AN29" s="156"/>
      <c r="AO29" s="156"/>
      <c r="AR29" s="29"/>
    </row>
    <row r="30" spans="2:71" s="2" customFormat="1" ht="14.5" customHeight="1" x14ac:dyDescent="0.2">
      <c r="B30" s="29"/>
      <c r="F30" s="22" t="s">
        <v>38</v>
      </c>
      <c r="L30" s="157">
        <v>0.2</v>
      </c>
      <c r="M30" s="156"/>
      <c r="N30" s="156"/>
      <c r="O30" s="156"/>
      <c r="P30" s="156"/>
      <c r="W30" s="155">
        <f>ROUND(BA94, 2)</f>
        <v>0</v>
      </c>
      <c r="X30" s="156"/>
      <c r="Y30" s="156"/>
      <c r="Z30" s="156"/>
      <c r="AA30" s="156"/>
      <c r="AB30" s="156"/>
      <c r="AC30" s="156"/>
      <c r="AD30" s="156"/>
      <c r="AE30" s="156"/>
      <c r="AK30" s="155">
        <f>ROUND(AW94, 2)</f>
        <v>0</v>
      </c>
      <c r="AL30" s="156"/>
      <c r="AM30" s="156"/>
      <c r="AN30" s="156"/>
      <c r="AO30" s="156"/>
      <c r="AR30" s="29"/>
    </row>
    <row r="31" spans="2:71" s="2" customFormat="1" ht="14.5" hidden="1" customHeight="1" x14ac:dyDescent="0.2">
      <c r="B31" s="29"/>
      <c r="F31" s="22" t="s">
        <v>39</v>
      </c>
      <c r="L31" s="157">
        <v>0.2</v>
      </c>
      <c r="M31" s="156"/>
      <c r="N31" s="156"/>
      <c r="O31" s="156"/>
      <c r="P31" s="156"/>
      <c r="W31" s="155">
        <f>ROUND(BB94, 2)</f>
        <v>0</v>
      </c>
      <c r="X31" s="156"/>
      <c r="Y31" s="156"/>
      <c r="Z31" s="156"/>
      <c r="AA31" s="156"/>
      <c r="AB31" s="156"/>
      <c r="AC31" s="156"/>
      <c r="AD31" s="156"/>
      <c r="AE31" s="156"/>
      <c r="AK31" s="155">
        <v>0</v>
      </c>
      <c r="AL31" s="156"/>
      <c r="AM31" s="156"/>
      <c r="AN31" s="156"/>
      <c r="AO31" s="156"/>
      <c r="AR31" s="29"/>
    </row>
    <row r="32" spans="2:71" s="2" customFormat="1" ht="14.5" hidden="1" customHeight="1" x14ac:dyDescent="0.2">
      <c r="B32" s="29"/>
      <c r="F32" s="22" t="s">
        <v>40</v>
      </c>
      <c r="L32" s="157">
        <v>0.2</v>
      </c>
      <c r="M32" s="156"/>
      <c r="N32" s="156"/>
      <c r="O32" s="156"/>
      <c r="P32" s="156"/>
      <c r="W32" s="155">
        <f>ROUND(BC94, 2)</f>
        <v>0</v>
      </c>
      <c r="X32" s="156"/>
      <c r="Y32" s="156"/>
      <c r="Z32" s="156"/>
      <c r="AA32" s="156"/>
      <c r="AB32" s="156"/>
      <c r="AC32" s="156"/>
      <c r="AD32" s="156"/>
      <c r="AE32" s="156"/>
      <c r="AK32" s="155">
        <v>0</v>
      </c>
      <c r="AL32" s="156"/>
      <c r="AM32" s="156"/>
      <c r="AN32" s="156"/>
      <c r="AO32" s="156"/>
      <c r="AR32" s="29"/>
    </row>
    <row r="33" spans="2:44" s="2" customFormat="1" ht="14.5" hidden="1" customHeight="1" x14ac:dyDescent="0.2">
      <c r="B33" s="29"/>
      <c r="F33" s="22" t="s">
        <v>41</v>
      </c>
      <c r="L33" s="157">
        <v>0</v>
      </c>
      <c r="M33" s="156"/>
      <c r="N33" s="156"/>
      <c r="O33" s="156"/>
      <c r="P33" s="156"/>
      <c r="W33" s="155">
        <f>ROUND(BD94, 2)</f>
        <v>0</v>
      </c>
      <c r="X33" s="156"/>
      <c r="Y33" s="156"/>
      <c r="Z33" s="156"/>
      <c r="AA33" s="156"/>
      <c r="AB33" s="156"/>
      <c r="AC33" s="156"/>
      <c r="AD33" s="156"/>
      <c r="AE33" s="156"/>
      <c r="AK33" s="155">
        <v>0</v>
      </c>
      <c r="AL33" s="156"/>
      <c r="AM33" s="156"/>
      <c r="AN33" s="156"/>
      <c r="AO33" s="156"/>
      <c r="AR33" s="29"/>
    </row>
    <row r="34" spans="2:44" s="1" customFormat="1" ht="7" customHeight="1" x14ac:dyDescent="0.2">
      <c r="B34" s="25"/>
      <c r="AR34" s="25"/>
    </row>
    <row r="35" spans="2:44" s="1" customFormat="1" ht="25.9" customHeight="1" x14ac:dyDescent="0.2">
      <c r="B35" s="25"/>
      <c r="C35" s="30"/>
      <c r="D35" s="31" t="s">
        <v>42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43</v>
      </c>
      <c r="U35" s="32"/>
      <c r="V35" s="32"/>
      <c r="W35" s="32"/>
      <c r="X35" s="178" t="s">
        <v>44</v>
      </c>
      <c r="Y35" s="179"/>
      <c r="Z35" s="179"/>
      <c r="AA35" s="179"/>
      <c r="AB35" s="179"/>
      <c r="AC35" s="32"/>
      <c r="AD35" s="32"/>
      <c r="AE35" s="32"/>
      <c r="AF35" s="32"/>
      <c r="AG35" s="32"/>
      <c r="AH35" s="32"/>
      <c r="AI35" s="32"/>
      <c r="AJ35" s="32"/>
      <c r="AK35" s="180">
        <f>SUM(AK26:AK33)</f>
        <v>0</v>
      </c>
      <c r="AL35" s="179"/>
      <c r="AM35" s="179"/>
      <c r="AN35" s="179"/>
      <c r="AO35" s="181"/>
      <c r="AP35" s="30"/>
      <c r="AQ35" s="30"/>
      <c r="AR35" s="25"/>
    </row>
    <row r="36" spans="2:44" s="1" customFormat="1" ht="7" customHeight="1" x14ac:dyDescent="0.2">
      <c r="B36" s="25"/>
      <c r="AR36" s="25"/>
    </row>
    <row r="37" spans="2:44" s="1" customFormat="1" ht="14.5" customHeight="1" x14ac:dyDescent="0.2">
      <c r="B37" s="25"/>
      <c r="AR37" s="25"/>
    </row>
    <row r="38" spans="2:44" ht="14.5" customHeight="1" x14ac:dyDescent="0.2">
      <c r="B38" s="16"/>
      <c r="AR38" s="16"/>
    </row>
    <row r="39" spans="2:44" ht="14.5" customHeight="1" x14ac:dyDescent="0.2">
      <c r="B39" s="16"/>
      <c r="AR39" s="16"/>
    </row>
    <row r="40" spans="2:44" ht="14.5" customHeight="1" x14ac:dyDescent="0.2">
      <c r="B40" s="16"/>
      <c r="AR40" s="16"/>
    </row>
    <row r="41" spans="2:44" ht="14.5" customHeight="1" x14ac:dyDescent="0.2">
      <c r="B41" s="16"/>
      <c r="AR41" s="16"/>
    </row>
    <row r="42" spans="2:44" ht="14.5" customHeight="1" x14ac:dyDescent="0.2">
      <c r="B42" s="16"/>
      <c r="AR42" s="16"/>
    </row>
    <row r="43" spans="2:44" ht="14.5" customHeight="1" x14ac:dyDescent="0.2">
      <c r="B43" s="16"/>
      <c r="AR43" s="16"/>
    </row>
    <row r="44" spans="2:44" ht="14.5" customHeight="1" x14ac:dyDescent="0.2">
      <c r="B44" s="16"/>
      <c r="AR44" s="16"/>
    </row>
    <row r="45" spans="2:44" ht="14.5" customHeight="1" x14ac:dyDescent="0.2">
      <c r="B45" s="16"/>
      <c r="AR45" s="16"/>
    </row>
    <row r="46" spans="2:44" ht="14.5" customHeight="1" x14ac:dyDescent="0.2">
      <c r="B46" s="16"/>
      <c r="AR46" s="16"/>
    </row>
    <row r="47" spans="2:44" ht="14.5" customHeight="1" x14ac:dyDescent="0.2">
      <c r="B47" s="16"/>
      <c r="AR47" s="16"/>
    </row>
    <row r="48" spans="2:44" ht="14.5" customHeight="1" x14ac:dyDescent="0.2">
      <c r="B48" s="16"/>
      <c r="AR48" s="16"/>
    </row>
    <row r="49" spans="2:44" s="1" customFormat="1" ht="14.5" customHeight="1" x14ac:dyDescent="0.2">
      <c r="B49" s="25"/>
      <c r="D49" s="34" t="s">
        <v>45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46</v>
      </c>
      <c r="AI49" s="35"/>
      <c r="AJ49" s="35"/>
      <c r="AK49" s="35"/>
      <c r="AL49" s="35"/>
      <c r="AM49" s="35"/>
      <c r="AN49" s="35"/>
      <c r="AO49" s="35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5"/>
      <c r="D60" s="36" t="s">
        <v>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48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47</v>
      </c>
      <c r="AI60" s="27"/>
      <c r="AJ60" s="27"/>
      <c r="AK60" s="27"/>
      <c r="AL60" s="27"/>
      <c r="AM60" s="36" t="s">
        <v>48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5"/>
      <c r="D64" s="34" t="s">
        <v>49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50</v>
      </c>
      <c r="AI64" s="35"/>
      <c r="AJ64" s="35"/>
      <c r="AK64" s="35"/>
      <c r="AL64" s="35"/>
      <c r="AM64" s="35"/>
      <c r="AN64" s="35"/>
      <c r="AO64" s="35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5"/>
      <c r="D75" s="36" t="s">
        <v>47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48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47</v>
      </c>
      <c r="AI75" s="27"/>
      <c r="AJ75" s="27"/>
      <c r="AK75" s="27"/>
      <c r="AL75" s="27"/>
      <c r="AM75" s="36" t="s">
        <v>48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7" customHeight="1" x14ac:dyDescent="0.2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0" s="1" customFormat="1" ht="7" customHeight="1" x14ac:dyDescent="0.2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0" s="1" customFormat="1" ht="25" customHeight="1" x14ac:dyDescent="0.2">
      <c r="B82" s="25"/>
      <c r="C82" s="17" t="s">
        <v>51</v>
      </c>
      <c r="AR82" s="25"/>
    </row>
    <row r="83" spans="1:90" s="1" customFormat="1" ht="7" customHeight="1" x14ac:dyDescent="0.2">
      <c r="B83" s="25"/>
      <c r="AR83" s="25"/>
    </row>
    <row r="84" spans="1:90" s="3" customFormat="1" ht="12" customHeight="1" x14ac:dyDescent="0.2">
      <c r="B84" s="41"/>
      <c r="C84" s="22" t="s">
        <v>11</v>
      </c>
      <c r="L84" s="3" t="str">
        <f>K5</f>
        <v>19-1</v>
      </c>
      <c r="AR84" s="41"/>
    </row>
    <row r="85" spans="1:90" s="4" customFormat="1" ht="37" customHeight="1" x14ac:dyDescent="0.2">
      <c r="B85" s="42"/>
      <c r="C85" s="43" t="s">
        <v>13</v>
      </c>
      <c r="L85" s="169" t="str">
        <f>K6</f>
        <v>Náučný chodník Dúpence v Hontianskych Tesároch</v>
      </c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R85" s="42"/>
    </row>
    <row r="86" spans="1:90" s="1" customFormat="1" ht="7" customHeight="1" x14ac:dyDescent="0.2">
      <c r="B86" s="25"/>
      <c r="AR86" s="25"/>
    </row>
    <row r="87" spans="1:90" s="1" customFormat="1" ht="12" customHeight="1" x14ac:dyDescent="0.2">
      <c r="B87" s="25"/>
      <c r="C87" s="22" t="s">
        <v>17</v>
      </c>
      <c r="L87" s="44" t="str">
        <f>IF(K8="","",K8)</f>
        <v>k.ú. Hontianse Tesáre, okres  Krupina</v>
      </c>
      <c r="AI87" s="22" t="s">
        <v>19</v>
      </c>
      <c r="AM87" s="171" t="str">
        <f>IF(AN8= "","",AN8)</f>
        <v>10. 10. 2022</v>
      </c>
      <c r="AN87" s="171"/>
      <c r="AR87" s="25"/>
    </row>
    <row r="88" spans="1:90" s="1" customFormat="1" ht="7" customHeight="1" x14ac:dyDescent="0.2">
      <c r="B88" s="25"/>
      <c r="AR88" s="25"/>
    </row>
    <row r="89" spans="1:90" s="1" customFormat="1" ht="15.25" customHeight="1" x14ac:dyDescent="0.2">
      <c r="B89" s="25"/>
      <c r="C89" s="22" t="s">
        <v>21</v>
      </c>
      <c r="L89" s="3" t="str">
        <f>IF(E11= "","",E11)</f>
        <v>OOCR Dudince , Kúpeľná 109, 962 71 Dudince</v>
      </c>
      <c r="AI89" s="22" t="s">
        <v>27</v>
      </c>
      <c r="AM89" s="172" t="str">
        <f>IF(E17="","",E17)</f>
        <v>Ing. Zoltán Balko</v>
      </c>
      <c r="AN89" s="173"/>
      <c r="AO89" s="173"/>
      <c r="AP89" s="173"/>
      <c r="AR89" s="25"/>
      <c r="AS89" s="174" t="s">
        <v>52</v>
      </c>
      <c r="AT89" s="175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0" s="1" customFormat="1" ht="15.25" customHeight="1" x14ac:dyDescent="0.2">
      <c r="B90" s="25"/>
      <c r="C90" s="22" t="s">
        <v>25</v>
      </c>
      <c r="L90" s="3" t="str">
        <f>IF(E14="","",E14)</f>
        <v xml:space="preserve"> </v>
      </c>
      <c r="AI90" s="22" t="s">
        <v>30</v>
      </c>
      <c r="AM90" s="172" t="str">
        <f>IF(E20="","",E20)</f>
        <v>Ing. Zoltán Balko</v>
      </c>
      <c r="AN90" s="173"/>
      <c r="AO90" s="173"/>
      <c r="AP90" s="173"/>
      <c r="AR90" s="25"/>
      <c r="AS90" s="176"/>
      <c r="AT90" s="177"/>
      <c r="BD90" s="48"/>
    </row>
    <row r="91" spans="1:90" s="1" customFormat="1" ht="10.9" customHeight="1" x14ac:dyDescent="0.2">
      <c r="B91" s="25"/>
      <c r="AR91" s="25"/>
      <c r="AS91" s="176"/>
      <c r="AT91" s="177"/>
      <c r="BD91" s="48"/>
    </row>
    <row r="92" spans="1:90" s="1" customFormat="1" ht="29.25" customHeight="1" x14ac:dyDescent="0.2">
      <c r="B92" s="25"/>
      <c r="C92" s="164" t="s">
        <v>53</v>
      </c>
      <c r="D92" s="165"/>
      <c r="E92" s="165"/>
      <c r="F92" s="165"/>
      <c r="G92" s="165"/>
      <c r="H92" s="49"/>
      <c r="I92" s="166" t="s">
        <v>54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7" t="s">
        <v>55</v>
      </c>
      <c r="AH92" s="165"/>
      <c r="AI92" s="165"/>
      <c r="AJ92" s="165"/>
      <c r="AK92" s="165"/>
      <c r="AL92" s="165"/>
      <c r="AM92" s="165"/>
      <c r="AN92" s="166" t="s">
        <v>56</v>
      </c>
      <c r="AO92" s="165"/>
      <c r="AP92" s="168"/>
      <c r="AQ92" s="50" t="s">
        <v>57</v>
      </c>
      <c r="AR92" s="25"/>
      <c r="AS92" s="51" t="s">
        <v>58</v>
      </c>
      <c r="AT92" s="52" t="s">
        <v>59</v>
      </c>
      <c r="AU92" s="52" t="s">
        <v>60</v>
      </c>
      <c r="AV92" s="52" t="s">
        <v>61</v>
      </c>
      <c r="AW92" s="52" t="s">
        <v>62</v>
      </c>
      <c r="AX92" s="52" t="s">
        <v>63</v>
      </c>
      <c r="AY92" s="52" t="s">
        <v>64</v>
      </c>
      <c r="AZ92" s="52" t="s">
        <v>65</v>
      </c>
      <c r="BA92" s="52" t="s">
        <v>66</v>
      </c>
      <c r="BB92" s="52" t="s">
        <v>67</v>
      </c>
      <c r="BC92" s="52" t="s">
        <v>68</v>
      </c>
      <c r="BD92" s="53" t="s">
        <v>69</v>
      </c>
    </row>
    <row r="93" spans="1:90" s="1" customFormat="1" ht="10.9" customHeight="1" x14ac:dyDescent="0.2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0" s="5" customFormat="1" ht="32.5" customHeight="1" x14ac:dyDescent="0.2">
      <c r="B94" s="55"/>
      <c r="C94" s="56" t="s">
        <v>70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61">
        <f>ROUND(AG95,2)</f>
        <v>0</v>
      </c>
      <c r="AH94" s="161"/>
      <c r="AI94" s="161"/>
      <c r="AJ94" s="161"/>
      <c r="AK94" s="161"/>
      <c r="AL94" s="161"/>
      <c r="AM94" s="161"/>
      <c r="AN94" s="162">
        <f>SUM(AG94,AT94)</f>
        <v>0</v>
      </c>
      <c r="AO94" s="162"/>
      <c r="AP94" s="162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>
        <f>ROUND(AU95,5)</f>
        <v>241.27383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71</v>
      </c>
      <c r="BT94" s="64" t="s">
        <v>72</v>
      </c>
      <c r="BV94" s="64" t="s">
        <v>73</v>
      </c>
      <c r="BW94" s="64" t="s">
        <v>4</v>
      </c>
      <c r="BX94" s="64" t="s">
        <v>74</v>
      </c>
      <c r="CL94" s="64" t="s">
        <v>1</v>
      </c>
    </row>
    <row r="95" spans="1:90" s="6" customFormat="1" ht="24.75" customHeight="1" x14ac:dyDescent="0.2">
      <c r="A95" s="65" t="s">
        <v>75</v>
      </c>
      <c r="B95" s="66"/>
      <c r="C95" s="67"/>
      <c r="D95" s="160" t="s">
        <v>12</v>
      </c>
      <c r="E95" s="160"/>
      <c r="F95" s="160"/>
      <c r="G95" s="160"/>
      <c r="H95" s="160"/>
      <c r="I95" s="68"/>
      <c r="J95" s="160" t="s">
        <v>14</v>
      </c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58">
        <f>'19-1 - Náučný chodník Dúp...'!J28</f>
        <v>0</v>
      </c>
      <c r="AH95" s="159"/>
      <c r="AI95" s="159"/>
      <c r="AJ95" s="159"/>
      <c r="AK95" s="159"/>
      <c r="AL95" s="159"/>
      <c r="AM95" s="159"/>
      <c r="AN95" s="158">
        <f>SUM(AG95,AT95)</f>
        <v>0</v>
      </c>
      <c r="AO95" s="159"/>
      <c r="AP95" s="159"/>
      <c r="AQ95" s="69" t="s">
        <v>76</v>
      </c>
      <c r="AR95" s="66"/>
      <c r="AS95" s="70">
        <v>0</v>
      </c>
      <c r="AT95" s="71">
        <f>ROUND(SUM(AV95:AW95),2)</f>
        <v>0</v>
      </c>
      <c r="AU95" s="72">
        <f>'19-1 - Náučný chodník Dúp...'!P117</f>
        <v>241.27383100000003</v>
      </c>
      <c r="AV95" s="71">
        <f>'19-1 - Náučný chodník Dúp...'!J31</f>
        <v>0</v>
      </c>
      <c r="AW95" s="71">
        <f>'19-1 - Náučný chodník Dúp...'!J32</f>
        <v>0</v>
      </c>
      <c r="AX95" s="71">
        <f>'19-1 - Náučný chodník Dúp...'!J33</f>
        <v>0</v>
      </c>
      <c r="AY95" s="71">
        <f>'19-1 - Náučný chodník Dúp...'!J34</f>
        <v>0</v>
      </c>
      <c r="AZ95" s="71">
        <f>'19-1 - Náučný chodník Dúp...'!F31</f>
        <v>0</v>
      </c>
      <c r="BA95" s="71">
        <f>'19-1 - Náučný chodník Dúp...'!F32</f>
        <v>0</v>
      </c>
      <c r="BB95" s="71">
        <f>'19-1 - Náučný chodník Dúp...'!F33</f>
        <v>0</v>
      </c>
      <c r="BC95" s="71">
        <f>'19-1 - Náučný chodník Dúp...'!F34</f>
        <v>0</v>
      </c>
      <c r="BD95" s="73">
        <f>'19-1 - Náučný chodník Dúp...'!F35</f>
        <v>0</v>
      </c>
      <c r="BT95" s="74" t="s">
        <v>77</v>
      </c>
      <c r="BU95" s="74" t="s">
        <v>78</v>
      </c>
      <c r="BV95" s="74" t="s">
        <v>73</v>
      </c>
      <c r="BW95" s="74" t="s">
        <v>4</v>
      </c>
      <c r="BX95" s="74" t="s">
        <v>74</v>
      </c>
      <c r="CL95" s="74" t="s">
        <v>1</v>
      </c>
    </row>
    <row r="96" spans="1:90" s="1" customFormat="1" ht="30" customHeight="1" x14ac:dyDescent="0.2">
      <c r="B96" s="25"/>
      <c r="AR96" s="25"/>
    </row>
    <row r="97" spans="2:44" s="1" customFormat="1" ht="7" customHeight="1" x14ac:dyDescent="0.2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19-1 - Náučný chodník Dúp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CE3A-1859-446B-A702-39A87E325D63}">
  <sheetPr>
    <pageSetUpPr fitToPage="1"/>
  </sheetPr>
  <dimension ref="A1:S38"/>
  <sheetViews>
    <sheetView showGridLines="0" workbookViewId="0">
      <pane ySplit="3" topLeftCell="A7" activePane="bottomLeft" state="frozenSplit"/>
      <selection pane="bottomLeft" activeCell="H15" sqref="H15:I15"/>
    </sheetView>
  </sheetViews>
  <sheetFormatPr defaultColWidth="10.44140625" defaultRowHeight="12" customHeight="1" x14ac:dyDescent="0.2"/>
  <cols>
    <col min="1" max="1" width="3" style="187" customWidth="1"/>
    <col min="2" max="2" width="2.44140625" style="187" customWidth="1"/>
    <col min="3" max="3" width="3.77734375" style="187" customWidth="1"/>
    <col min="4" max="4" width="11.6640625" style="187" customWidth="1"/>
    <col min="5" max="5" width="14.77734375" style="187" customWidth="1"/>
    <col min="6" max="6" width="0.44140625" style="187" customWidth="1"/>
    <col min="7" max="7" width="3.109375" style="187" customWidth="1"/>
    <col min="8" max="8" width="3" style="187" customWidth="1"/>
    <col min="9" max="9" width="12.33203125" style="187" customWidth="1"/>
    <col min="10" max="10" width="16.109375" style="187" customWidth="1"/>
    <col min="11" max="11" width="0.6640625" style="187" customWidth="1"/>
    <col min="12" max="12" width="3" style="187" customWidth="1"/>
    <col min="13" max="13" width="3.6640625" style="187" customWidth="1"/>
    <col min="14" max="14" width="9" style="187" customWidth="1"/>
    <col min="15" max="15" width="4.33203125" style="187" customWidth="1"/>
    <col min="16" max="16" width="15.33203125" style="187" customWidth="1"/>
    <col min="17" max="17" width="7.44140625" style="187" customWidth="1"/>
    <col min="18" max="18" width="14.44140625" style="187" customWidth="1"/>
    <col min="19" max="19" width="0.44140625" style="187" customWidth="1"/>
    <col min="20" max="256" width="10.44140625" style="187"/>
    <col min="257" max="257" width="3" style="187" customWidth="1"/>
    <col min="258" max="258" width="2.44140625" style="187" customWidth="1"/>
    <col min="259" max="259" width="3.77734375" style="187" customWidth="1"/>
    <col min="260" max="260" width="11.6640625" style="187" customWidth="1"/>
    <col min="261" max="261" width="14.77734375" style="187" customWidth="1"/>
    <col min="262" max="262" width="0.44140625" style="187" customWidth="1"/>
    <col min="263" max="263" width="3.109375" style="187" customWidth="1"/>
    <col min="264" max="264" width="3" style="187" customWidth="1"/>
    <col min="265" max="265" width="12.33203125" style="187" customWidth="1"/>
    <col min="266" max="266" width="16.109375" style="187" customWidth="1"/>
    <col min="267" max="267" width="0.6640625" style="187" customWidth="1"/>
    <col min="268" max="268" width="3" style="187" customWidth="1"/>
    <col min="269" max="269" width="3.6640625" style="187" customWidth="1"/>
    <col min="270" max="270" width="9" style="187" customWidth="1"/>
    <col min="271" max="271" width="4.33203125" style="187" customWidth="1"/>
    <col min="272" max="272" width="15.33203125" style="187" customWidth="1"/>
    <col min="273" max="273" width="7.44140625" style="187" customWidth="1"/>
    <col min="274" max="274" width="14.44140625" style="187" customWidth="1"/>
    <col min="275" max="275" width="0.44140625" style="187" customWidth="1"/>
    <col min="276" max="512" width="10.44140625" style="187"/>
    <col min="513" max="513" width="3" style="187" customWidth="1"/>
    <col min="514" max="514" width="2.44140625" style="187" customWidth="1"/>
    <col min="515" max="515" width="3.77734375" style="187" customWidth="1"/>
    <col min="516" max="516" width="11.6640625" style="187" customWidth="1"/>
    <col min="517" max="517" width="14.77734375" style="187" customWidth="1"/>
    <col min="518" max="518" width="0.44140625" style="187" customWidth="1"/>
    <col min="519" max="519" width="3.109375" style="187" customWidth="1"/>
    <col min="520" max="520" width="3" style="187" customWidth="1"/>
    <col min="521" max="521" width="12.33203125" style="187" customWidth="1"/>
    <col min="522" max="522" width="16.109375" style="187" customWidth="1"/>
    <col min="523" max="523" width="0.6640625" style="187" customWidth="1"/>
    <col min="524" max="524" width="3" style="187" customWidth="1"/>
    <col min="525" max="525" width="3.6640625" style="187" customWidth="1"/>
    <col min="526" max="526" width="9" style="187" customWidth="1"/>
    <col min="527" max="527" width="4.33203125" style="187" customWidth="1"/>
    <col min="528" max="528" width="15.33203125" style="187" customWidth="1"/>
    <col min="529" max="529" width="7.44140625" style="187" customWidth="1"/>
    <col min="530" max="530" width="14.44140625" style="187" customWidth="1"/>
    <col min="531" max="531" width="0.44140625" style="187" customWidth="1"/>
    <col min="532" max="768" width="10.44140625" style="187"/>
    <col min="769" max="769" width="3" style="187" customWidth="1"/>
    <col min="770" max="770" width="2.44140625" style="187" customWidth="1"/>
    <col min="771" max="771" width="3.77734375" style="187" customWidth="1"/>
    <col min="772" max="772" width="11.6640625" style="187" customWidth="1"/>
    <col min="773" max="773" width="14.77734375" style="187" customWidth="1"/>
    <col min="774" max="774" width="0.44140625" style="187" customWidth="1"/>
    <col min="775" max="775" width="3.109375" style="187" customWidth="1"/>
    <col min="776" max="776" width="3" style="187" customWidth="1"/>
    <col min="777" max="777" width="12.33203125" style="187" customWidth="1"/>
    <col min="778" max="778" width="16.109375" style="187" customWidth="1"/>
    <col min="779" max="779" width="0.6640625" style="187" customWidth="1"/>
    <col min="780" max="780" width="3" style="187" customWidth="1"/>
    <col min="781" max="781" width="3.6640625" style="187" customWidth="1"/>
    <col min="782" max="782" width="9" style="187" customWidth="1"/>
    <col min="783" max="783" width="4.33203125" style="187" customWidth="1"/>
    <col min="784" max="784" width="15.33203125" style="187" customWidth="1"/>
    <col min="785" max="785" width="7.44140625" style="187" customWidth="1"/>
    <col min="786" max="786" width="14.44140625" style="187" customWidth="1"/>
    <col min="787" max="787" width="0.44140625" style="187" customWidth="1"/>
    <col min="788" max="1024" width="10.44140625" style="187"/>
    <col min="1025" max="1025" width="3" style="187" customWidth="1"/>
    <col min="1026" max="1026" width="2.44140625" style="187" customWidth="1"/>
    <col min="1027" max="1027" width="3.77734375" style="187" customWidth="1"/>
    <col min="1028" max="1028" width="11.6640625" style="187" customWidth="1"/>
    <col min="1029" max="1029" width="14.77734375" style="187" customWidth="1"/>
    <col min="1030" max="1030" width="0.44140625" style="187" customWidth="1"/>
    <col min="1031" max="1031" width="3.109375" style="187" customWidth="1"/>
    <col min="1032" max="1032" width="3" style="187" customWidth="1"/>
    <col min="1033" max="1033" width="12.33203125" style="187" customWidth="1"/>
    <col min="1034" max="1034" width="16.109375" style="187" customWidth="1"/>
    <col min="1035" max="1035" width="0.6640625" style="187" customWidth="1"/>
    <col min="1036" max="1036" width="3" style="187" customWidth="1"/>
    <col min="1037" max="1037" width="3.6640625" style="187" customWidth="1"/>
    <col min="1038" max="1038" width="9" style="187" customWidth="1"/>
    <col min="1039" max="1039" width="4.33203125" style="187" customWidth="1"/>
    <col min="1040" max="1040" width="15.33203125" style="187" customWidth="1"/>
    <col min="1041" max="1041" width="7.44140625" style="187" customWidth="1"/>
    <col min="1042" max="1042" width="14.44140625" style="187" customWidth="1"/>
    <col min="1043" max="1043" width="0.44140625" style="187" customWidth="1"/>
    <col min="1044" max="1280" width="10.44140625" style="187"/>
    <col min="1281" max="1281" width="3" style="187" customWidth="1"/>
    <col min="1282" max="1282" width="2.44140625" style="187" customWidth="1"/>
    <col min="1283" max="1283" width="3.77734375" style="187" customWidth="1"/>
    <col min="1284" max="1284" width="11.6640625" style="187" customWidth="1"/>
    <col min="1285" max="1285" width="14.77734375" style="187" customWidth="1"/>
    <col min="1286" max="1286" width="0.44140625" style="187" customWidth="1"/>
    <col min="1287" max="1287" width="3.109375" style="187" customWidth="1"/>
    <col min="1288" max="1288" width="3" style="187" customWidth="1"/>
    <col min="1289" max="1289" width="12.33203125" style="187" customWidth="1"/>
    <col min="1290" max="1290" width="16.109375" style="187" customWidth="1"/>
    <col min="1291" max="1291" width="0.6640625" style="187" customWidth="1"/>
    <col min="1292" max="1292" width="3" style="187" customWidth="1"/>
    <col min="1293" max="1293" width="3.6640625" style="187" customWidth="1"/>
    <col min="1294" max="1294" width="9" style="187" customWidth="1"/>
    <col min="1295" max="1295" width="4.33203125" style="187" customWidth="1"/>
    <col min="1296" max="1296" width="15.33203125" style="187" customWidth="1"/>
    <col min="1297" max="1297" width="7.44140625" style="187" customWidth="1"/>
    <col min="1298" max="1298" width="14.44140625" style="187" customWidth="1"/>
    <col min="1299" max="1299" width="0.44140625" style="187" customWidth="1"/>
    <col min="1300" max="1536" width="10.44140625" style="187"/>
    <col min="1537" max="1537" width="3" style="187" customWidth="1"/>
    <col min="1538" max="1538" width="2.44140625" style="187" customWidth="1"/>
    <col min="1539" max="1539" width="3.77734375" style="187" customWidth="1"/>
    <col min="1540" max="1540" width="11.6640625" style="187" customWidth="1"/>
    <col min="1541" max="1541" width="14.77734375" style="187" customWidth="1"/>
    <col min="1542" max="1542" width="0.44140625" style="187" customWidth="1"/>
    <col min="1543" max="1543" width="3.109375" style="187" customWidth="1"/>
    <col min="1544" max="1544" width="3" style="187" customWidth="1"/>
    <col min="1545" max="1545" width="12.33203125" style="187" customWidth="1"/>
    <col min="1546" max="1546" width="16.109375" style="187" customWidth="1"/>
    <col min="1547" max="1547" width="0.6640625" style="187" customWidth="1"/>
    <col min="1548" max="1548" width="3" style="187" customWidth="1"/>
    <col min="1549" max="1549" width="3.6640625" style="187" customWidth="1"/>
    <col min="1550" max="1550" width="9" style="187" customWidth="1"/>
    <col min="1551" max="1551" width="4.33203125" style="187" customWidth="1"/>
    <col min="1552" max="1552" width="15.33203125" style="187" customWidth="1"/>
    <col min="1553" max="1553" width="7.44140625" style="187" customWidth="1"/>
    <col min="1554" max="1554" width="14.44140625" style="187" customWidth="1"/>
    <col min="1555" max="1555" width="0.44140625" style="187" customWidth="1"/>
    <col min="1556" max="1792" width="10.44140625" style="187"/>
    <col min="1793" max="1793" width="3" style="187" customWidth="1"/>
    <col min="1794" max="1794" width="2.44140625" style="187" customWidth="1"/>
    <col min="1795" max="1795" width="3.77734375" style="187" customWidth="1"/>
    <col min="1796" max="1796" width="11.6640625" style="187" customWidth="1"/>
    <col min="1797" max="1797" width="14.77734375" style="187" customWidth="1"/>
    <col min="1798" max="1798" width="0.44140625" style="187" customWidth="1"/>
    <col min="1799" max="1799" width="3.109375" style="187" customWidth="1"/>
    <col min="1800" max="1800" width="3" style="187" customWidth="1"/>
    <col min="1801" max="1801" width="12.33203125" style="187" customWidth="1"/>
    <col min="1802" max="1802" width="16.109375" style="187" customWidth="1"/>
    <col min="1803" max="1803" width="0.6640625" style="187" customWidth="1"/>
    <col min="1804" max="1804" width="3" style="187" customWidth="1"/>
    <col min="1805" max="1805" width="3.6640625" style="187" customWidth="1"/>
    <col min="1806" max="1806" width="9" style="187" customWidth="1"/>
    <col min="1807" max="1807" width="4.33203125" style="187" customWidth="1"/>
    <col min="1808" max="1808" width="15.33203125" style="187" customWidth="1"/>
    <col min="1809" max="1809" width="7.44140625" style="187" customWidth="1"/>
    <col min="1810" max="1810" width="14.44140625" style="187" customWidth="1"/>
    <col min="1811" max="1811" width="0.44140625" style="187" customWidth="1"/>
    <col min="1812" max="2048" width="10.44140625" style="187"/>
    <col min="2049" max="2049" width="3" style="187" customWidth="1"/>
    <col min="2050" max="2050" width="2.44140625" style="187" customWidth="1"/>
    <col min="2051" max="2051" width="3.77734375" style="187" customWidth="1"/>
    <col min="2052" max="2052" width="11.6640625" style="187" customWidth="1"/>
    <col min="2053" max="2053" width="14.77734375" style="187" customWidth="1"/>
    <col min="2054" max="2054" width="0.44140625" style="187" customWidth="1"/>
    <col min="2055" max="2055" width="3.109375" style="187" customWidth="1"/>
    <col min="2056" max="2056" width="3" style="187" customWidth="1"/>
    <col min="2057" max="2057" width="12.33203125" style="187" customWidth="1"/>
    <col min="2058" max="2058" width="16.109375" style="187" customWidth="1"/>
    <col min="2059" max="2059" width="0.6640625" style="187" customWidth="1"/>
    <col min="2060" max="2060" width="3" style="187" customWidth="1"/>
    <col min="2061" max="2061" width="3.6640625" style="187" customWidth="1"/>
    <col min="2062" max="2062" width="9" style="187" customWidth="1"/>
    <col min="2063" max="2063" width="4.33203125" style="187" customWidth="1"/>
    <col min="2064" max="2064" width="15.33203125" style="187" customWidth="1"/>
    <col min="2065" max="2065" width="7.44140625" style="187" customWidth="1"/>
    <col min="2066" max="2066" width="14.44140625" style="187" customWidth="1"/>
    <col min="2067" max="2067" width="0.44140625" style="187" customWidth="1"/>
    <col min="2068" max="2304" width="10.44140625" style="187"/>
    <col min="2305" max="2305" width="3" style="187" customWidth="1"/>
    <col min="2306" max="2306" width="2.44140625" style="187" customWidth="1"/>
    <col min="2307" max="2307" width="3.77734375" style="187" customWidth="1"/>
    <col min="2308" max="2308" width="11.6640625" style="187" customWidth="1"/>
    <col min="2309" max="2309" width="14.77734375" style="187" customWidth="1"/>
    <col min="2310" max="2310" width="0.44140625" style="187" customWidth="1"/>
    <col min="2311" max="2311" width="3.109375" style="187" customWidth="1"/>
    <col min="2312" max="2312" width="3" style="187" customWidth="1"/>
    <col min="2313" max="2313" width="12.33203125" style="187" customWidth="1"/>
    <col min="2314" max="2314" width="16.109375" style="187" customWidth="1"/>
    <col min="2315" max="2315" width="0.6640625" style="187" customWidth="1"/>
    <col min="2316" max="2316" width="3" style="187" customWidth="1"/>
    <col min="2317" max="2317" width="3.6640625" style="187" customWidth="1"/>
    <col min="2318" max="2318" width="9" style="187" customWidth="1"/>
    <col min="2319" max="2319" width="4.33203125" style="187" customWidth="1"/>
    <col min="2320" max="2320" width="15.33203125" style="187" customWidth="1"/>
    <col min="2321" max="2321" width="7.44140625" style="187" customWidth="1"/>
    <col min="2322" max="2322" width="14.44140625" style="187" customWidth="1"/>
    <col min="2323" max="2323" width="0.44140625" style="187" customWidth="1"/>
    <col min="2324" max="2560" width="10.44140625" style="187"/>
    <col min="2561" max="2561" width="3" style="187" customWidth="1"/>
    <col min="2562" max="2562" width="2.44140625" style="187" customWidth="1"/>
    <col min="2563" max="2563" width="3.77734375" style="187" customWidth="1"/>
    <col min="2564" max="2564" width="11.6640625" style="187" customWidth="1"/>
    <col min="2565" max="2565" width="14.77734375" style="187" customWidth="1"/>
    <col min="2566" max="2566" width="0.44140625" style="187" customWidth="1"/>
    <col min="2567" max="2567" width="3.109375" style="187" customWidth="1"/>
    <col min="2568" max="2568" width="3" style="187" customWidth="1"/>
    <col min="2569" max="2569" width="12.33203125" style="187" customWidth="1"/>
    <col min="2570" max="2570" width="16.109375" style="187" customWidth="1"/>
    <col min="2571" max="2571" width="0.6640625" style="187" customWidth="1"/>
    <col min="2572" max="2572" width="3" style="187" customWidth="1"/>
    <col min="2573" max="2573" width="3.6640625" style="187" customWidth="1"/>
    <col min="2574" max="2574" width="9" style="187" customWidth="1"/>
    <col min="2575" max="2575" width="4.33203125" style="187" customWidth="1"/>
    <col min="2576" max="2576" width="15.33203125" style="187" customWidth="1"/>
    <col min="2577" max="2577" width="7.44140625" style="187" customWidth="1"/>
    <col min="2578" max="2578" width="14.44140625" style="187" customWidth="1"/>
    <col min="2579" max="2579" width="0.44140625" style="187" customWidth="1"/>
    <col min="2580" max="2816" width="10.44140625" style="187"/>
    <col min="2817" max="2817" width="3" style="187" customWidth="1"/>
    <col min="2818" max="2818" width="2.44140625" style="187" customWidth="1"/>
    <col min="2819" max="2819" width="3.77734375" style="187" customWidth="1"/>
    <col min="2820" max="2820" width="11.6640625" style="187" customWidth="1"/>
    <col min="2821" max="2821" width="14.77734375" style="187" customWidth="1"/>
    <col min="2822" max="2822" width="0.44140625" style="187" customWidth="1"/>
    <col min="2823" max="2823" width="3.109375" style="187" customWidth="1"/>
    <col min="2824" max="2824" width="3" style="187" customWidth="1"/>
    <col min="2825" max="2825" width="12.33203125" style="187" customWidth="1"/>
    <col min="2826" max="2826" width="16.109375" style="187" customWidth="1"/>
    <col min="2827" max="2827" width="0.6640625" style="187" customWidth="1"/>
    <col min="2828" max="2828" width="3" style="187" customWidth="1"/>
    <col min="2829" max="2829" width="3.6640625" style="187" customWidth="1"/>
    <col min="2830" max="2830" width="9" style="187" customWidth="1"/>
    <col min="2831" max="2831" width="4.33203125" style="187" customWidth="1"/>
    <col min="2832" max="2832" width="15.33203125" style="187" customWidth="1"/>
    <col min="2833" max="2833" width="7.44140625" style="187" customWidth="1"/>
    <col min="2834" max="2834" width="14.44140625" style="187" customWidth="1"/>
    <col min="2835" max="2835" width="0.44140625" style="187" customWidth="1"/>
    <col min="2836" max="3072" width="10.44140625" style="187"/>
    <col min="3073" max="3073" width="3" style="187" customWidth="1"/>
    <col min="3074" max="3074" width="2.44140625" style="187" customWidth="1"/>
    <col min="3075" max="3075" width="3.77734375" style="187" customWidth="1"/>
    <col min="3076" max="3076" width="11.6640625" style="187" customWidth="1"/>
    <col min="3077" max="3077" width="14.77734375" style="187" customWidth="1"/>
    <col min="3078" max="3078" width="0.44140625" style="187" customWidth="1"/>
    <col min="3079" max="3079" width="3.109375" style="187" customWidth="1"/>
    <col min="3080" max="3080" width="3" style="187" customWidth="1"/>
    <col min="3081" max="3081" width="12.33203125" style="187" customWidth="1"/>
    <col min="3082" max="3082" width="16.109375" style="187" customWidth="1"/>
    <col min="3083" max="3083" width="0.6640625" style="187" customWidth="1"/>
    <col min="3084" max="3084" width="3" style="187" customWidth="1"/>
    <col min="3085" max="3085" width="3.6640625" style="187" customWidth="1"/>
    <col min="3086" max="3086" width="9" style="187" customWidth="1"/>
    <col min="3087" max="3087" width="4.33203125" style="187" customWidth="1"/>
    <col min="3088" max="3088" width="15.33203125" style="187" customWidth="1"/>
    <col min="3089" max="3089" width="7.44140625" style="187" customWidth="1"/>
    <col min="3090" max="3090" width="14.44140625" style="187" customWidth="1"/>
    <col min="3091" max="3091" width="0.44140625" style="187" customWidth="1"/>
    <col min="3092" max="3328" width="10.44140625" style="187"/>
    <col min="3329" max="3329" width="3" style="187" customWidth="1"/>
    <col min="3330" max="3330" width="2.44140625" style="187" customWidth="1"/>
    <col min="3331" max="3331" width="3.77734375" style="187" customWidth="1"/>
    <col min="3332" max="3332" width="11.6640625" style="187" customWidth="1"/>
    <col min="3333" max="3333" width="14.77734375" style="187" customWidth="1"/>
    <col min="3334" max="3334" width="0.44140625" style="187" customWidth="1"/>
    <col min="3335" max="3335" width="3.109375" style="187" customWidth="1"/>
    <col min="3336" max="3336" width="3" style="187" customWidth="1"/>
    <col min="3337" max="3337" width="12.33203125" style="187" customWidth="1"/>
    <col min="3338" max="3338" width="16.109375" style="187" customWidth="1"/>
    <col min="3339" max="3339" width="0.6640625" style="187" customWidth="1"/>
    <col min="3340" max="3340" width="3" style="187" customWidth="1"/>
    <col min="3341" max="3341" width="3.6640625" style="187" customWidth="1"/>
    <col min="3342" max="3342" width="9" style="187" customWidth="1"/>
    <col min="3343" max="3343" width="4.33203125" style="187" customWidth="1"/>
    <col min="3344" max="3344" width="15.33203125" style="187" customWidth="1"/>
    <col min="3345" max="3345" width="7.44140625" style="187" customWidth="1"/>
    <col min="3346" max="3346" width="14.44140625" style="187" customWidth="1"/>
    <col min="3347" max="3347" width="0.44140625" style="187" customWidth="1"/>
    <col min="3348" max="3584" width="10.44140625" style="187"/>
    <col min="3585" max="3585" width="3" style="187" customWidth="1"/>
    <col min="3586" max="3586" width="2.44140625" style="187" customWidth="1"/>
    <col min="3587" max="3587" width="3.77734375" style="187" customWidth="1"/>
    <col min="3588" max="3588" width="11.6640625" style="187" customWidth="1"/>
    <col min="3589" max="3589" width="14.77734375" style="187" customWidth="1"/>
    <col min="3590" max="3590" width="0.44140625" style="187" customWidth="1"/>
    <col min="3591" max="3591" width="3.109375" style="187" customWidth="1"/>
    <col min="3592" max="3592" width="3" style="187" customWidth="1"/>
    <col min="3593" max="3593" width="12.33203125" style="187" customWidth="1"/>
    <col min="3594" max="3594" width="16.109375" style="187" customWidth="1"/>
    <col min="3595" max="3595" width="0.6640625" style="187" customWidth="1"/>
    <col min="3596" max="3596" width="3" style="187" customWidth="1"/>
    <col min="3597" max="3597" width="3.6640625" style="187" customWidth="1"/>
    <col min="3598" max="3598" width="9" style="187" customWidth="1"/>
    <col min="3599" max="3599" width="4.33203125" style="187" customWidth="1"/>
    <col min="3600" max="3600" width="15.33203125" style="187" customWidth="1"/>
    <col min="3601" max="3601" width="7.44140625" style="187" customWidth="1"/>
    <col min="3602" max="3602" width="14.44140625" style="187" customWidth="1"/>
    <col min="3603" max="3603" width="0.44140625" style="187" customWidth="1"/>
    <col min="3604" max="3840" width="10.44140625" style="187"/>
    <col min="3841" max="3841" width="3" style="187" customWidth="1"/>
    <col min="3842" max="3842" width="2.44140625" style="187" customWidth="1"/>
    <col min="3843" max="3843" width="3.77734375" style="187" customWidth="1"/>
    <col min="3844" max="3844" width="11.6640625" style="187" customWidth="1"/>
    <col min="3845" max="3845" width="14.77734375" style="187" customWidth="1"/>
    <col min="3846" max="3846" width="0.44140625" style="187" customWidth="1"/>
    <col min="3847" max="3847" width="3.109375" style="187" customWidth="1"/>
    <col min="3848" max="3848" width="3" style="187" customWidth="1"/>
    <col min="3849" max="3849" width="12.33203125" style="187" customWidth="1"/>
    <col min="3850" max="3850" width="16.109375" style="187" customWidth="1"/>
    <col min="3851" max="3851" width="0.6640625" style="187" customWidth="1"/>
    <col min="3852" max="3852" width="3" style="187" customWidth="1"/>
    <col min="3853" max="3853" width="3.6640625" style="187" customWidth="1"/>
    <col min="3854" max="3854" width="9" style="187" customWidth="1"/>
    <col min="3855" max="3855" width="4.33203125" style="187" customWidth="1"/>
    <col min="3856" max="3856" width="15.33203125" style="187" customWidth="1"/>
    <col min="3857" max="3857" width="7.44140625" style="187" customWidth="1"/>
    <col min="3858" max="3858" width="14.44140625" style="187" customWidth="1"/>
    <col min="3859" max="3859" width="0.44140625" style="187" customWidth="1"/>
    <col min="3860" max="4096" width="10.44140625" style="187"/>
    <col min="4097" max="4097" width="3" style="187" customWidth="1"/>
    <col min="4098" max="4098" width="2.44140625" style="187" customWidth="1"/>
    <col min="4099" max="4099" width="3.77734375" style="187" customWidth="1"/>
    <col min="4100" max="4100" width="11.6640625" style="187" customWidth="1"/>
    <col min="4101" max="4101" width="14.77734375" style="187" customWidth="1"/>
    <col min="4102" max="4102" width="0.44140625" style="187" customWidth="1"/>
    <col min="4103" max="4103" width="3.109375" style="187" customWidth="1"/>
    <col min="4104" max="4104" width="3" style="187" customWidth="1"/>
    <col min="4105" max="4105" width="12.33203125" style="187" customWidth="1"/>
    <col min="4106" max="4106" width="16.109375" style="187" customWidth="1"/>
    <col min="4107" max="4107" width="0.6640625" style="187" customWidth="1"/>
    <col min="4108" max="4108" width="3" style="187" customWidth="1"/>
    <col min="4109" max="4109" width="3.6640625" style="187" customWidth="1"/>
    <col min="4110" max="4110" width="9" style="187" customWidth="1"/>
    <col min="4111" max="4111" width="4.33203125" style="187" customWidth="1"/>
    <col min="4112" max="4112" width="15.33203125" style="187" customWidth="1"/>
    <col min="4113" max="4113" width="7.44140625" style="187" customWidth="1"/>
    <col min="4114" max="4114" width="14.44140625" style="187" customWidth="1"/>
    <col min="4115" max="4115" width="0.44140625" style="187" customWidth="1"/>
    <col min="4116" max="4352" width="10.44140625" style="187"/>
    <col min="4353" max="4353" width="3" style="187" customWidth="1"/>
    <col min="4354" max="4354" width="2.44140625" style="187" customWidth="1"/>
    <col min="4355" max="4355" width="3.77734375" style="187" customWidth="1"/>
    <col min="4356" max="4356" width="11.6640625" style="187" customWidth="1"/>
    <col min="4357" max="4357" width="14.77734375" style="187" customWidth="1"/>
    <col min="4358" max="4358" width="0.44140625" style="187" customWidth="1"/>
    <col min="4359" max="4359" width="3.109375" style="187" customWidth="1"/>
    <col min="4360" max="4360" width="3" style="187" customWidth="1"/>
    <col min="4361" max="4361" width="12.33203125" style="187" customWidth="1"/>
    <col min="4362" max="4362" width="16.109375" style="187" customWidth="1"/>
    <col min="4363" max="4363" width="0.6640625" style="187" customWidth="1"/>
    <col min="4364" max="4364" width="3" style="187" customWidth="1"/>
    <col min="4365" max="4365" width="3.6640625" style="187" customWidth="1"/>
    <col min="4366" max="4366" width="9" style="187" customWidth="1"/>
    <col min="4367" max="4367" width="4.33203125" style="187" customWidth="1"/>
    <col min="4368" max="4368" width="15.33203125" style="187" customWidth="1"/>
    <col min="4369" max="4369" width="7.44140625" style="187" customWidth="1"/>
    <col min="4370" max="4370" width="14.44140625" style="187" customWidth="1"/>
    <col min="4371" max="4371" width="0.44140625" style="187" customWidth="1"/>
    <col min="4372" max="4608" width="10.44140625" style="187"/>
    <col min="4609" max="4609" width="3" style="187" customWidth="1"/>
    <col min="4610" max="4610" width="2.44140625" style="187" customWidth="1"/>
    <col min="4611" max="4611" width="3.77734375" style="187" customWidth="1"/>
    <col min="4612" max="4612" width="11.6640625" style="187" customWidth="1"/>
    <col min="4613" max="4613" width="14.77734375" style="187" customWidth="1"/>
    <col min="4614" max="4614" width="0.44140625" style="187" customWidth="1"/>
    <col min="4615" max="4615" width="3.109375" style="187" customWidth="1"/>
    <col min="4616" max="4616" width="3" style="187" customWidth="1"/>
    <col min="4617" max="4617" width="12.33203125" style="187" customWidth="1"/>
    <col min="4618" max="4618" width="16.109375" style="187" customWidth="1"/>
    <col min="4619" max="4619" width="0.6640625" style="187" customWidth="1"/>
    <col min="4620" max="4620" width="3" style="187" customWidth="1"/>
    <col min="4621" max="4621" width="3.6640625" style="187" customWidth="1"/>
    <col min="4622" max="4622" width="9" style="187" customWidth="1"/>
    <col min="4623" max="4623" width="4.33203125" style="187" customWidth="1"/>
    <col min="4624" max="4624" width="15.33203125" style="187" customWidth="1"/>
    <col min="4625" max="4625" width="7.44140625" style="187" customWidth="1"/>
    <col min="4626" max="4626" width="14.44140625" style="187" customWidth="1"/>
    <col min="4627" max="4627" width="0.44140625" style="187" customWidth="1"/>
    <col min="4628" max="4864" width="10.44140625" style="187"/>
    <col min="4865" max="4865" width="3" style="187" customWidth="1"/>
    <col min="4866" max="4866" width="2.44140625" style="187" customWidth="1"/>
    <col min="4867" max="4867" width="3.77734375" style="187" customWidth="1"/>
    <col min="4868" max="4868" width="11.6640625" style="187" customWidth="1"/>
    <col min="4869" max="4869" width="14.77734375" style="187" customWidth="1"/>
    <col min="4870" max="4870" width="0.44140625" style="187" customWidth="1"/>
    <col min="4871" max="4871" width="3.109375" style="187" customWidth="1"/>
    <col min="4872" max="4872" width="3" style="187" customWidth="1"/>
    <col min="4873" max="4873" width="12.33203125" style="187" customWidth="1"/>
    <col min="4874" max="4874" width="16.109375" style="187" customWidth="1"/>
    <col min="4875" max="4875" width="0.6640625" style="187" customWidth="1"/>
    <col min="4876" max="4876" width="3" style="187" customWidth="1"/>
    <col min="4877" max="4877" width="3.6640625" style="187" customWidth="1"/>
    <col min="4878" max="4878" width="9" style="187" customWidth="1"/>
    <col min="4879" max="4879" width="4.33203125" style="187" customWidth="1"/>
    <col min="4880" max="4880" width="15.33203125" style="187" customWidth="1"/>
    <col min="4881" max="4881" width="7.44140625" style="187" customWidth="1"/>
    <col min="4882" max="4882" width="14.44140625" style="187" customWidth="1"/>
    <col min="4883" max="4883" width="0.44140625" style="187" customWidth="1"/>
    <col min="4884" max="5120" width="10.44140625" style="187"/>
    <col min="5121" max="5121" width="3" style="187" customWidth="1"/>
    <col min="5122" max="5122" width="2.44140625" style="187" customWidth="1"/>
    <col min="5123" max="5123" width="3.77734375" style="187" customWidth="1"/>
    <col min="5124" max="5124" width="11.6640625" style="187" customWidth="1"/>
    <col min="5125" max="5125" width="14.77734375" style="187" customWidth="1"/>
    <col min="5126" max="5126" width="0.44140625" style="187" customWidth="1"/>
    <col min="5127" max="5127" width="3.109375" style="187" customWidth="1"/>
    <col min="5128" max="5128" width="3" style="187" customWidth="1"/>
    <col min="5129" max="5129" width="12.33203125" style="187" customWidth="1"/>
    <col min="5130" max="5130" width="16.109375" style="187" customWidth="1"/>
    <col min="5131" max="5131" width="0.6640625" style="187" customWidth="1"/>
    <col min="5132" max="5132" width="3" style="187" customWidth="1"/>
    <col min="5133" max="5133" width="3.6640625" style="187" customWidth="1"/>
    <col min="5134" max="5134" width="9" style="187" customWidth="1"/>
    <col min="5135" max="5135" width="4.33203125" style="187" customWidth="1"/>
    <col min="5136" max="5136" width="15.33203125" style="187" customWidth="1"/>
    <col min="5137" max="5137" width="7.44140625" style="187" customWidth="1"/>
    <col min="5138" max="5138" width="14.44140625" style="187" customWidth="1"/>
    <col min="5139" max="5139" width="0.44140625" style="187" customWidth="1"/>
    <col min="5140" max="5376" width="10.44140625" style="187"/>
    <col min="5377" max="5377" width="3" style="187" customWidth="1"/>
    <col min="5378" max="5378" width="2.44140625" style="187" customWidth="1"/>
    <col min="5379" max="5379" width="3.77734375" style="187" customWidth="1"/>
    <col min="5380" max="5380" width="11.6640625" style="187" customWidth="1"/>
    <col min="5381" max="5381" width="14.77734375" style="187" customWidth="1"/>
    <col min="5382" max="5382" width="0.44140625" style="187" customWidth="1"/>
    <col min="5383" max="5383" width="3.109375" style="187" customWidth="1"/>
    <col min="5384" max="5384" width="3" style="187" customWidth="1"/>
    <col min="5385" max="5385" width="12.33203125" style="187" customWidth="1"/>
    <col min="5386" max="5386" width="16.109375" style="187" customWidth="1"/>
    <col min="5387" max="5387" width="0.6640625" style="187" customWidth="1"/>
    <col min="5388" max="5388" width="3" style="187" customWidth="1"/>
    <col min="5389" max="5389" width="3.6640625" style="187" customWidth="1"/>
    <col min="5390" max="5390" width="9" style="187" customWidth="1"/>
    <col min="5391" max="5391" width="4.33203125" style="187" customWidth="1"/>
    <col min="5392" max="5392" width="15.33203125" style="187" customWidth="1"/>
    <col min="5393" max="5393" width="7.44140625" style="187" customWidth="1"/>
    <col min="5394" max="5394" width="14.44140625" style="187" customWidth="1"/>
    <col min="5395" max="5395" width="0.44140625" style="187" customWidth="1"/>
    <col min="5396" max="5632" width="10.44140625" style="187"/>
    <col min="5633" max="5633" width="3" style="187" customWidth="1"/>
    <col min="5634" max="5634" width="2.44140625" style="187" customWidth="1"/>
    <col min="5635" max="5635" width="3.77734375" style="187" customWidth="1"/>
    <col min="5636" max="5636" width="11.6640625" style="187" customWidth="1"/>
    <col min="5637" max="5637" width="14.77734375" style="187" customWidth="1"/>
    <col min="5638" max="5638" width="0.44140625" style="187" customWidth="1"/>
    <col min="5639" max="5639" width="3.109375" style="187" customWidth="1"/>
    <col min="5640" max="5640" width="3" style="187" customWidth="1"/>
    <col min="5641" max="5641" width="12.33203125" style="187" customWidth="1"/>
    <col min="5642" max="5642" width="16.109375" style="187" customWidth="1"/>
    <col min="5643" max="5643" width="0.6640625" style="187" customWidth="1"/>
    <col min="5644" max="5644" width="3" style="187" customWidth="1"/>
    <col min="5645" max="5645" width="3.6640625" style="187" customWidth="1"/>
    <col min="5646" max="5646" width="9" style="187" customWidth="1"/>
    <col min="5647" max="5647" width="4.33203125" style="187" customWidth="1"/>
    <col min="5648" max="5648" width="15.33203125" style="187" customWidth="1"/>
    <col min="5649" max="5649" width="7.44140625" style="187" customWidth="1"/>
    <col min="5650" max="5650" width="14.44140625" style="187" customWidth="1"/>
    <col min="5651" max="5651" width="0.44140625" style="187" customWidth="1"/>
    <col min="5652" max="5888" width="10.44140625" style="187"/>
    <col min="5889" max="5889" width="3" style="187" customWidth="1"/>
    <col min="5890" max="5890" width="2.44140625" style="187" customWidth="1"/>
    <col min="5891" max="5891" width="3.77734375" style="187" customWidth="1"/>
    <col min="5892" max="5892" width="11.6640625" style="187" customWidth="1"/>
    <col min="5893" max="5893" width="14.77734375" style="187" customWidth="1"/>
    <col min="5894" max="5894" width="0.44140625" style="187" customWidth="1"/>
    <col min="5895" max="5895" width="3.109375" style="187" customWidth="1"/>
    <col min="5896" max="5896" width="3" style="187" customWidth="1"/>
    <col min="5897" max="5897" width="12.33203125" style="187" customWidth="1"/>
    <col min="5898" max="5898" width="16.109375" style="187" customWidth="1"/>
    <col min="5899" max="5899" width="0.6640625" style="187" customWidth="1"/>
    <col min="5900" max="5900" width="3" style="187" customWidth="1"/>
    <col min="5901" max="5901" width="3.6640625" style="187" customWidth="1"/>
    <col min="5902" max="5902" width="9" style="187" customWidth="1"/>
    <col min="5903" max="5903" width="4.33203125" style="187" customWidth="1"/>
    <col min="5904" max="5904" width="15.33203125" style="187" customWidth="1"/>
    <col min="5905" max="5905" width="7.44140625" style="187" customWidth="1"/>
    <col min="5906" max="5906" width="14.44140625" style="187" customWidth="1"/>
    <col min="5907" max="5907" width="0.44140625" style="187" customWidth="1"/>
    <col min="5908" max="6144" width="10.44140625" style="187"/>
    <col min="6145" max="6145" width="3" style="187" customWidth="1"/>
    <col min="6146" max="6146" width="2.44140625" style="187" customWidth="1"/>
    <col min="6147" max="6147" width="3.77734375" style="187" customWidth="1"/>
    <col min="6148" max="6148" width="11.6640625" style="187" customWidth="1"/>
    <col min="6149" max="6149" width="14.77734375" style="187" customWidth="1"/>
    <col min="6150" max="6150" width="0.44140625" style="187" customWidth="1"/>
    <col min="6151" max="6151" width="3.109375" style="187" customWidth="1"/>
    <col min="6152" max="6152" width="3" style="187" customWidth="1"/>
    <col min="6153" max="6153" width="12.33203125" style="187" customWidth="1"/>
    <col min="6154" max="6154" width="16.109375" style="187" customWidth="1"/>
    <col min="6155" max="6155" width="0.6640625" style="187" customWidth="1"/>
    <col min="6156" max="6156" width="3" style="187" customWidth="1"/>
    <col min="6157" max="6157" width="3.6640625" style="187" customWidth="1"/>
    <col min="6158" max="6158" width="9" style="187" customWidth="1"/>
    <col min="6159" max="6159" width="4.33203125" style="187" customWidth="1"/>
    <col min="6160" max="6160" width="15.33203125" style="187" customWidth="1"/>
    <col min="6161" max="6161" width="7.44140625" style="187" customWidth="1"/>
    <col min="6162" max="6162" width="14.44140625" style="187" customWidth="1"/>
    <col min="6163" max="6163" width="0.44140625" style="187" customWidth="1"/>
    <col min="6164" max="6400" width="10.44140625" style="187"/>
    <col min="6401" max="6401" width="3" style="187" customWidth="1"/>
    <col min="6402" max="6402" width="2.44140625" style="187" customWidth="1"/>
    <col min="6403" max="6403" width="3.77734375" style="187" customWidth="1"/>
    <col min="6404" max="6404" width="11.6640625" style="187" customWidth="1"/>
    <col min="6405" max="6405" width="14.77734375" style="187" customWidth="1"/>
    <col min="6406" max="6406" width="0.44140625" style="187" customWidth="1"/>
    <col min="6407" max="6407" width="3.109375" style="187" customWidth="1"/>
    <col min="6408" max="6408" width="3" style="187" customWidth="1"/>
    <col min="6409" max="6409" width="12.33203125" style="187" customWidth="1"/>
    <col min="6410" max="6410" width="16.109375" style="187" customWidth="1"/>
    <col min="6411" max="6411" width="0.6640625" style="187" customWidth="1"/>
    <col min="6412" max="6412" width="3" style="187" customWidth="1"/>
    <col min="6413" max="6413" width="3.6640625" style="187" customWidth="1"/>
    <col min="6414" max="6414" width="9" style="187" customWidth="1"/>
    <col min="6415" max="6415" width="4.33203125" style="187" customWidth="1"/>
    <col min="6416" max="6416" width="15.33203125" style="187" customWidth="1"/>
    <col min="6417" max="6417" width="7.44140625" style="187" customWidth="1"/>
    <col min="6418" max="6418" width="14.44140625" style="187" customWidth="1"/>
    <col min="6419" max="6419" width="0.44140625" style="187" customWidth="1"/>
    <col min="6420" max="6656" width="10.44140625" style="187"/>
    <col min="6657" max="6657" width="3" style="187" customWidth="1"/>
    <col min="6658" max="6658" width="2.44140625" style="187" customWidth="1"/>
    <col min="6659" max="6659" width="3.77734375" style="187" customWidth="1"/>
    <col min="6660" max="6660" width="11.6640625" style="187" customWidth="1"/>
    <col min="6661" max="6661" width="14.77734375" style="187" customWidth="1"/>
    <col min="6662" max="6662" width="0.44140625" style="187" customWidth="1"/>
    <col min="6663" max="6663" width="3.109375" style="187" customWidth="1"/>
    <col min="6664" max="6664" width="3" style="187" customWidth="1"/>
    <col min="6665" max="6665" width="12.33203125" style="187" customWidth="1"/>
    <col min="6666" max="6666" width="16.109375" style="187" customWidth="1"/>
    <col min="6667" max="6667" width="0.6640625" style="187" customWidth="1"/>
    <col min="6668" max="6668" width="3" style="187" customWidth="1"/>
    <col min="6669" max="6669" width="3.6640625" style="187" customWidth="1"/>
    <col min="6670" max="6670" width="9" style="187" customWidth="1"/>
    <col min="6671" max="6671" width="4.33203125" style="187" customWidth="1"/>
    <col min="6672" max="6672" width="15.33203125" style="187" customWidth="1"/>
    <col min="6673" max="6673" width="7.44140625" style="187" customWidth="1"/>
    <col min="6674" max="6674" width="14.44140625" style="187" customWidth="1"/>
    <col min="6675" max="6675" width="0.44140625" style="187" customWidth="1"/>
    <col min="6676" max="6912" width="10.44140625" style="187"/>
    <col min="6913" max="6913" width="3" style="187" customWidth="1"/>
    <col min="6914" max="6914" width="2.44140625" style="187" customWidth="1"/>
    <col min="6915" max="6915" width="3.77734375" style="187" customWidth="1"/>
    <col min="6916" max="6916" width="11.6640625" style="187" customWidth="1"/>
    <col min="6917" max="6917" width="14.77734375" style="187" customWidth="1"/>
    <col min="6918" max="6918" width="0.44140625" style="187" customWidth="1"/>
    <col min="6919" max="6919" width="3.109375" style="187" customWidth="1"/>
    <col min="6920" max="6920" width="3" style="187" customWidth="1"/>
    <col min="6921" max="6921" width="12.33203125" style="187" customWidth="1"/>
    <col min="6922" max="6922" width="16.109375" style="187" customWidth="1"/>
    <col min="6923" max="6923" width="0.6640625" style="187" customWidth="1"/>
    <col min="6924" max="6924" width="3" style="187" customWidth="1"/>
    <col min="6925" max="6925" width="3.6640625" style="187" customWidth="1"/>
    <col min="6926" max="6926" width="9" style="187" customWidth="1"/>
    <col min="6927" max="6927" width="4.33203125" style="187" customWidth="1"/>
    <col min="6928" max="6928" width="15.33203125" style="187" customWidth="1"/>
    <col min="6929" max="6929" width="7.44140625" style="187" customWidth="1"/>
    <col min="6930" max="6930" width="14.44140625" style="187" customWidth="1"/>
    <col min="6931" max="6931" width="0.44140625" style="187" customWidth="1"/>
    <col min="6932" max="7168" width="10.44140625" style="187"/>
    <col min="7169" max="7169" width="3" style="187" customWidth="1"/>
    <col min="7170" max="7170" width="2.44140625" style="187" customWidth="1"/>
    <col min="7171" max="7171" width="3.77734375" style="187" customWidth="1"/>
    <col min="7172" max="7172" width="11.6640625" style="187" customWidth="1"/>
    <col min="7173" max="7173" width="14.77734375" style="187" customWidth="1"/>
    <col min="7174" max="7174" width="0.44140625" style="187" customWidth="1"/>
    <col min="7175" max="7175" width="3.109375" style="187" customWidth="1"/>
    <col min="7176" max="7176" width="3" style="187" customWidth="1"/>
    <col min="7177" max="7177" width="12.33203125" style="187" customWidth="1"/>
    <col min="7178" max="7178" width="16.109375" style="187" customWidth="1"/>
    <col min="7179" max="7179" width="0.6640625" style="187" customWidth="1"/>
    <col min="7180" max="7180" width="3" style="187" customWidth="1"/>
    <col min="7181" max="7181" width="3.6640625" style="187" customWidth="1"/>
    <col min="7182" max="7182" width="9" style="187" customWidth="1"/>
    <col min="7183" max="7183" width="4.33203125" style="187" customWidth="1"/>
    <col min="7184" max="7184" width="15.33203125" style="187" customWidth="1"/>
    <col min="7185" max="7185" width="7.44140625" style="187" customWidth="1"/>
    <col min="7186" max="7186" width="14.44140625" style="187" customWidth="1"/>
    <col min="7187" max="7187" width="0.44140625" style="187" customWidth="1"/>
    <col min="7188" max="7424" width="10.44140625" style="187"/>
    <col min="7425" max="7425" width="3" style="187" customWidth="1"/>
    <col min="7426" max="7426" width="2.44140625" style="187" customWidth="1"/>
    <col min="7427" max="7427" width="3.77734375" style="187" customWidth="1"/>
    <col min="7428" max="7428" width="11.6640625" style="187" customWidth="1"/>
    <col min="7429" max="7429" width="14.77734375" style="187" customWidth="1"/>
    <col min="7430" max="7430" width="0.44140625" style="187" customWidth="1"/>
    <col min="7431" max="7431" width="3.109375" style="187" customWidth="1"/>
    <col min="7432" max="7432" width="3" style="187" customWidth="1"/>
    <col min="7433" max="7433" width="12.33203125" style="187" customWidth="1"/>
    <col min="7434" max="7434" width="16.109375" style="187" customWidth="1"/>
    <col min="7435" max="7435" width="0.6640625" style="187" customWidth="1"/>
    <col min="7436" max="7436" width="3" style="187" customWidth="1"/>
    <col min="7437" max="7437" width="3.6640625" style="187" customWidth="1"/>
    <col min="7438" max="7438" width="9" style="187" customWidth="1"/>
    <col min="7439" max="7439" width="4.33203125" style="187" customWidth="1"/>
    <col min="7440" max="7440" width="15.33203125" style="187" customWidth="1"/>
    <col min="7441" max="7441" width="7.44140625" style="187" customWidth="1"/>
    <col min="7442" max="7442" width="14.44140625" style="187" customWidth="1"/>
    <col min="7443" max="7443" width="0.44140625" style="187" customWidth="1"/>
    <col min="7444" max="7680" width="10.44140625" style="187"/>
    <col min="7681" max="7681" width="3" style="187" customWidth="1"/>
    <col min="7682" max="7682" width="2.44140625" style="187" customWidth="1"/>
    <col min="7683" max="7683" width="3.77734375" style="187" customWidth="1"/>
    <col min="7684" max="7684" width="11.6640625" style="187" customWidth="1"/>
    <col min="7685" max="7685" width="14.77734375" style="187" customWidth="1"/>
    <col min="7686" max="7686" width="0.44140625" style="187" customWidth="1"/>
    <col min="7687" max="7687" width="3.109375" style="187" customWidth="1"/>
    <col min="7688" max="7688" width="3" style="187" customWidth="1"/>
    <col min="7689" max="7689" width="12.33203125" style="187" customWidth="1"/>
    <col min="7690" max="7690" width="16.109375" style="187" customWidth="1"/>
    <col min="7691" max="7691" width="0.6640625" style="187" customWidth="1"/>
    <col min="7692" max="7692" width="3" style="187" customWidth="1"/>
    <col min="7693" max="7693" width="3.6640625" style="187" customWidth="1"/>
    <col min="7694" max="7694" width="9" style="187" customWidth="1"/>
    <col min="7695" max="7695" width="4.33203125" style="187" customWidth="1"/>
    <col min="7696" max="7696" width="15.33203125" style="187" customWidth="1"/>
    <col min="7697" max="7697" width="7.44140625" style="187" customWidth="1"/>
    <col min="7698" max="7698" width="14.44140625" style="187" customWidth="1"/>
    <col min="7699" max="7699" width="0.44140625" style="187" customWidth="1"/>
    <col min="7700" max="7936" width="10.44140625" style="187"/>
    <col min="7937" max="7937" width="3" style="187" customWidth="1"/>
    <col min="7938" max="7938" width="2.44140625" style="187" customWidth="1"/>
    <col min="7939" max="7939" width="3.77734375" style="187" customWidth="1"/>
    <col min="7940" max="7940" width="11.6640625" style="187" customWidth="1"/>
    <col min="7941" max="7941" width="14.77734375" style="187" customWidth="1"/>
    <col min="7942" max="7942" width="0.44140625" style="187" customWidth="1"/>
    <col min="7943" max="7943" width="3.109375" style="187" customWidth="1"/>
    <col min="7944" max="7944" width="3" style="187" customWidth="1"/>
    <col min="7945" max="7945" width="12.33203125" style="187" customWidth="1"/>
    <col min="7946" max="7946" width="16.109375" style="187" customWidth="1"/>
    <col min="7947" max="7947" width="0.6640625" style="187" customWidth="1"/>
    <col min="7948" max="7948" width="3" style="187" customWidth="1"/>
    <col min="7949" max="7949" width="3.6640625" style="187" customWidth="1"/>
    <col min="7950" max="7950" width="9" style="187" customWidth="1"/>
    <col min="7951" max="7951" width="4.33203125" style="187" customWidth="1"/>
    <col min="7952" max="7952" width="15.33203125" style="187" customWidth="1"/>
    <col min="7953" max="7953" width="7.44140625" style="187" customWidth="1"/>
    <col min="7954" max="7954" width="14.44140625" style="187" customWidth="1"/>
    <col min="7955" max="7955" width="0.44140625" style="187" customWidth="1"/>
    <col min="7956" max="8192" width="10.44140625" style="187"/>
    <col min="8193" max="8193" width="3" style="187" customWidth="1"/>
    <col min="8194" max="8194" width="2.44140625" style="187" customWidth="1"/>
    <col min="8195" max="8195" width="3.77734375" style="187" customWidth="1"/>
    <col min="8196" max="8196" width="11.6640625" style="187" customWidth="1"/>
    <col min="8197" max="8197" width="14.77734375" style="187" customWidth="1"/>
    <col min="8198" max="8198" width="0.44140625" style="187" customWidth="1"/>
    <col min="8199" max="8199" width="3.109375" style="187" customWidth="1"/>
    <col min="8200" max="8200" width="3" style="187" customWidth="1"/>
    <col min="8201" max="8201" width="12.33203125" style="187" customWidth="1"/>
    <col min="8202" max="8202" width="16.109375" style="187" customWidth="1"/>
    <col min="8203" max="8203" width="0.6640625" style="187" customWidth="1"/>
    <col min="8204" max="8204" width="3" style="187" customWidth="1"/>
    <col min="8205" max="8205" width="3.6640625" style="187" customWidth="1"/>
    <col min="8206" max="8206" width="9" style="187" customWidth="1"/>
    <col min="8207" max="8207" width="4.33203125" style="187" customWidth="1"/>
    <col min="8208" max="8208" width="15.33203125" style="187" customWidth="1"/>
    <col min="8209" max="8209" width="7.44140625" style="187" customWidth="1"/>
    <col min="8210" max="8210" width="14.44140625" style="187" customWidth="1"/>
    <col min="8211" max="8211" width="0.44140625" style="187" customWidth="1"/>
    <col min="8212" max="8448" width="10.44140625" style="187"/>
    <col min="8449" max="8449" width="3" style="187" customWidth="1"/>
    <col min="8450" max="8450" width="2.44140625" style="187" customWidth="1"/>
    <col min="8451" max="8451" width="3.77734375" style="187" customWidth="1"/>
    <col min="8452" max="8452" width="11.6640625" style="187" customWidth="1"/>
    <col min="8453" max="8453" width="14.77734375" style="187" customWidth="1"/>
    <col min="8454" max="8454" width="0.44140625" style="187" customWidth="1"/>
    <col min="8455" max="8455" width="3.109375" style="187" customWidth="1"/>
    <col min="8456" max="8456" width="3" style="187" customWidth="1"/>
    <col min="8457" max="8457" width="12.33203125" style="187" customWidth="1"/>
    <col min="8458" max="8458" width="16.109375" style="187" customWidth="1"/>
    <col min="8459" max="8459" width="0.6640625" style="187" customWidth="1"/>
    <col min="8460" max="8460" width="3" style="187" customWidth="1"/>
    <col min="8461" max="8461" width="3.6640625" style="187" customWidth="1"/>
    <col min="8462" max="8462" width="9" style="187" customWidth="1"/>
    <col min="8463" max="8463" width="4.33203125" style="187" customWidth="1"/>
    <col min="8464" max="8464" width="15.33203125" style="187" customWidth="1"/>
    <col min="8465" max="8465" width="7.44140625" style="187" customWidth="1"/>
    <col min="8466" max="8466" width="14.44140625" style="187" customWidth="1"/>
    <col min="8467" max="8467" width="0.44140625" style="187" customWidth="1"/>
    <col min="8468" max="8704" width="10.44140625" style="187"/>
    <col min="8705" max="8705" width="3" style="187" customWidth="1"/>
    <col min="8706" max="8706" width="2.44140625" style="187" customWidth="1"/>
    <col min="8707" max="8707" width="3.77734375" style="187" customWidth="1"/>
    <col min="8708" max="8708" width="11.6640625" style="187" customWidth="1"/>
    <col min="8709" max="8709" width="14.77734375" style="187" customWidth="1"/>
    <col min="8710" max="8710" width="0.44140625" style="187" customWidth="1"/>
    <col min="8711" max="8711" width="3.109375" style="187" customWidth="1"/>
    <col min="8712" max="8712" width="3" style="187" customWidth="1"/>
    <col min="8713" max="8713" width="12.33203125" style="187" customWidth="1"/>
    <col min="8714" max="8714" width="16.109375" style="187" customWidth="1"/>
    <col min="8715" max="8715" width="0.6640625" style="187" customWidth="1"/>
    <col min="8716" max="8716" width="3" style="187" customWidth="1"/>
    <col min="8717" max="8717" width="3.6640625" style="187" customWidth="1"/>
    <col min="8718" max="8718" width="9" style="187" customWidth="1"/>
    <col min="8719" max="8719" width="4.33203125" style="187" customWidth="1"/>
    <col min="8720" max="8720" width="15.33203125" style="187" customWidth="1"/>
    <col min="8721" max="8721" width="7.44140625" style="187" customWidth="1"/>
    <col min="8722" max="8722" width="14.44140625" style="187" customWidth="1"/>
    <col min="8723" max="8723" width="0.44140625" style="187" customWidth="1"/>
    <col min="8724" max="8960" width="10.44140625" style="187"/>
    <col min="8961" max="8961" width="3" style="187" customWidth="1"/>
    <col min="8962" max="8962" width="2.44140625" style="187" customWidth="1"/>
    <col min="8963" max="8963" width="3.77734375" style="187" customWidth="1"/>
    <col min="8964" max="8964" width="11.6640625" style="187" customWidth="1"/>
    <col min="8965" max="8965" width="14.77734375" style="187" customWidth="1"/>
    <col min="8966" max="8966" width="0.44140625" style="187" customWidth="1"/>
    <col min="8967" max="8967" width="3.109375" style="187" customWidth="1"/>
    <col min="8968" max="8968" width="3" style="187" customWidth="1"/>
    <col min="8969" max="8969" width="12.33203125" style="187" customWidth="1"/>
    <col min="8970" max="8970" width="16.109375" style="187" customWidth="1"/>
    <col min="8971" max="8971" width="0.6640625" style="187" customWidth="1"/>
    <col min="8972" max="8972" width="3" style="187" customWidth="1"/>
    <col min="8973" max="8973" width="3.6640625" style="187" customWidth="1"/>
    <col min="8974" max="8974" width="9" style="187" customWidth="1"/>
    <col min="8975" max="8975" width="4.33203125" style="187" customWidth="1"/>
    <col min="8976" max="8976" width="15.33203125" style="187" customWidth="1"/>
    <col min="8977" max="8977" width="7.44140625" style="187" customWidth="1"/>
    <col min="8978" max="8978" width="14.44140625" style="187" customWidth="1"/>
    <col min="8979" max="8979" width="0.44140625" style="187" customWidth="1"/>
    <col min="8980" max="9216" width="10.44140625" style="187"/>
    <col min="9217" max="9217" width="3" style="187" customWidth="1"/>
    <col min="9218" max="9218" width="2.44140625" style="187" customWidth="1"/>
    <col min="9219" max="9219" width="3.77734375" style="187" customWidth="1"/>
    <col min="9220" max="9220" width="11.6640625" style="187" customWidth="1"/>
    <col min="9221" max="9221" width="14.77734375" style="187" customWidth="1"/>
    <col min="9222" max="9222" width="0.44140625" style="187" customWidth="1"/>
    <col min="9223" max="9223" width="3.109375" style="187" customWidth="1"/>
    <col min="9224" max="9224" width="3" style="187" customWidth="1"/>
    <col min="9225" max="9225" width="12.33203125" style="187" customWidth="1"/>
    <col min="9226" max="9226" width="16.109375" style="187" customWidth="1"/>
    <col min="9227" max="9227" width="0.6640625" style="187" customWidth="1"/>
    <col min="9228" max="9228" width="3" style="187" customWidth="1"/>
    <col min="9229" max="9229" width="3.6640625" style="187" customWidth="1"/>
    <col min="9230" max="9230" width="9" style="187" customWidth="1"/>
    <col min="9231" max="9231" width="4.33203125" style="187" customWidth="1"/>
    <col min="9232" max="9232" width="15.33203125" style="187" customWidth="1"/>
    <col min="9233" max="9233" width="7.44140625" style="187" customWidth="1"/>
    <col min="9234" max="9234" width="14.44140625" style="187" customWidth="1"/>
    <col min="9235" max="9235" width="0.44140625" style="187" customWidth="1"/>
    <col min="9236" max="9472" width="10.44140625" style="187"/>
    <col min="9473" max="9473" width="3" style="187" customWidth="1"/>
    <col min="9474" max="9474" width="2.44140625" style="187" customWidth="1"/>
    <col min="9475" max="9475" width="3.77734375" style="187" customWidth="1"/>
    <col min="9476" max="9476" width="11.6640625" style="187" customWidth="1"/>
    <col min="9477" max="9477" width="14.77734375" style="187" customWidth="1"/>
    <col min="9478" max="9478" width="0.44140625" style="187" customWidth="1"/>
    <col min="9479" max="9479" width="3.109375" style="187" customWidth="1"/>
    <col min="9480" max="9480" width="3" style="187" customWidth="1"/>
    <col min="9481" max="9481" width="12.33203125" style="187" customWidth="1"/>
    <col min="9482" max="9482" width="16.109375" style="187" customWidth="1"/>
    <col min="9483" max="9483" width="0.6640625" style="187" customWidth="1"/>
    <col min="9484" max="9484" width="3" style="187" customWidth="1"/>
    <col min="9485" max="9485" width="3.6640625" style="187" customWidth="1"/>
    <col min="9486" max="9486" width="9" style="187" customWidth="1"/>
    <col min="9487" max="9487" width="4.33203125" style="187" customWidth="1"/>
    <col min="9488" max="9488" width="15.33203125" style="187" customWidth="1"/>
    <col min="9489" max="9489" width="7.44140625" style="187" customWidth="1"/>
    <col min="9490" max="9490" width="14.44140625" style="187" customWidth="1"/>
    <col min="9491" max="9491" width="0.44140625" style="187" customWidth="1"/>
    <col min="9492" max="9728" width="10.44140625" style="187"/>
    <col min="9729" max="9729" width="3" style="187" customWidth="1"/>
    <col min="9730" max="9730" width="2.44140625" style="187" customWidth="1"/>
    <col min="9731" max="9731" width="3.77734375" style="187" customWidth="1"/>
    <col min="9732" max="9732" width="11.6640625" style="187" customWidth="1"/>
    <col min="9733" max="9733" width="14.77734375" style="187" customWidth="1"/>
    <col min="9734" max="9734" width="0.44140625" style="187" customWidth="1"/>
    <col min="9735" max="9735" width="3.109375" style="187" customWidth="1"/>
    <col min="9736" max="9736" width="3" style="187" customWidth="1"/>
    <col min="9737" max="9737" width="12.33203125" style="187" customWidth="1"/>
    <col min="9738" max="9738" width="16.109375" style="187" customWidth="1"/>
    <col min="9739" max="9739" width="0.6640625" style="187" customWidth="1"/>
    <col min="9740" max="9740" width="3" style="187" customWidth="1"/>
    <col min="9741" max="9741" width="3.6640625" style="187" customWidth="1"/>
    <col min="9742" max="9742" width="9" style="187" customWidth="1"/>
    <col min="9743" max="9743" width="4.33203125" style="187" customWidth="1"/>
    <col min="9744" max="9744" width="15.33203125" style="187" customWidth="1"/>
    <col min="9745" max="9745" width="7.44140625" style="187" customWidth="1"/>
    <col min="9746" max="9746" width="14.44140625" style="187" customWidth="1"/>
    <col min="9747" max="9747" width="0.44140625" style="187" customWidth="1"/>
    <col min="9748" max="9984" width="10.44140625" style="187"/>
    <col min="9985" max="9985" width="3" style="187" customWidth="1"/>
    <col min="9986" max="9986" width="2.44140625" style="187" customWidth="1"/>
    <col min="9987" max="9987" width="3.77734375" style="187" customWidth="1"/>
    <col min="9988" max="9988" width="11.6640625" style="187" customWidth="1"/>
    <col min="9989" max="9989" width="14.77734375" style="187" customWidth="1"/>
    <col min="9990" max="9990" width="0.44140625" style="187" customWidth="1"/>
    <col min="9991" max="9991" width="3.109375" style="187" customWidth="1"/>
    <col min="9992" max="9992" width="3" style="187" customWidth="1"/>
    <col min="9993" max="9993" width="12.33203125" style="187" customWidth="1"/>
    <col min="9994" max="9994" width="16.109375" style="187" customWidth="1"/>
    <col min="9995" max="9995" width="0.6640625" style="187" customWidth="1"/>
    <col min="9996" max="9996" width="3" style="187" customWidth="1"/>
    <col min="9997" max="9997" width="3.6640625" style="187" customWidth="1"/>
    <col min="9998" max="9998" width="9" style="187" customWidth="1"/>
    <col min="9999" max="9999" width="4.33203125" style="187" customWidth="1"/>
    <col min="10000" max="10000" width="15.33203125" style="187" customWidth="1"/>
    <col min="10001" max="10001" width="7.44140625" style="187" customWidth="1"/>
    <col min="10002" max="10002" width="14.44140625" style="187" customWidth="1"/>
    <col min="10003" max="10003" width="0.44140625" style="187" customWidth="1"/>
    <col min="10004" max="10240" width="10.44140625" style="187"/>
    <col min="10241" max="10241" width="3" style="187" customWidth="1"/>
    <col min="10242" max="10242" width="2.44140625" style="187" customWidth="1"/>
    <col min="10243" max="10243" width="3.77734375" style="187" customWidth="1"/>
    <col min="10244" max="10244" width="11.6640625" style="187" customWidth="1"/>
    <col min="10245" max="10245" width="14.77734375" style="187" customWidth="1"/>
    <col min="10246" max="10246" width="0.44140625" style="187" customWidth="1"/>
    <col min="10247" max="10247" width="3.109375" style="187" customWidth="1"/>
    <col min="10248" max="10248" width="3" style="187" customWidth="1"/>
    <col min="10249" max="10249" width="12.33203125" style="187" customWidth="1"/>
    <col min="10250" max="10250" width="16.109375" style="187" customWidth="1"/>
    <col min="10251" max="10251" width="0.6640625" style="187" customWidth="1"/>
    <col min="10252" max="10252" width="3" style="187" customWidth="1"/>
    <col min="10253" max="10253" width="3.6640625" style="187" customWidth="1"/>
    <col min="10254" max="10254" width="9" style="187" customWidth="1"/>
    <col min="10255" max="10255" width="4.33203125" style="187" customWidth="1"/>
    <col min="10256" max="10256" width="15.33203125" style="187" customWidth="1"/>
    <col min="10257" max="10257" width="7.44140625" style="187" customWidth="1"/>
    <col min="10258" max="10258" width="14.44140625" style="187" customWidth="1"/>
    <col min="10259" max="10259" width="0.44140625" style="187" customWidth="1"/>
    <col min="10260" max="10496" width="10.44140625" style="187"/>
    <col min="10497" max="10497" width="3" style="187" customWidth="1"/>
    <col min="10498" max="10498" width="2.44140625" style="187" customWidth="1"/>
    <col min="10499" max="10499" width="3.77734375" style="187" customWidth="1"/>
    <col min="10500" max="10500" width="11.6640625" style="187" customWidth="1"/>
    <col min="10501" max="10501" width="14.77734375" style="187" customWidth="1"/>
    <col min="10502" max="10502" width="0.44140625" style="187" customWidth="1"/>
    <col min="10503" max="10503" width="3.109375" style="187" customWidth="1"/>
    <col min="10504" max="10504" width="3" style="187" customWidth="1"/>
    <col min="10505" max="10505" width="12.33203125" style="187" customWidth="1"/>
    <col min="10506" max="10506" width="16.109375" style="187" customWidth="1"/>
    <col min="10507" max="10507" width="0.6640625" style="187" customWidth="1"/>
    <col min="10508" max="10508" width="3" style="187" customWidth="1"/>
    <col min="10509" max="10509" width="3.6640625" style="187" customWidth="1"/>
    <col min="10510" max="10510" width="9" style="187" customWidth="1"/>
    <col min="10511" max="10511" width="4.33203125" style="187" customWidth="1"/>
    <col min="10512" max="10512" width="15.33203125" style="187" customWidth="1"/>
    <col min="10513" max="10513" width="7.44140625" style="187" customWidth="1"/>
    <col min="10514" max="10514" width="14.44140625" style="187" customWidth="1"/>
    <col min="10515" max="10515" width="0.44140625" style="187" customWidth="1"/>
    <col min="10516" max="10752" width="10.44140625" style="187"/>
    <col min="10753" max="10753" width="3" style="187" customWidth="1"/>
    <col min="10754" max="10754" width="2.44140625" style="187" customWidth="1"/>
    <col min="10755" max="10755" width="3.77734375" style="187" customWidth="1"/>
    <col min="10756" max="10756" width="11.6640625" style="187" customWidth="1"/>
    <col min="10757" max="10757" width="14.77734375" style="187" customWidth="1"/>
    <col min="10758" max="10758" width="0.44140625" style="187" customWidth="1"/>
    <col min="10759" max="10759" width="3.109375" style="187" customWidth="1"/>
    <col min="10760" max="10760" width="3" style="187" customWidth="1"/>
    <col min="10761" max="10761" width="12.33203125" style="187" customWidth="1"/>
    <col min="10762" max="10762" width="16.109375" style="187" customWidth="1"/>
    <col min="10763" max="10763" width="0.6640625" style="187" customWidth="1"/>
    <col min="10764" max="10764" width="3" style="187" customWidth="1"/>
    <col min="10765" max="10765" width="3.6640625" style="187" customWidth="1"/>
    <col min="10766" max="10766" width="9" style="187" customWidth="1"/>
    <col min="10767" max="10767" width="4.33203125" style="187" customWidth="1"/>
    <col min="10768" max="10768" width="15.33203125" style="187" customWidth="1"/>
    <col min="10769" max="10769" width="7.44140625" style="187" customWidth="1"/>
    <col min="10770" max="10770" width="14.44140625" style="187" customWidth="1"/>
    <col min="10771" max="10771" width="0.44140625" style="187" customWidth="1"/>
    <col min="10772" max="11008" width="10.44140625" style="187"/>
    <col min="11009" max="11009" width="3" style="187" customWidth="1"/>
    <col min="11010" max="11010" width="2.44140625" style="187" customWidth="1"/>
    <col min="11011" max="11011" width="3.77734375" style="187" customWidth="1"/>
    <col min="11012" max="11012" width="11.6640625" style="187" customWidth="1"/>
    <col min="11013" max="11013" width="14.77734375" style="187" customWidth="1"/>
    <col min="11014" max="11014" width="0.44140625" style="187" customWidth="1"/>
    <col min="11015" max="11015" width="3.109375" style="187" customWidth="1"/>
    <col min="11016" max="11016" width="3" style="187" customWidth="1"/>
    <col min="11017" max="11017" width="12.33203125" style="187" customWidth="1"/>
    <col min="11018" max="11018" width="16.109375" style="187" customWidth="1"/>
    <col min="11019" max="11019" width="0.6640625" style="187" customWidth="1"/>
    <col min="11020" max="11020" width="3" style="187" customWidth="1"/>
    <col min="11021" max="11021" width="3.6640625" style="187" customWidth="1"/>
    <col min="11022" max="11022" width="9" style="187" customWidth="1"/>
    <col min="11023" max="11023" width="4.33203125" style="187" customWidth="1"/>
    <col min="11024" max="11024" width="15.33203125" style="187" customWidth="1"/>
    <col min="11025" max="11025" width="7.44140625" style="187" customWidth="1"/>
    <col min="11026" max="11026" width="14.44140625" style="187" customWidth="1"/>
    <col min="11027" max="11027" width="0.44140625" style="187" customWidth="1"/>
    <col min="11028" max="11264" width="10.44140625" style="187"/>
    <col min="11265" max="11265" width="3" style="187" customWidth="1"/>
    <col min="11266" max="11266" width="2.44140625" style="187" customWidth="1"/>
    <col min="11267" max="11267" width="3.77734375" style="187" customWidth="1"/>
    <col min="11268" max="11268" width="11.6640625" style="187" customWidth="1"/>
    <col min="11269" max="11269" width="14.77734375" style="187" customWidth="1"/>
    <col min="11270" max="11270" width="0.44140625" style="187" customWidth="1"/>
    <col min="11271" max="11271" width="3.109375" style="187" customWidth="1"/>
    <col min="11272" max="11272" width="3" style="187" customWidth="1"/>
    <col min="11273" max="11273" width="12.33203125" style="187" customWidth="1"/>
    <col min="11274" max="11274" width="16.109375" style="187" customWidth="1"/>
    <col min="11275" max="11275" width="0.6640625" style="187" customWidth="1"/>
    <col min="11276" max="11276" width="3" style="187" customWidth="1"/>
    <col min="11277" max="11277" width="3.6640625" style="187" customWidth="1"/>
    <col min="11278" max="11278" width="9" style="187" customWidth="1"/>
    <col min="11279" max="11279" width="4.33203125" style="187" customWidth="1"/>
    <col min="11280" max="11280" width="15.33203125" style="187" customWidth="1"/>
    <col min="11281" max="11281" width="7.44140625" style="187" customWidth="1"/>
    <col min="11282" max="11282" width="14.44140625" style="187" customWidth="1"/>
    <col min="11283" max="11283" width="0.44140625" style="187" customWidth="1"/>
    <col min="11284" max="11520" width="10.44140625" style="187"/>
    <col min="11521" max="11521" width="3" style="187" customWidth="1"/>
    <col min="11522" max="11522" width="2.44140625" style="187" customWidth="1"/>
    <col min="11523" max="11523" width="3.77734375" style="187" customWidth="1"/>
    <col min="11524" max="11524" width="11.6640625" style="187" customWidth="1"/>
    <col min="11525" max="11525" width="14.77734375" style="187" customWidth="1"/>
    <col min="11526" max="11526" width="0.44140625" style="187" customWidth="1"/>
    <col min="11527" max="11527" width="3.109375" style="187" customWidth="1"/>
    <col min="11528" max="11528" width="3" style="187" customWidth="1"/>
    <col min="11529" max="11529" width="12.33203125" style="187" customWidth="1"/>
    <col min="11530" max="11530" width="16.109375" style="187" customWidth="1"/>
    <col min="11531" max="11531" width="0.6640625" style="187" customWidth="1"/>
    <col min="11532" max="11532" width="3" style="187" customWidth="1"/>
    <col min="11533" max="11533" width="3.6640625" style="187" customWidth="1"/>
    <col min="11534" max="11534" width="9" style="187" customWidth="1"/>
    <col min="11535" max="11535" width="4.33203125" style="187" customWidth="1"/>
    <col min="11536" max="11536" width="15.33203125" style="187" customWidth="1"/>
    <col min="11537" max="11537" width="7.44140625" style="187" customWidth="1"/>
    <col min="11538" max="11538" width="14.44140625" style="187" customWidth="1"/>
    <col min="11539" max="11539" width="0.44140625" style="187" customWidth="1"/>
    <col min="11540" max="11776" width="10.44140625" style="187"/>
    <col min="11777" max="11777" width="3" style="187" customWidth="1"/>
    <col min="11778" max="11778" width="2.44140625" style="187" customWidth="1"/>
    <col min="11779" max="11779" width="3.77734375" style="187" customWidth="1"/>
    <col min="11780" max="11780" width="11.6640625" style="187" customWidth="1"/>
    <col min="11781" max="11781" width="14.77734375" style="187" customWidth="1"/>
    <col min="11782" max="11782" width="0.44140625" style="187" customWidth="1"/>
    <col min="11783" max="11783" width="3.109375" style="187" customWidth="1"/>
    <col min="11784" max="11784" width="3" style="187" customWidth="1"/>
    <col min="11785" max="11785" width="12.33203125" style="187" customWidth="1"/>
    <col min="11786" max="11786" width="16.109375" style="187" customWidth="1"/>
    <col min="11787" max="11787" width="0.6640625" style="187" customWidth="1"/>
    <col min="11788" max="11788" width="3" style="187" customWidth="1"/>
    <col min="11789" max="11789" width="3.6640625" style="187" customWidth="1"/>
    <col min="11790" max="11790" width="9" style="187" customWidth="1"/>
    <col min="11791" max="11791" width="4.33203125" style="187" customWidth="1"/>
    <col min="11792" max="11792" width="15.33203125" style="187" customWidth="1"/>
    <col min="11793" max="11793" width="7.44140625" style="187" customWidth="1"/>
    <col min="11794" max="11794" width="14.44140625" style="187" customWidth="1"/>
    <col min="11795" max="11795" width="0.44140625" style="187" customWidth="1"/>
    <col min="11796" max="12032" width="10.44140625" style="187"/>
    <col min="12033" max="12033" width="3" style="187" customWidth="1"/>
    <col min="12034" max="12034" width="2.44140625" style="187" customWidth="1"/>
    <col min="12035" max="12035" width="3.77734375" style="187" customWidth="1"/>
    <col min="12036" max="12036" width="11.6640625" style="187" customWidth="1"/>
    <col min="12037" max="12037" width="14.77734375" style="187" customWidth="1"/>
    <col min="12038" max="12038" width="0.44140625" style="187" customWidth="1"/>
    <col min="12039" max="12039" width="3.109375" style="187" customWidth="1"/>
    <col min="12040" max="12040" width="3" style="187" customWidth="1"/>
    <col min="12041" max="12041" width="12.33203125" style="187" customWidth="1"/>
    <col min="12042" max="12042" width="16.109375" style="187" customWidth="1"/>
    <col min="12043" max="12043" width="0.6640625" style="187" customWidth="1"/>
    <col min="12044" max="12044" width="3" style="187" customWidth="1"/>
    <col min="12045" max="12045" width="3.6640625" style="187" customWidth="1"/>
    <col min="12046" max="12046" width="9" style="187" customWidth="1"/>
    <col min="12047" max="12047" width="4.33203125" style="187" customWidth="1"/>
    <col min="12048" max="12048" width="15.33203125" style="187" customWidth="1"/>
    <col min="12049" max="12049" width="7.44140625" style="187" customWidth="1"/>
    <col min="12050" max="12050" width="14.44140625" style="187" customWidth="1"/>
    <col min="12051" max="12051" width="0.44140625" style="187" customWidth="1"/>
    <col min="12052" max="12288" width="10.44140625" style="187"/>
    <col min="12289" max="12289" width="3" style="187" customWidth="1"/>
    <col min="12290" max="12290" width="2.44140625" style="187" customWidth="1"/>
    <col min="12291" max="12291" width="3.77734375" style="187" customWidth="1"/>
    <col min="12292" max="12292" width="11.6640625" style="187" customWidth="1"/>
    <col min="12293" max="12293" width="14.77734375" style="187" customWidth="1"/>
    <col min="12294" max="12294" width="0.44140625" style="187" customWidth="1"/>
    <col min="12295" max="12295" width="3.109375" style="187" customWidth="1"/>
    <col min="12296" max="12296" width="3" style="187" customWidth="1"/>
    <col min="12297" max="12297" width="12.33203125" style="187" customWidth="1"/>
    <col min="12298" max="12298" width="16.109375" style="187" customWidth="1"/>
    <col min="12299" max="12299" width="0.6640625" style="187" customWidth="1"/>
    <col min="12300" max="12300" width="3" style="187" customWidth="1"/>
    <col min="12301" max="12301" width="3.6640625" style="187" customWidth="1"/>
    <col min="12302" max="12302" width="9" style="187" customWidth="1"/>
    <col min="12303" max="12303" width="4.33203125" style="187" customWidth="1"/>
    <col min="12304" max="12304" width="15.33203125" style="187" customWidth="1"/>
    <col min="12305" max="12305" width="7.44140625" style="187" customWidth="1"/>
    <col min="12306" max="12306" width="14.44140625" style="187" customWidth="1"/>
    <col min="12307" max="12307" width="0.44140625" style="187" customWidth="1"/>
    <col min="12308" max="12544" width="10.44140625" style="187"/>
    <col min="12545" max="12545" width="3" style="187" customWidth="1"/>
    <col min="12546" max="12546" width="2.44140625" style="187" customWidth="1"/>
    <col min="12547" max="12547" width="3.77734375" style="187" customWidth="1"/>
    <col min="12548" max="12548" width="11.6640625" style="187" customWidth="1"/>
    <col min="12549" max="12549" width="14.77734375" style="187" customWidth="1"/>
    <col min="12550" max="12550" width="0.44140625" style="187" customWidth="1"/>
    <col min="12551" max="12551" width="3.109375" style="187" customWidth="1"/>
    <col min="12552" max="12552" width="3" style="187" customWidth="1"/>
    <col min="12553" max="12553" width="12.33203125" style="187" customWidth="1"/>
    <col min="12554" max="12554" width="16.109375" style="187" customWidth="1"/>
    <col min="12555" max="12555" width="0.6640625" style="187" customWidth="1"/>
    <col min="12556" max="12556" width="3" style="187" customWidth="1"/>
    <col min="12557" max="12557" width="3.6640625" style="187" customWidth="1"/>
    <col min="12558" max="12558" width="9" style="187" customWidth="1"/>
    <col min="12559" max="12559" width="4.33203125" style="187" customWidth="1"/>
    <col min="12560" max="12560" width="15.33203125" style="187" customWidth="1"/>
    <col min="12561" max="12561" width="7.44140625" style="187" customWidth="1"/>
    <col min="12562" max="12562" width="14.44140625" style="187" customWidth="1"/>
    <col min="12563" max="12563" width="0.44140625" style="187" customWidth="1"/>
    <col min="12564" max="12800" width="10.44140625" style="187"/>
    <col min="12801" max="12801" width="3" style="187" customWidth="1"/>
    <col min="12802" max="12802" width="2.44140625" style="187" customWidth="1"/>
    <col min="12803" max="12803" width="3.77734375" style="187" customWidth="1"/>
    <col min="12804" max="12804" width="11.6640625" style="187" customWidth="1"/>
    <col min="12805" max="12805" width="14.77734375" style="187" customWidth="1"/>
    <col min="12806" max="12806" width="0.44140625" style="187" customWidth="1"/>
    <col min="12807" max="12807" width="3.109375" style="187" customWidth="1"/>
    <col min="12808" max="12808" width="3" style="187" customWidth="1"/>
    <col min="12809" max="12809" width="12.33203125" style="187" customWidth="1"/>
    <col min="12810" max="12810" width="16.109375" style="187" customWidth="1"/>
    <col min="12811" max="12811" width="0.6640625" style="187" customWidth="1"/>
    <col min="12812" max="12812" width="3" style="187" customWidth="1"/>
    <col min="12813" max="12813" width="3.6640625" style="187" customWidth="1"/>
    <col min="12814" max="12814" width="9" style="187" customWidth="1"/>
    <col min="12815" max="12815" width="4.33203125" style="187" customWidth="1"/>
    <col min="12816" max="12816" width="15.33203125" style="187" customWidth="1"/>
    <col min="12817" max="12817" width="7.44140625" style="187" customWidth="1"/>
    <col min="12818" max="12818" width="14.44140625" style="187" customWidth="1"/>
    <col min="12819" max="12819" width="0.44140625" style="187" customWidth="1"/>
    <col min="12820" max="13056" width="10.44140625" style="187"/>
    <col min="13057" max="13057" width="3" style="187" customWidth="1"/>
    <col min="13058" max="13058" width="2.44140625" style="187" customWidth="1"/>
    <col min="13059" max="13059" width="3.77734375" style="187" customWidth="1"/>
    <col min="13060" max="13060" width="11.6640625" style="187" customWidth="1"/>
    <col min="13061" max="13061" width="14.77734375" style="187" customWidth="1"/>
    <col min="13062" max="13062" width="0.44140625" style="187" customWidth="1"/>
    <col min="13063" max="13063" width="3.109375" style="187" customWidth="1"/>
    <col min="13064" max="13064" width="3" style="187" customWidth="1"/>
    <col min="13065" max="13065" width="12.33203125" style="187" customWidth="1"/>
    <col min="13066" max="13066" width="16.109375" style="187" customWidth="1"/>
    <col min="13067" max="13067" width="0.6640625" style="187" customWidth="1"/>
    <col min="13068" max="13068" width="3" style="187" customWidth="1"/>
    <col min="13069" max="13069" width="3.6640625" style="187" customWidth="1"/>
    <col min="13070" max="13070" width="9" style="187" customWidth="1"/>
    <col min="13071" max="13071" width="4.33203125" style="187" customWidth="1"/>
    <col min="13072" max="13072" width="15.33203125" style="187" customWidth="1"/>
    <col min="13073" max="13073" width="7.44140625" style="187" customWidth="1"/>
    <col min="13074" max="13074" width="14.44140625" style="187" customWidth="1"/>
    <col min="13075" max="13075" width="0.44140625" style="187" customWidth="1"/>
    <col min="13076" max="13312" width="10.44140625" style="187"/>
    <col min="13313" max="13313" width="3" style="187" customWidth="1"/>
    <col min="13314" max="13314" width="2.44140625" style="187" customWidth="1"/>
    <col min="13315" max="13315" width="3.77734375" style="187" customWidth="1"/>
    <col min="13316" max="13316" width="11.6640625" style="187" customWidth="1"/>
    <col min="13317" max="13317" width="14.77734375" style="187" customWidth="1"/>
    <col min="13318" max="13318" width="0.44140625" style="187" customWidth="1"/>
    <col min="13319" max="13319" width="3.109375" style="187" customWidth="1"/>
    <col min="13320" max="13320" width="3" style="187" customWidth="1"/>
    <col min="13321" max="13321" width="12.33203125" style="187" customWidth="1"/>
    <col min="13322" max="13322" width="16.109375" style="187" customWidth="1"/>
    <col min="13323" max="13323" width="0.6640625" style="187" customWidth="1"/>
    <col min="13324" max="13324" width="3" style="187" customWidth="1"/>
    <col min="13325" max="13325" width="3.6640625" style="187" customWidth="1"/>
    <col min="13326" max="13326" width="9" style="187" customWidth="1"/>
    <col min="13327" max="13327" width="4.33203125" style="187" customWidth="1"/>
    <col min="13328" max="13328" width="15.33203125" style="187" customWidth="1"/>
    <col min="13329" max="13329" width="7.44140625" style="187" customWidth="1"/>
    <col min="13330" max="13330" width="14.44140625" style="187" customWidth="1"/>
    <col min="13331" max="13331" width="0.44140625" style="187" customWidth="1"/>
    <col min="13332" max="13568" width="10.44140625" style="187"/>
    <col min="13569" max="13569" width="3" style="187" customWidth="1"/>
    <col min="13570" max="13570" width="2.44140625" style="187" customWidth="1"/>
    <col min="13571" max="13571" width="3.77734375" style="187" customWidth="1"/>
    <col min="13572" max="13572" width="11.6640625" style="187" customWidth="1"/>
    <col min="13573" max="13573" width="14.77734375" style="187" customWidth="1"/>
    <col min="13574" max="13574" width="0.44140625" style="187" customWidth="1"/>
    <col min="13575" max="13575" width="3.109375" style="187" customWidth="1"/>
    <col min="13576" max="13576" width="3" style="187" customWidth="1"/>
    <col min="13577" max="13577" width="12.33203125" style="187" customWidth="1"/>
    <col min="13578" max="13578" width="16.109375" style="187" customWidth="1"/>
    <col min="13579" max="13579" width="0.6640625" style="187" customWidth="1"/>
    <col min="13580" max="13580" width="3" style="187" customWidth="1"/>
    <col min="13581" max="13581" width="3.6640625" style="187" customWidth="1"/>
    <col min="13582" max="13582" width="9" style="187" customWidth="1"/>
    <col min="13583" max="13583" width="4.33203125" style="187" customWidth="1"/>
    <col min="13584" max="13584" width="15.33203125" style="187" customWidth="1"/>
    <col min="13585" max="13585" width="7.44140625" style="187" customWidth="1"/>
    <col min="13586" max="13586" width="14.44140625" style="187" customWidth="1"/>
    <col min="13587" max="13587" width="0.44140625" style="187" customWidth="1"/>
    <col min="13588" max="13824" width="10.44140625" style="187"/>
    <col min="13825" max="13825" width="3" style="187" customWidth="1"/>
    <col min="13826" max="13826" width="2.44140625" style="187" customWidth="1"/>
    <col min="13827" max="13827" width="3.77734375" style="187" customWidth="1"/>
    <col min="13828" max="13828" width="11.6640625" style="187" customWidth="1"/>
    <col min="13829" max="13829" width="14.77734375" style="187" customWidth="1"/>
    <col min="13830" max="13830" width="0.44140625" style="187" customWidth="1"/>
    <col min="13831" max="13831" width="3.109375" style="187" customWidth="1"/>
    <col min="13832" max="13832" width="3" style="187" customWidth="1"/>
    <col min="13833" max="13833" width="12.33203125" style="187" customWidth="1"/>
    <col min="13834" max="13834" width="16.109375" style="187" customWidth="1"/>
    <col min="13835" max="13835" width="0.6640625" style="187" customWidth="1"/>
    <col min="13836" max="13836" width="3" style="187" customWidth="1"/>
    <col min="13837" max="13837" width="3.6640625" style="187" customWidth="1"/>
    <col min="13838" max="13838" width="9" style="187" customWidth="1"/>
    <col min="13839" max="13839" width="4.33203125" style="187" customWidth="1"/>
    <col min="13840" max="13840" width="15.33203125" style="187" customWidth="1"/>
    <col min="13841" max="13841" width="7.44140625" style="187" customWidth="1"/>
    <col min="13842" max="13842" width="14.44140625" style="187" customWidth="1"/>
    <col min="13843" max="13843" width="0.44140625" style="187" customWidth="1"/>
    <col min="13844" max="14080" width="10.44140625" style="187"/>
    <col min="14081" max="14081" width="3" style="187" customWidth="1"/>
    <col min="14082" max="14082" width="2.44140625" style="187" customWidth="1"/>
    <col min="14083" max="14083" width="3.77734375" style="187" customWidth="1"/>
    <col min="14084" max="14084" width="11.6640625" style="187" customWidth="1"/>
    <col min="14085" max="14085" width="14.77734375" style="187" customWidth="1"/>
    <col min="14086" max="14086" width="0.44140625" style="187" customWidth="1"/>
    <col min="14087" max="14087" width="3.109375" style="187" customWidth="1"/>
    <col min="14088" max="14088" width="3" style="187" customWidth="1"/>
    <col min="14089" max="14089" width="12.33203125" style="187" customWidth="1"/>
    <col min="14090" max="14090" width="16.109375" style="187" customWidth="1"/>
    <col min="14091" max="14091" width="0.6640625" style="187" customWidth="1"/>
    <col min="14092" max="14092" width="3" style="187" customWidth="1"/>
    <col min="14093" max="14093" width="3.6640625" style="187" customWidth="1"/>
    <col min="14094" max="14094" width="9" style="187" customWidth="1"/>
    <col min="14095" max="14095" width="4.33203125" style="187" customWidth="1"/>
    <col min="14096" max="14096" width="15.33203125" style="187" customWidth="1"/>
    <col min="14097" max="14097" width="7.44140625" style="187" customWidth="1"/>
    <col min="14098" max="14098" width="14.44140625" style="187" customWidth="1"/>
    <col min="14099" max="14099" width="0.44140625" style="187" customWidth="1"/>
    <col min="14100" max="14336" width="10.44140625" style="187"/>
    <col min="14337" max="14337" width="3" style="187" customWidth="1"/>
    <col min="14338" max="14338" width="2.44140625" style="187" customWidth="1"/>
    <col min="14339" max="14339" width="3.77734375" style="187" customWidth="1"/>
    <col min="14340" max="14340" width="11.6640625" style="187" customWidth="1"/>
    <col min="14341" max="14341" width="14.77734375" style="187" customWidth="1"/>
    <col min="14342" max="14342" width="0.44140625" style="187" customWidth="1"/>
    <col min="14343" max="14343" width="3.109375" style="187" customWidth="1"/>
    <col min="14344" max="14344" width="3" style="187" customWidth="1"/>
    <col min="14345" max="14345" width="12.33203125" style="187" customWidth="1"/>
    <col min="14346" max="14346" width="16.109375" style="187" customWidth="1"/>
    <col min="14347" max="14347" width="0.6640625" style="187" customWidth="1"/>
    <col min="14348" max="14348" width="3" style="187" customWidth="1"/>
    <col min="14349" max="14349" width="3.6640625" style="187" customWidth="1"/>
    <col min="14350" max="14350" width="9" style="187" customWidth="1"/>
    <col min="14351" max="14351" width="4.33203125" style="187" customWidth="1"/>
    <col min="14352" max="14352" width="15.33203125" style="187" customWidth="1"/>
    <col min="14353" max="14353" width="7.44140625" style="187" customWidth="1"/>
    <col min="14354" max="14354" width="14.44140625" style="187" customWidth="1"/>
    <col min="14355" max="14355" width="0.44140625" style="187" customWidth="1"/>
    <col min="14356" max="14592" width="10.44140625" style="187"/>
    <col min="14593" max="14593" width="3" style="187" customWidth="1"/>
    <col min="14594" max="14594" width="2.44140625" style="187" customWidth="1"/>
    <col min="14595" max="14595" width="3.77734375" style="187" customWidth="1"/>
    <col min="14596" max="14596" width="11.6640625" style="187" customWidth="1"/>
    <col min="14597" max="14597" width="14.77734375" style="187" customWidth="1"/>
    <col min="14598" max="14598" width="0.44140625" style="187" customWidth="1"/>
    <col min="14599" max="14599" width="3.109375" style="187" customWidth="1"/>
    <col min="14600" max="14600" width="3" style="187" customWidth="1"/>
    <col min="14601" max="14601" width="12.33203125" style="187" customWidth="1"/>
    <col min="14602" max="14602" width="16.109375" style="187" customWidth="1"/>
    <col min="14603" max="14603" width="0.6640625" style="187" customWidth="1"/>
    <col min="14604" max="14604" width="3" style="187" customWidth="1"/>
    <col min="14605" max="14605" width="3.6640625" style="187" customWidth="1"/>
    <col min="14606" max="14606" width="9" style="187" customWidth="1"/>
    <col min="14607" max="14607" width="4.33203125" style="187" customWidth="1"/>
    <col min="14608" max="14608" width="15.33203125" style="187" customWidth="1"/>
    <col min="14609" max="14609" width="7.44140625" style="187" customWidth="1"/>
    <col min="14610" max="14610" width="14.44140625" style="187" customWidth="1"/>
    <col min="14611" max="14611" width="0.44140625" style="187" customWidth="1"/>
    <col min="14612" max="14848" width="10.44140625" style="187"/>
    <col min="14849" max="14849" width="3" style="187" customWidth="1"/>
    <col min="14850" max="14850" width="2.44140625" style="187" customWidth="1"/>
    <col min="14851" max="14851" width="3.77734375" style="187" customWidth="1"/>
    <col min="14852" max="14852" width="11.6640625" style="187" customWidth="1"/>
    <col min="14853" max="14853" width="14.77734375" style="187" customWidth="1"/>
    <col min="14854" max="14854" width="0.44140625" style="187" customWidth="1"/>
    <col min="14855" max="14855" width="3.109375" style="187" customWidth="1"/>
    <col min="14856" max="14856" width="3" style="187" customWidth="1"/>
    <col min="14857" max="14857" width="12.33203125" style="187" customWidth="1"/>
    <col min="14858" max="14858" width="16.109375" style="187" customWidth="1"/>
    <col min="14859" max="14859" width="0.6640625" style="187" customWidth="1"/>
    <col min="14860" max="14860" width="3" style="187" customWidth="1"/>
    <col min="14861" max="14861" width="3.6640625" style="187" customWidth="1"/>
    <col min="14862" max="14862" width="9" style="187" customWidth="1"/>
    <col min="14863" max="14863" width="4.33203125" style="187" customWidth="1"/>
    <col min="14864" max="14864" width="15.33203125" style="187" customWidth="1"/>
    <col min="14865" max="14865" width="7.44140625" style="187" customWidth="1"/>
    <col min="14866" max="14866" width="14.44140625" style="187" customWidth="1"/>
    <col min="14867" max="14867" width="0.44140625" style="187" customWidth="1"/>
    <col min="14868" max="15104" width="10.44140625" style="187"/>
    <col min="15105" max="15105" width="3" style="187" customWidth="1"/>
    <col min="15106" max="15106" width="2.44140625" style="187" customWidth="1"/>
    <col min="15107" max="15107" width="3.77734375" style="187" customWidth="1"/>
    <col min="15108" max="15108" width="11.6640625" style="187" customWidth="1"/>
    <col min="15109" max="15109" width="14.77734375" style="187" customWidth="1"/>
    <col min="15110" max="15110" width="0.44140625" style="187" customWidth="1"/>
    <col min="15111" max="15111" width="3.109375" style="187" customWidth="1"/>
    <col min="15112" max="15112" width="3" style="187" customWidth="1"/>
    <col min="15113" max="15113" width="12.33203125" style="187" customWidth="1"/>
    <col min="15114" max="15114" width="16.109375" style="187" customWidth="1"/>
    <col min="15115" max="15115" width="0.6640625" style="187" customWidth="1"/>
    <col min="15116" max="15116" width="3" style="187" customWidth="1"/>
    <col min="15117" max="15117" width="3.6640625" style="187" customWidth="1"/>
    <col min="15118" max="15118" width="9" style="187" customWidth="1"/>
    <col min="15119" max="15119" width="4.33203125" style="187" customWidth="1"/>
    <col min="15120" max="15120" width="15.33203125" style="187" customWidth="1"/>
    <col min="15121" max="15121" width="7.44140625" style="187" customWidth="1"/>
    <col min="15122" max="15122" width="14.44140625" style="187" customWidth="1"/>
    <col min="15123" max="15123" width="0.44140625" style="187" customWidth="1"/>
    <col min="15124" max="15360" width="10.44140625" style="187"/>
    <col min="15361" max="15361" width="3" style="187" customWidth="1"/>
    <col min="15362" max="15362" width="2.44140625" style="187" customWidth="1"/>
    <col min="15363" max="15363" width="3.77734375" style="187" customWidth="1"/>
    <col min="15364" max="15364" width="11.6640625" style="187" customWidth="1"/>
    <col min="15365" max="15365" width="14.77734375" style="187" customWidth="1"/>
    <col min="15366" max="15366" width="0.44140625" style="187" customWidth="1"/>
    <col min="15367" max="15367" width="3.109375" style="187" customWidth="1"/>
    <col min="15368" max="15368" width="3" style="187" customWidth="1"/>
    <col min="15369" max="15369" width="12.33203125" style="187" customWidth="1"/>
    <col min="15370" max="15370" width="16.109375" style="187" customWidth="1"/>
    <col min="15371" max="15371" width="0.6640625" style="187" customWidth="1"/>
    <col min="15372" max="15372" width="3" style="187" customWidth="1"/>
    <col min="15373" max="15373" width="3.6640625" style="187" customWidth="1"/>
    <col min="15374" max="15374" width="9" style="187" customWidth="1"/>
    <col min="15375" max="15375" width="4.33203125" style="187" customWidth="1"/>
    <col min="15376" max="15376" width="15.33203125" style="187" customWidth="1"/>
    <col min="15377" max="15377" width="7.44140625" style="187" customWidth="1"/>
    <col min="15378" max="15378" width="14.44140625" style="187" customWidth="1"/>
    <col min="15379" max="15379" width="0.44140625" style="187" customWidth="1"/>
    <col min="15380" max="15616" width="10.44140625" style="187"/>
    <col min="15617" max="15617" width="3" style="187" customWidth="1"/>
    <col min="15618" max="15618" width="2.44140625" style="187" customWidth="1"/>
    <col min="15619" max="15619" width="3.77734375" style="187" customWidth="1"/>
    <col min="15620" max="15620" width="11.6640625" style="187" customWidth="1"/>
    <col min="15621" max="15621" width="14.77734375" style="187" customWidth="1"/>
    <col min="15622" max="15622" width="0.44140625" style="187" customWidth="1"/>
    <col min="15623" max="15623" width="3.109375" style="187" customWidth="1"/>
    <col min="15624" max="15624" width="3" style="187" customWidth="1"/>
    <col min="15625" max="15625" width="12.33203125" style="187" customWidth="1"/>
    <col min="15626" max="15626" width="16.109375" style="187" customWidth="1"/>
    <col min="15627" max="15627" width="0.6640625" style="187" customWidth="1"/>
    <col min="15628" max="15628" width="3" style="187" customWidth="1"/>
    <col min="15629" max="15629" width="3.6640625" style="187" customWidth="1"/>
    <col min="15630" max="15630" width="9" style="187" customWidth="1"/>
    <col min="15631" max="15631" width="4.33203125" style="187" customWidth="1"/>
    <col min="15632" max="15632" width="15.33203125" style="187" customWidth="1"/>
    <col min="15633" max="15633" width="7.44140625" style="187" customWidth="1"/>
    <col min="15634" max="15634" width="14.44140625" style="187" customWidth="1"/>
    <col min="15635" max="15635" width="0.44140625" style="187" customWidth="1"/>
    <col min="15636" max="15872" width="10.44140625" style="187"/>
    <col min="15873" max="15873" width="3" style="187" customWidth="1"/>
    <col min="15874" max="15874" width="2.44140625" style="187" customWidth="1"/>
    <col min="15875" max="15875" width="3.77734375" style="187" customWidth="1"/>
    <col min="15876" max="15876" width="11.6640625" style="187" customWidth="1"/>
    <col min="15877" max="15877" width="14.77734375" style="187" customWidth="1"/>
    <col min="15878" max="15878" width="0.44140625" style="187" customWidth="1"/>
    <col min="15879" max="15879" width="3.109375" style="187" customWidth="1"/>
    <col min="15880" max="15880" width="3" style="187" customWidth="1"/>
    <col min="15881" max="15881" width="12.33203125" style="187" customWidth="1"/>
    <col min="15882" max="15882" width="16.109375" style="187" customWidth="1"/>
    <col min="15883" max="15883" width="0.6640625" style="187" customWidth="1"/>
    <col min="15884" max="15884" width="3" style="187" customWidth="1"/>
    <col min="15885" max="15885" width="3.6640625" style="187" customWidth="1"/>
    <col min="15886" max="15886" width="9" style="187" customWidth="1"/>
    <col min="15887" max="15887" width="4.33203125" style="187" customWidth="1"/>
    <col min="15888" max="15888" width="15.33203125" style="187" customWidth="1"/>
    <col min="15889" max="15889" width="7.44140625" style="187" customWidth="1"/>
    <col min="15890" max="15890" width="14.44140625" style="187" customWidth="1"/>
    <col min="15891" max="15891" width="0.44140625" style="187" customWidth="1"/>
    <col min="15892" max="16128" width="10.44140625" style="187"/>
    <col min="16129" max="16129" width="3" style="187" customWidth="1"/>
    <col min="16130" max="16130" width="2.44140625" style="187" customWidth="1"/>
    <col min="16131" max="16131" width="3.77734375" style="187" customWidth="1"/>
    <col min="16132" max="16132" width="11.6640625" style="187" customWidth="1"/>
    <col min="16133" max="16133" width="14.77734375" style="187" customWidth="1"/>
    <col min="16134" max="16134" width="0.44140625" style="187" customWidth="1"/>
    <col min="16135" max="16135" width="3.109375" style="187" customWidth="1"/>
    <col min="16136" max="16136" width="3" style="187" customWidth="1"/>
    <col min="16137" max="16137" width="12.33203125" style="187" customWidth="1"/>
    <col min="16138" max="16138" width="16.109375" style="187" customWidth="1"/>
    <col min="16139" max="16139" width="0.6640625" style="187" customWidth="1"/>
    <col min="16140" max="16140" width="3" style="187" customWidth="1"/>
    <col min="16141" max="16141" width="3.6640625" style="187" customWidth="1"/>
    <col min="16142" max="16142" width="9" style="187" customWidth="1"/>
    <col min="16143" max="16143" width="4.33203125" style="187" customWidth="1"/>
    <col min="16144" max="16144" width="15.33203125" style="187" customWidth="1"/>
    <col min="16145" max="16145" width="7.44140625" style="187" customWidth="1"/>
    <col min="16146" max="16146" width="14.44140625" style="187" customWidth="1"/>
    <col min="16147" max="16147" width="0.44140625" style="187" customWidth="1"/>
    <col min="16148" max="16384" width="10.44140625" style="187"/>
  </cols>
  <sheetData>
    <row r="1" spans="1:19" ht="14.25" customHeight="1" x14ac:dyDescent="0.25">
      <c r="A1" s="183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5"/>
      <c r="P1" s="184"/>
      <c r="Q1" s="184"/>
      <c r="R1" s="184"/>
      <c r="S1" s="186"/>
    </row>
    <row r="2" spans="1:19" ht="21" customHeight="1" x14ac:dyDescent="0.5">
      <c r="A2" s="188"/>
      <c r="B2" s="189"/>
      <c r="C2" s="189"/>
      <c r="D2" s="189"/>
      <c r="E2" s="189"/>
      <c r="F2" s="189"/>
      <c r="G2" s="190" t="s">
        <v>267</v>
      </c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91"/>
    </row>
    <row r="3" spans="1:19" ht="12" customHeight="1" x14ac:dyDescent="0.25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4"/>
    </row>
    <row r="4" spans="1:19" ht="9" customHeight="1" thickBot="1" x14ac:dyDescent="0.25">
      <c r="A4" s="195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196"/>
      <c r="Q4" s="196"/>
      <c r="R4" s="196"/>
      <c r="S4" s="198"/>
    </row>
    <row r="5" spans="1:19" ht="24.75" customHeight="1" x14ac:dyDescent="0.2">
      <c r="A5" s="199"/>
      <c r="B5" s="197" t="s">
        <v>268</v>
      </c>
      <c r="C5" s="197"/>
      <c r="D5" s="197"/>
      <c r="E5" s="200" t="s">
        <v>14</v>
      </c>
      <c r="F5" s="201"/>
      <c r="G5" s="201"/>
      <c r="H5" s="201"/>
      <c r="I5" s="201"/>
      <c r="J5" s="201"/>
      <c r="K5" s="201"/>
      <c r="L5" s="201"/>
      <c r="M5" s="202"/>
      <c r="N5" s="197"/>
      <c r="O5" s="197"/>
      <c r="P5" s="197" t="s">
        <v>269</v>
      </c>
      <c r="Q5" s="203"/>
      <c r="R5" s="204"/>
      <c r="S5" s="205"/>
    </row>
    <row r="6" spans="1:19" ht="24.75" customHeight="1" x14ac:dyDescent="0.2">
      <c r="A6" s="199"/>
      <c r="B6" s="197" t="s">
        <v>270</v>
      </c>
      <c r="C6" s="197"/>
      <c r="D6" s="197"/>
      <c r="E6" s="206"/>
      <c r="F6" s="207"/>
      <c r="G6" s="207"/>
      <c r="H6" s="207"/>
      <c r="I6" s="207"/>
      <c r="J6" s="207"/>
      <c r="K6" s="207"/>
      <c r="L6" s="207"/>
      <c r="M6" s="208"/>
      <c r="N6" s="197"/>
      <c r="O6" s="197"/>
      <c r="P6" s="197" t="s">
        <v>271</v>
      </c>
      <c r="Q6" s="209"/>
      <c r="R6" s="210"/>
      <c r="S6" s="205"/>
    </row>
    <row r="7" spans="1:19" ht="24.75" customHeight="1" thickBot="1" x14ac:dyDescent="0.25">
      <c r="A7" s="199"/>
      <c r="B7" s="197"/>
      <c r="C7" s="197"/>
      <c r="D7" s="197"/>
      <c r="E7" s="211" t="s">
        <v>272</v>
      </c>
      <c r="F7" s="212"/>
      <c r="G7" s="212"/>
      <c r="H7" s="212"/>
      <c r="I7" s="212"/>
      <c r="J7" s="212"/>
      <c r="K7" s="212"/>
      <c r="L7" s="212"/>
      <c r="M7" s="213"/>
      <c r="N7" s="197"/>
      <c r="O7" s="197"/>
      <c r="P7" s="197" t="s">
        <v>273</v>
      </c>
      <c r="Q7" s="214" t="s">
        <v>18</v>
      </c>
      <c r="R7" s="215"/>
      <c r="S7" s="205"/>
    </row>
    <row r="8" spans="1:19" ht="24.75" customHeight="1" thickBot="1" x14ac:dyDescent="0.25">
      <c r="A8" s="199"/>
      <c r="B8" s="216"/>
      <c r="C8" s="216"/>
      <c r="D8" s="21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 t="s">
        <v>274</v>
      </c>
      <c r="Q8" s="197" t="s">
        <v>275</v>
      </c>
      <c r="R8" s="197"/>
      <c r="S8" s="205"/>
    </row>
    <row r="9" spans="1:19" ht="24.75" customHeight="1" thickBot="1" x14ac:dyDescent="0.25">
      <c r="A9" s="199"/>
      <c r="B9" s="197" t="s">
        <v>49</v>
      </c>
      <c r="C9" s="197"/>
      <c r="D9" s="197"/>
      <c r="E9" s="217" t="s">
        <v>276</v>
      </c>
      <c r="F9" s="218"/>
      <c r="G9" s="218"/>
      <c r="H9" s="218"/>
      <c r="I9" s="218"/>
      <c r="J9" s="218"/>
      <c r="K9" s="218"/>
      <c r="L9" s="218"/>
      <c r="M9" s="219"/>
      <c r="N9" s="197"/>
      <c r="O9" s="197"/>
      <c r="P9" s="220"/>
      <c r="Q9" s="221"/>
      <c r="R9" s="222"/>
      <c r="S9" s="205"/>
    </row>
    <row r="10" spans="1:19" ht="24.75" customHeight="1" thickBot="1" x14ac:dyDescent="0.25">
      <c r="A10" s="199"/>
      <c r="B10" s="197" t="s">
        <v>45</v>
      </c>
      <c r="C10" s="197"/>
      <c r="D10" s="197"/>
      <c r="E10" s="223" t="s">
        <v>277</v>
      </c>
      <c r="F10" s="224"/>
      <c r="G10" s="224"/>
      <c r="H10" s="224"/>
      <c r="I10" s="224"/>
      <c r="J10" s="224"/>
      <c r="K10" s="224"/>
      <c r="L10" s="224"/>
      <c r="M10" s="225"/>
      <c r="N10" s="197"/>
      <c r="O10" s="197"/>
      <c r="P10" s="220"/>
      <c r="Q10" s="221"/>
      <c r="R10" s="222"/>
      <c r="S10" s="205"/>
    </row>
    <row r="11" spans="1:19" ht="24.75" customHeight="1" thickBot="1" x14ac:dyDescent="0.25">
      <c r="A11" s="199"/>
      <c r="B11" s="197" t="s">
        <v>50</v>
      </c>
      <c r="C11" s="197"/>
      <c r="D11" s="197"/>
      <c r="E11" s="223" t="s">
        <v>272</v>
      </c>
      <c r="F11" s="224"/>
      <c r="G11" s="224"/>
      <c r="H11" s="224"/>
      <c r="I11" s="224"/>
      <c r="J11" s="224"/>
      <c r="K11" s="224"/>
      <c r="L11" s="224"/>
      <c r="M11" s="225"/>
      <c r="N11" s="197"/>
      <c r="O11" s="197"/>
      <c r="P11" s="220"/>
      <c r="Q11" s="221"/>
      <c r="R11" s="222"/>
      <c r="S11" s="205"/>
    </row>
    <row r="12" spans="1:19" ht="21.75" customHeight="1" thickBot="1" x14ac:dyDescent="0.25">
      <c r="A12" s="226"/>
      <c r="B12" s="227" t="s">
        <v>278</v>
      </c>
      <c r="C12" s="227"/>
      <c r="D12" s="227"/>
      <c r="E12" s="228" t="s">
        <v>28</v>
      </c>
      <c r="F12" s="229"/>
      <c r="G12" s="229"/>
      <c r="H12" s="229"/>
      <c r="I12" s="229"/>
      <c r="J12" s="229"/>
      <c r="K12" s="229"/>
      <c r="L12" s="229"/>
      <c r="M12" s="230"/>
      <c r="N12" s="231"/>
      <c r="O12" s="231"/>
      <c r="P12" s="232"/>
      <c r="Q12" s="233"/>
      <c r="R12" s="234"/>
      <c r="S12" s="235"/>
    </row>
    <row r="13" spans="1:19" ht="10.5" customHeight="1" thickBot="1" x14ac:dyDescent="0.25">
      <c r="A13" s="226"/>
      <c r="B13" s="231"/>
      <c r="C13" s="231"/>
      <c r="D13" s="231"/>
      <c r="E13" s="236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6"/>
      <c r="Q13" s="236"/>
      <c r="R13" s="231"/>
      <c r="S13" s="235"/>
    </row>
    <row r="14" spans="1:19" ht="18.75" customHeight="1" thickBot="1" x14ac:dyDescent="0.25">
      <c r="A14" s="199"/>
      <c r="B14" s="197"/>
      <c r="C14" s="197"/>
      <c r="D14" s="197"/>
      <c r="E14" s="237" t="s">
        <v>279</v>
      </c>
      <c r="F14" s="197"/>
      <c r="G14" s="231"/>
      <c r="H14" s="197" t="s">
        <v>280</v>
      </c>
      <c r="I14" s="231"/>
      <c r="J14" s="197"/>
      <c r="K14" s="197"/>
      <c r="L14" s="197"/>
      <c r="M14" s="197"/>
      <c r="N14" s="197"/>
      <c r="O14" s="197"/>
      <c r="P14" s="197" t="s">
        <v>281</v>
      </c>
      <c r="Q14" s="238"/>
      <c r="R14" s="204"/>
      <c r="S14" s="205"/>
    </row>
    <row r="15" spans="1:19" ht="18.75" customHeight="1" thickBot="1" x14ac:dyDescent="0.25">
      <c r="A15" s="199"/>
      <c r="B15" s="197"/>
      <c r="C15" s="197"/>
      <c r="D15" s="197"/>
      <c r="E15" s="232"/>
      <c r="F15" s="197"/>
      <c r="G15" s="231"/>
      <c r="H15" s="239"/>
      <c r="I15" s="240"/>
      <c r="J15" s="197"/>
      <c r="K15" s="197"/>
      <c r="L15" s="197"/>
      <c r="M15" s="197"/>
      <c r="N15" s="197"/>
      <c r="O15" s="197"/>
      <c r="P15" s="241" t="s">
        <v>282</v>
      </c>
      <c r="Q15" s="242"/>
      <c r="R15" s="215"/>
      <c r="S15" s="205"/>
    </row>
    <row r="16" spans="1:19" ht="9" customHeight="1" x14ac:dyDescent="0.2">
      <c r="A16" s="243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5"/>
    </row>
    <row r="17" spans="1:19" ht="20.25" customHeight="1" x14ac:dyDescent="0.2">
      <c r="A17" s="246"/>
      <c r="B17" s="247"/>
      <c r="C17" s="247"/>
      <c r="D17" s="247"/>
      <c r="E17" s="248" t="s">
        <v>283</v>
      </c>
      <c r="F17" s="247"/>
      <c r="G17" s="247"/>
      <c r="H17" s="247"/>
      <c r="I17" s="247"/>
      <c r="J17" s="247"/>
      <c r="K17" s="247"/>
      <c r="L17" s="247"/>
      <c r="M17" s="247"/>
      <c r="N17" s="247"/>
      <c r="O17" s="244"/>
      <c r="P17" s="247"/>
      <c r="Q17" s="247"/>
      <c r="R17" s="247"/>
      <c r="S17" s="249"/>
    </row>
    <row r="18" spans="1:19" ht="21.75" customHeight="1" x14ac:dyDescent="0.2">
      <c r="A18" s="250" t="s">
        <v>284</v>
      </c>
      <c r="B18" s="251"/>
      <c r="C18" s="251"/>
      <c r="D18" s="252"/>
      <c r="E18" s="253" t="s">
        <v>285</v>
      </c>
      <c r="F18" s="252"/>
      <c r="G18" s="253" t="s">
        <v>286</v>
      </c>
      <c r="H18" s="251"/>
      <c r="I18" s="252"/>
      <c r="J18" s="253" t="s">
        <v>287</v>
      </c>
      <c r="K18" s="251"/>
      <c r="L18" s="253" t="s">
        <v>288</v>
      </c>
      <c r="M18" s="251"/>
      <c r="N18" s="251"/>
      <c r="O18" s="254"/>
      <c r="P18" s="252"/>
      <c r="Q18" s="253" t="s">
        <v>289</v>
      </c>
      <c r="R18" s="251"/>
      <c r="S18" s="255"/>
    </row>
    <row r="19" spans="1:19" ht="19.5" customHeight="1" x14ac:dyDescent="0.2">
      <c r="A19" s="256"/>
      <c r="B19" s="257"/>
      <c r="C19" s="257"/>
      <c r="D19" s="258">
        <v>0</v>
      </c>
      <c r="E19" s="259">
        <v>0</v>
      </c>
      <c r="F19" s="260"/>
      <c r="G19" s="261"/>
      <c r="H19" s="257"/>
      <c r="I19" s="258">
        <v>0</v>
      </c>
      <c r="J19" s="259">
        <v>0</v>
      </c>
      <c r="K19" s="262"/>
      <c r="L19" s="261"/>
      <c r="M19" s="257"/>
      <c r="N19" s="257"/>
      <c r="O19" s="263"/>
      <c r="P19" s="258">
        <v>0</v>
      </c>
      <c r="Q19" s="261"/>
      <c r="R19" s="264">
        <v>0</v>
      </c>
      <c r="S19" s="265"/>
    </row>
    <row r="20" spans="1:19" ht="20.25" customHeight="1" x14ac:dyDescent="0.2">
      <c r="A20" s="246"/>
      <c r="B20" s="247"/>
      <c r="C20" s="247"/>
      <c r="D20" s="247"/>
      <c r="E20" s="248" t="s">
        <v>290</v>
      </c>
      <c r="F20" s="247"/>
      <c r="G20" s="247"/>
      <c r="H20" s="247"/>
      <c r="I20" s="247"/>
      <c r="J20" s="266" t="s">
        <v>44</v>
      </c>
      <c r="K20" s="247"/>
      <c r="L20" s="247"/>
      <c r="M20" s="247"/>
      <c r="N20" s="247"/>
      <c r="O20" s="244"/>
      <c r="P20" s="247"/>
      <c r="Q20" s="247"/>
      <c r="R20" s="247"/>
      <c r="S20" s="249"/>
    </row>
    <row r="21" spans="1:19" ht="19.5" customHeight="1" x14ac:dyDescent="0.2">
      <c r="A21" s="267" t="s">
        <v>291</v>
      </c>
      <c r="B21" s="268"/>
      <c r="C21" s="269" t="s">
        <v>292</v>
      </c>
      <c r="D21" s="270"/>
      <c r="E21" s="270"/>
      <c r="F21" s="271"/>
      <c r="G21" s="267" t="s">
        <v>293</v>
      </c>
      <c r="H21" s="272"/>
      <c r="I21" s="269" t="s">
        <v>294</v>
      </c>
      <c r="J21" s="270"/>
      <c r="K21" s="270"/>
      <c r="L21" s="267" t="s">
        <v>295</v>
      </c>
      <c r="M21" s="272"/>
      <c r="N21" s="269" t="s">
        <v>296</v>
      </c>
      <c r="O21" s="273"/>
      <c r="P21" s="270"/>
      <c r="Q21" s="270"/>
      <c r="R21" s="270"/>
      <c r="S21" s="271"/>
    </row>
    <row r="22" spans="1:19" ht="19.5" customHeight="1" x14ac:dyDescent="0.2">
      <c r="A22" s="274" t="s">
        <v>77</v>
      </c>
      <c r="B22" s="275" t="s">
        <v>297</v>
      </c>
      <c r="C22" s="276"/>
      <c r="D22" s="277" t="s">
        <v>298</v>
      </c>
      <c r="E22" s="278">
        <v>0</v>
      </c>
      <c r="F22" s="279"/>
      <c r="G22" s="274" t="s">
        <v>130</v>
      </c>
      <c r="H22" s="280" t="s">
        <v>299</v>
      </c>
      <c r="I22" s="281"/>
      <c r="J22" s="282">
        <v>0</v>
      </c>
      <c r="K22" s="283"/>
      <c r="L22" s="274" t="s">
        <v>155</v>
      </c>
      <c r="M22" s="284" t="s">
        <v>300</v>
      </c>
      <c r="N22" s="285"/>
      <c r="O22" s="254"/>
      <c r="P22" s="285"/>
      <c r="Q22" s="286"/>
      <c r="R22" s="278">
        <v>0</v>
      </c>
      <c r="S22" s="279"/>
    </row>
    <row r="23" spans="1:19" ht="19.5" customHeight="1" x14ac:dyDescent="0.2">
      <c r="A23" s="274" t="s">
        <v>105</v>
      </c>
      <c r="B23" s="287"/>
      <c r="C23" s="288"/>
      <c r="D23" s="277" t="s">
        <v>301</v>
      </c>
      <c r="E23" s="278">
        <v>0</v>
      </c>
      <c r="F23" s="279"/>
      <c r="G23" s="274" t="s">
        <v>134</v>
      </c>
      <c r="H23" s="197" t="s">
        <v>302</v>
      </c>
      <c r="I23" s="281"/>
      <c r="J23" s="282">
        <v>0</v>
      </c>
      <c r="K23" s="283"/>
      <c r="L23" s="274" t="s">
        <v>159</v>
      </c>
      <c r="M23" s="284" t="s">
        <v>303</v>
      </c>
      <c r="N23" s="285"/>
      <c r="O23" s="254"/>
      <c r="P23" s="285"/>
      <c r="Q23" s="286"/>
      <c r="R23" s="278">
        <v>0</v>
      </c>
      <c r="S23" s="279"/>
    </row>
    <row r="24" spans="1:19" ht="19.5" customHeight="1" x14ac:dyDescent="0.2">
      <c r="A24" s="274" t="s">
        <v>110</v>
      </c>
      <c r="B24" s="275" t="s">
        <v>304</v>
      </c>
      <c r="C24" s="276"/>
      <c r="D24" s="277" t="s">
        <v>298</v>
      </c>
      <c r="E24" s="278">
        <v>0</v>
      </c>
      <c r="F24" s="279"/>
      <c r="G24" s="274" t="s">
        <v>141</v>
      </c>
      <c r="H24" s="280" t="s">
        <v>305</v>
      </c>
      <c r="I24" s="281"/>
      <c r="J24" s="282">
        <v>0</v>
      </c>
      <c r="K24" s="283"/>
      <c r="L24" s="274" t="s">
        <v>163</v>
      </c>
      <c r="M24" s="284" t="s">
        <v>306</v>
      </c>
      <c r="N24" s="285"/>
      <c r="O24" s="254"/>
      <c r="P24" s="285"/>
      <c r="Q24" s="286"/>
      <c r="R24" s="278">
        <v>0</v>
      </c>
      <c r="S24" s="279"/>
    </row>
    <row r="25" spans="1:19" ht="19.5" customHeight="1" x14ac:dyDescent="0.2">
      <c r="A25" s="274" t="s">
        <v>104</v>
      </c>
      <c r="B25" s="287"/>
      <c r="C25" s="288"/>
      <c r="D25" s="277" t="s">
        <v>301</v>
      </c>
      <c r="E25" s="278">
        <v>0</v>
      </c>
      <c r="F25" s="279"/>
      <c r="G25" s="274" t="s">
        <v>147</v>
      </c>
      <c r="H25" s="280"/>
      <c r="I25" s="281"/>
      <c r="J25" s="282">
        <v>0</v>
      </c>
      <c r="K25" s="283"/>
      <c r="L25" s="274" t="s">
        <v>145</v>
      </c>
      <c r="M25" s="284" t="s">
        <v>307</v>
      </c>
      <c r="N25" s="285"/>
      <c r="O25" s="254"/>
      <c r="P25" s="285"/>
      <c r="Q25" s="286"/>
      <c r="R25" s="278">
        <v>0</v>
      </c>
      <c r="S25" s="279"/>
    </row>
    <row r="26" spans="1:19" ht="19.5" customHeight="1" x14ac:dyDescent="0.2">
      <c r="A26" s="274" t="s">
        <v>117</v>
      </c>
      <c r="B26" s="275" t="s">
        <v>308</v>
      </c>
      <c r="C26" s="276"/>
      <c r="D26" s="277" t="s">
        <v>298</v>
      </c>
      <c r="E26" s="278">
        <v>0</v>
      </c>
      <c r="F26" s="279"/>
      <c r="G26" s="289"/>
      <c r="H26" s="285"/>
      <c r="I26" s="281"/>
      <c r="J26" s="282"/>
      <c r="K26" s="283"/>
      <c r="L26" s="274" t="s">
        <v>172</v>
      </c>
      <c r="M26" s="284" t="s">
        <v>309</v>
      </c>
      <c r="N26" s="285"/>
      <c r="O26" s="254"/>
      <c r="P26" s="285"/>
      <c r="Q26" s="286"/>
      <c r="R26" s="278">
        <v>0</v>
      </c>
      <c r="S26" s="279"/>
    </row>
    <row r="27" spans="1:19" ht="19.5" customHeight="1" x14ac:dyDescent="0.2">
      <c r="A27" s="274" t="s">
        <v>121</v>
      </c>
      <c r="B27" s="287"/>
      <c r="C27" s="288"/>
      <c r="D27" s="277" t="s">
        <v>301</v>
      </c>
      <c r="E27" s="278">
        <v>0</v>
      </c>
      <c r="F27" s="279"/>
      <c r="G27" s="289"/>
      <c r="H27" s="285"/>
      <c r="I27" s="281"/>
      <c r="J27" s="282"/>
      <c r="K27" s="283"/>
      <c r="L27" s="274" t="s">
        <v>176</v>
      </c>
      <c r="M27" s="280" t="s">
        <v>310</v>
      </c>
      <c r="N27" s="285"/>
      <c r="O27" s="254"/>
      <c r="P27" s="285"/>
      <c r="Q27" s="281"/>
      <c r="R27" s="278">
        <v>0</v>
      </c>
      <c r="S27" s="279"/>
    </row>
    <row r="28" spans="1:19" ht="19.5" customHeight="1" x14ac:dyDescent="0.2">
      <c r="A28" s="274" t="s">
        <v>126</v>
      </c>
      <c r="B28" s="290" t="s">
        <v>311</v>
      </c>
      <c r="C28" s="290"/>
      <c r="D28" s="290"/>
      <c r="E28" s="291">
        <v>0</v>
      </c>
      <c r="F28" s="249"/>
      <c r="G28" s="274" t="s">
        <v>151</v>
      </c>
      <c r="H28" s="292" t="s">
        <v>312</v>
      </c>
      <c r="I28" s="281"/>
      <c r="J28" s="293"/>
      <c r="K28" s="294"/>
      <c r="L28" s="274" t="s">
        <v>180</v>
      </c>
      <c r="M28" s="292" t="s">
        <v>313</v>
      </c>
      <c r="N28" s="285"/>
      <c r="O28" s="254"/>
      <c r="P28" s="285"/>
      <c r="Q28" s="281"/>
      <c r="R28" s="291">
        <v>0</v>
      </c>
      <c r="S28" s="249"/>
    </row>
    <row r="29" spans="1:19" ht="19.5" customHeight="1" x14ac:dyDescent="0.2">
      <c r="A29" s="295" t="s">
        <v>7</v>
      </c>
      <c r="B29" s="296" t="s">
        <v>314</v>
      </c>
      <c r="C29" s="297"/>
      <c r="D29" s="298"/>
      <c r="E29" s="299">
        <v>0</v>
      </c>
      <c r="F29" s="245"/>
      <c r="G29" s="295" t="s">
        <v>188</v>
      </c>
      <c r="H29" s="296" t="s">
        <v>315</v>
      </c>
      <c r="I29" s="298"/>
      <c r="J29" s="300">
        <v>0</v>
      </c>
      <c r="K29" s="301"/>
      <c r="L29" s="295" t="s">
        <v>192</v>
      </c>
      <c r="M29" s="296" t="s">
        <v>316</v>
      </c>
      <c r="N29" s="297"/>
      <c r="O29" s="244"/>
      <c r="P29" s="297"/>
      <c r="Q29" s="298"/>
      <c r="R29" s="299">
        <v>0</v>
      </c>
      <c r="S29" s="245"/>
    </row>
    <row r="30" spans="1:19" ht="19.5" customHeight="1" x14ac:dyDescent="0.2">
      <c r="A30" s="302" t="s">
        <v>45</v>
      </c>
      <c r="B30" s="196"/>
      <c r="C30" s="196"/>
      <c r="D30" s="196"/>
      <c r="E30" s="196"/>
      <c r="F30" s="303"/>
      <c r="G30" s="304"/>
      <c r="H30" s="196"/>
      <c r="I30" s="196"/>
      <c r="J30" s="196"/>
      <c r="K30" s="196"/>
      <c r="L30" s="267" t="s">
        <v>71</v>
      </c>
      <c r="M30" s="252"/>
      <c r="N30" s="269" t="s">
        <v>317</v>
      </c>
      <c r="O30" s="273"/>
      <c r="P30" s="251"/>
      <c r="Q30" s="251"/>
      <c r="R30" s="251"/>
      <c r="S30" s="255"/>
    </row>
    <row r="31" spans="1:19" ht="19.5" customHeight="1" x14ac:dyDescent="0.2">
      <c r="A31" s="199"/>
      <c r="B31" s="197"/>
      <c r="C31" s="197"/>
      <c r="D31" s="197"/>
      <c r="E31" s="197"/>
      <c r="F31" s="305"/>
      <c r="G31" s="306"/>
      <c r="H31" s="197"/>
      <c r="I31" s="197"/>
      <c r="J31" s="197"/>
      <c r="K31" s="197"/>
      <c r="L31" s="274" t="s">
        <v>196</v>
      </c>
      <c r="M31" s="280" t="s">
        <v>318</v>
      </c>
      <c r="N31" s="285"/>
      <c r="O31" s="254"/>
      <c r="P31" s="285"/>
      <c r="Q31" s="281"/>
      <c r="R31" s="307">
        <v>0</v>
      </c>
      <c r="S31" s="249"/>
    </row>
    <row r="32" spans="1:19" ht="19.5" customHeight="1" thickBot="1" x14ac:dyDescent="0.25">
      <c r="A32" s="308" t="s">
        <v>319</v>
      </c>
      <c r="B32" s="254"/>
      <c r="C32" s="254"/>
      <c r="D32" s="254"/>
      <c r="E32" s="254"/>
      <c r="F32" s="288"/>
      <c r="G32" s="309" t="s">
        <v>48</v>
      </c>
      <c r="H32" s="254"/>
      <c r="I32" s="254"/>
      <c r="J32" s="254"/>
      <c r="K32" s="254"/>
      <c r="L32" s="274" t="s">
        <v>200</v>
      </c>
      <c r="M32" s="284" t="s">
        <v>36</v>
      </c>
      <c r="N32" s="310">
        <v>20</v>
      </c>
      <c r="O32" s="311" t="s">
        <v>320</v>
      </c>
      <c r="P32" s="312">
        <v>0</v>
      </c>
      <c r="Q32" s="281"/>
      <c r="R32" s="313">
        <v>0</v>
      </c>
      <c r="S32" s="314"/>
    </row>
    <row r="33" spans="1:19" ht="12.75" hidden="1" customHeight="1" x14ac:dyDescent="0.2">
      <c r="A33" s="315"/>
      <c r="B33" s="316"/>
      <c r="C33" s="316"/>
      <c r="D33" s="316"/>
      <c r="E33" s="316"/>
      <c r="F33" s="276"/>
      <c r="G33" s="317"/>
      <c r="H33" s="316"/>
      <c r="I33" s="316"/>
      <c r="J33" s="316"/>
      <c r="K33" s="316"/>
      <c r="L33" s="318"/>
      <c r="M33" s="319"/>
      <c r="N33" s="320"/>
      <c r="O33" s="321"/>
      <c r="P33" s="322"/>
      <c r="Q33" s="320"/>
      <c r="R33" s="323"/>
      <c r="S33" s="279"/>
    </row>
    <row r="34" spans="1:19" ht="35.25" customHeight="1" thickBot="1" x14ac:dyDescent="0.25">
      <c r="A34" s="324" t="s">
        <v>49</v>
      </c>
      <c r="B34" s="325"/>
      <c r="C34" s="325"/>
      <c r="D34" s="325"/>
      <c r="E34" s="197"/>
      <c r="F34" s="305"/>
      <c r="G34" s="306"/>
      <c r="H34" s="197"/>
      <c r="I34" s="197"/>
      <c r="J34" s="197"/>
      <c r="K34" s="197"/>
      <c r="L34" s="295" t="s">
        <v>204</v>
      </c>
      <c r="M34" s="326" t="s">
        <v>321</v>
      </c>
      <c r="N34" s="327"/>
      <c r="O34" s="327"/>
      <c r="P34" s="327"/>
      <c r="Q34" s="298"/>
      <c r="R34" s="328">
        <v>0</v>
      </c>
      <c r="S34" s="222"/>
    </row>
    <row r="35" spans="1:19" ht="33" customHeight="1" x14ac:dyDescent="0.2">
      <c r="A35" s="308" t="s">
        <v>319</v>
      </c>
      <c r="B35" s="254"/>
      <c r="C35" s="254"/>
      <c r="D35" s="254"/>
      <c r="E35" s="254"/>
      <c r="F35" s="288"/>
      <c r="G35" s="309" t="s">
        <v>48</v>
      </c>
      <c r="H35" s="254"/>
      <c r="I35" s="254"/>
      <c r="J35" s="254"/>
      <c r="K35" s="254"/>
      <c r="L35" s="267" t="s">
        <v>322</v>
      </c>
      <c r="M35" s="252"/>
      <c r="N35" s="269" t="s">
        <v>323</v>
      </c>
      <c r="O35" s="273"/>
      <c r="P35" s="251"/>
      <c r="Q35" s="251"/>
      <c r="R35" s="329"/>
      <c r="S35" s="255"/>
    </row>
    <row r="36" spans="1:19" ht="20.25" customHeight="1" x14ac:dyDescent="0.2">
      <c r="A36" s="330" t="s">
        <v>50</v>
      </c>
      <c r="B36" s="316"/>
      <c r="C36" s="316"/>
      <c r="D36" s="316"/>
      <c r="E36" s="316"/>
      <c r="F36" s="276"/>
      <c r="G36" s="331"/>
      <c r="H36" s="316"/>
      <c r="I36" s="316"/>
      <c r="J36" s="316"/>
      <c r="K36" s="316"/>
      <c r="L36" s="274" t="s">
        <v>208</v>
      </c>
      <c r="M36" s="280" t="s">
        <v>324</v>
      </c>
      <c r="N36" s="285"/>
      <c r="O36" s="254"/>
      <c r="P36" s="285"/>
      <c r="Q36" s="281"/>
      <c r="R36" s="278">
        <v>0</v>
      </c>
      <c r="S36" s="279"/>
    </row>
    <row r="37" spans="1:19" ht="19.5" customHeight="1" x14ac:dyDescent="0.2">
      <c r="A37" s="199"/>
      <c r="B37" s="197"/>
      <c r="C37" s="197"/>
      <c r="D37" s="197"/>
      <c r="E37" s="197"/>
      <c r="F37" s="305"/>
      <c r="G37" s="332"/>
      <c r="H37" s="197"/>
      <c r="I37" s="197"/>
      <c r="J37" s="197"/>
      <c r="K37" s="197"/>
      <c r="L37" s="274" t="s">
        <v>212</v>
      </c>
      <c r="M37" s="280" t="s">
        <v>325</v>
      </c>
      <c r="N37" s="285"/>
      <c r="O37" s="254"/>
      <c r="P37" s="285"/>
      <c r="Q37" s="281"/>
      <c r="R37" s="278">
        <v>0</v>
      </c>
      <c r="S37" s="279"/>
    </row>
    <row r="38" spans="1:19" ht="19.5" customHeight="1" thickBot="1" x14ac:dyDescent="0.25">
      <c r="A38" s="333" t="s">
        <v>319</v>
      </c>
      <c r="B38" s="244"/>
      <c r="C38" s="244"/>
      <c r="D38" s="244"/>
      <c r="E38" s="244"/>
      <c r="F38" s="334"/>
      <c r="G38" s="335" t="s">
        <v>48</v>
      </c>
      <c r="H38" s="244"/>
      <c r="I38" s="244"/>
      <c r="J38" s="244"/>
      <c r="K38" s="244"/>
      <c r="L38" s="295" t="s">
        <v>216</v>
      </c>
      <c r="M38" s="296" t="s">
        <v>326</v>
      </c>
      <c r="N38" s="297"/>
      <c r="O38" s="336"/>
      <c r="P38" s="297"/>
      <c r="Q38" s="298"/>
      <c r="R38" s="259">
        <v>0</v>
      </c>
      <c r="S38" s="337"/>
    </row>
  </sheetData>
  <mergeCells count="13">
    <mergeCell ref="M34:P34"/>
    <mergeCell ref="E11:M11"/>
    <mergeCell ref="B12:D12"/>
    <mergeCell ref="E12:M12"/>
    <mergeCell ref="Q12:R12"/>
    <mergeCell ref="H15:I15"/>
    <mergeCell ref="B28:D28"/>
    <mergeCell ref="E5:M5"/>
    <mergeCell ref="E6:M6"/>
    <mergeCell ref="E7:M7"/>
    <mergeCell ref="B8:D8"/>
    <mergeCell ref="E9:M9"/>
    <mergeCell ref="E10:M10"/>
  </mergeCells>
  <printOptions horizontalCentered="1"/>
  <pageMargins left="0.39370079040527345" right="0.39370079040527345" top="0.7874015808105469" bottom="0.7874015808105469" header="0" footer="0"/>
  <pageSetup paperSize="9" scale="86" orientation="portrait" blackAndWhite="1" verticalDpi="0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2"/>
  <sheetViews>
    <sheetView showGridLines="0" tabSelected="1" topLeftCell="A96" workbookViewId="0">
      <selection activeCell="J10" sqref="J10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" customWidth="1"/>
    <col min="8" max="8" width="11.44140625" customWidth="1"/>
    <col min="9" max="10" width="20.109375" customWidth="1"/>
    <col min="11" max="11" width="20.10937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163" t="s">
        <v>5</v>
      </c>
      <c r="M2" s="149"/>
      <c r="N2" s="149"/>
      <c r="O2" s="149"/>
      <c r="P2" s="149"/>
      <c r="Q2" s="149"/>
      <c r="R2" s="149"/>
      <c r="S2" s="149"/>
      <c r="T2" s="149"/>
      <c r="U2" s="149"/>
      <c r="V2" s="149"/>
      <c r="AT2" s="13" t="s">
        <v>4</v>
      </c>
    </row>
    <row r="3" spans="2:46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customHeight="1" x14ac:dyDescent="0.2">
      <c r="B4" s="16"/>
      <c r="D4" s="17" t="s">
        <v>79</v>
      </c>
      <c r="L4" s="16"/>
      <c r="M4" s="75" t="s">
        <v>9</v>
      </c>
      <c r="AT4" s="13" t="s">
        <v>3</v>
      </c>
    </row>
    <row r="5" spans="2:46" ht="7" customHeight="1" x14ac:dyDescent="0.2">
      <c r="B5" s="16"/>
      <c r="L5" s="16"/>
    </row>
    <row r="6" spans="2:46" s="1" customFormat="1" ht="12" customHeight="1" x14ac:dyDescent="0.2">
      <c r="B6" s="25"/>
      <c r="D6" s="22" t="s">
        <v>13</v>
      </c>
      <c r="L6" s="25"/>
    </row>
    <row r="7" spans="2:46" s="1" customFormat="1" ht="16.5" customHeight="1" x14ac:dyDescent="0.2">
      <c r="B7" s="25"/>
      <c r="E7" s="169" t="s">
        <v>14</v>
      </c>
      <c r="F7" s="182"/>
      <c r="G7" s="182"/>
      <c r="H7" s="182"/>
      <c r="L7" s="25"/>
    </row>
    <row r="8" spans="2:46" s="1" customFormat="1" x14ac:dyDescent="0.2">
      <c r="B8" s="25"/>
      <c r="L8" s="25"/>
    </row>
    <row r="9" spans="2:46" s="1" customFormat="1" ht="12" customHeight="1" x14ac:dyDescent="0.2">
      <c r="B9" s="25"/>
      <c r="D9" s="22" t="s">
        <v>15</v>
      </c>
      <c r="F9" s="20" t="s">
        <v>1</v>
      </c>
      <c r="I9" s="22" t="s">
        <v>16</v>
      </c>
      <c r="J9" s="20" t="s">
        <v>1</v>
      </c>
      <c r="L9" s="25"/>
    </row>
    <row r="10" spans="2:46" s="1" customFormat="1" ht="12" customHeight="1" x14ac:dyDescent="0.2">
      <c r="B10" s="25"/>
      <c r="D10" s="22" t="s">
        <v>17</v>
      </c>
      <c r="F10" s="20" t="s">
        <v>18</v>
      </c>
      <c r="I10" s="22" t="s">
        <v>19</v>
      </c>
      <c r="J10" s="45"/>
      <c r="L10" s="25"/>
    </row>
    <row r="11" spans="2:46" s="1" customFormat="1" ht="10.9" customHeight="1" x14ac:dyDescent="0.2">
      <c r="B11" s="25"/>
      <c r="L11" s="25"/>
    </row>
    <row r="12" spans="2:46" s="1" customFormat="1" ht="12" customHeight="1" x14ac:dyDescent="0.2">
      <c r="B12" s="25"/>
      <c r="D12" s="22" t="s">
        <v>21</v>
      </c>
      <c r="I12" s="22" t="s">
        <v>22</v>
      </c>
      <c r="J12" s="20" t="s">
        <v>1</v>
      </c>
      <c r="L12" s="25"/>
    </row>
    <row r="13" spans="2:46" s="1" customFormat="1" ht="18" customHeight="1" x14ac:dyDescent="0.2">
      <c r="B13" s="25"/>
      <c r="E13" s="20" t="s">
        <v>23</v>
      </c>
      <c r="I13" s="22" t="s">
        <v>24</v>
      </c>
      <c r="J13" s="20" t="s">
        <v>1</v>
      </c>
      <c r="L13" s="25"/>
    </row>
    <row r="14" spans="2:46" s="1" customFormat="1" ht="7" customHeight="1" x14ac:dyDescent="0.2">
      <c r="B14" s="25"/>
      <c r="L14" s="25"/>
    </row>
    <row r="15" spans="2:46" s="1" customFormat="1" ht="12" customHeight="1" x14ac:dyDescent="0.2">
      <c r="B15" s="25"/>
      <c r="D15" s="22" t="s">
        <v>25</v>
      </c>
      <c r="I15" s="22" t="s">
        <v>22</v>
      </c>
      <c r="J15" s="20" t="str">
        <f>'Rekapitulácia stavby'!AN13</f>
        <v/>
      </c>
      <c r="L15" s="25"/>
    </row>
    <row r="16" spans="2:46" s="1" customFormat="1" ht="18" customHeight="1" x14ac:dyDescent="0.2">
      <c r="B16" s="25"/>
      <c r="E16" s="148" t="str">
        <f>'Rekapitulácia stavby'!E14</f>
        <v xml:space="preserve"> </v>
      </c>
      <c r="F16" s="148"/>
      <c r="G16" s="148"/>
      <c r="H16" s="148"/>
      <c r="I16" s="22" t="s">
        <v>24</v>
      </c>
      <c r="J16" s="20" t="str">
        <f>'Rekapitulácia stavby'!AN14</f>
        <v/>
      </c>
      <c r="L16" s="25"/>
    </row>
    <row r="17" spans="2:12" s="1" customFormat="1" ht="7" customHeight="1" x14ac:dyDescent="0.2">
      <c r="B17" s="25"/>
      <c r="L17" s="25"/>
    </row>
    <row r="18" spans="2:12" s="1" customFormat="1" ht="12" customHeight="1" x14ac:dyDescent="0.2">
      <c r="B18" s="25"/>
      <c r="D18" s="22" t="s">
        <v>27</v>
      </c>
      <c r="I18" s="22" t="s">
        <v>22</v>
      </c>
      <c r="J18" s="20" t="s">
        <v>1</v>
      </c>
      <c r="L18" s="25"/>
    </row>
    <row r="19" spans="2:12" s="1" customFormat="1" ht="18" customHeight="1" x14ac:dyDescent="0.2">
      <c r="B19" s="25"/>
      <c r="E19" s="20" t="s">
        <v>28</v>
      </c>
      <c r="I19" s="22" t="s">
        <v>24</v>
      </c>
      <c r="J19" s="20" t="s">
        <v>1</v>
      </c>
      <c r="L19" s="25"/>
    </row>
    <row r="20" spans="2:12" s="1" customFormat="1" ht="7" customHeight="1" x14ac:dyDescent="0.2">
      <c r="B20" s="25"/>
      <c r="L20" s="25"/>
    </row>
    <row r="21" spans="2:12" s="1" customFormat="1" ht="12" customHeight="1" x14ac:dyDescent="0.2">
      <c r="B21" s="25"/>
      <c r="D21" s="22" t="s">
        <v>30</v>
      </c>
      <c r="I21" s="22" t="s">
        <v>22</v>
      </c>
      <c r="J21" s="20" t="s">
        <v>1</v>
      </c>
      <c r="L21" s="25"/>
    </row>
    <row r="22" spans="2:12" s="1" customFormat="1" ht="18" customHeight="1" x14ac:dyDescent="0.2">
      <c r="B22" s="25"/>
      <c r="E22" s="20" t="s">
        <v>28</v>
      </c>
      <c r="I22" s="22" t="s">
        <v>24</v>
      </c>
      <c r="J22" s="20" t="s">
        <v>1</v>
      </c>
      <c r="L22" s="25"/>
    </row>
    <row r="23" spans="2:12" s="1" customFormat="1" ht="7" customHeight="1" x14ac:dyDescent="0.2">
      <c r="B23" s="25"/>
      <c r="L23" s="25"/>
    </row>
    <row r="24" spans="2:12" s="1" customFormat="1" ht="12" customHeight="1" x14ac:dyDescent="0.2">
      <c r="B24" s="25"/>
      <c r="D24" s="22" t="s">
        <v>31</v>
      </c>
      <c r="L24" s="25"/>
    </row>
    <row r="25" spans="2:12" s="7" customFormat="1" ht="16.5" customHeight="1" x14ac:dyDescent="0.2">
      <c r="B25" s="76"/>
      <c r="E25" s="151" t="s">
        <v>1</v>
      </c>
      <c r="F25" s="151"/>
      <c r="G25" s="151"/>
      <c r="H25" s="151"/>
      <c r="L25" s="76"/>
    </row>
    <row r="26" spans="2:12" s="1" customFormat="1" ht="7" customHeight="1" x14ac:dyDescent="0.2">
      <c r="B26" s="25"/>
      <c r="L26" s="25"/>
    </row>
    <row r="27" spans="2:12" s="1" customFormat="1" ht="7" customHeight="1" x14ac:dyDescent="0.2">
      <c r="B27" s="25"/>
      <c r="D27" s="46"/>
      <c r="E27" s="46"/>
      <c r="F27" s="46"/>
      <c r="G27" s="46"/>
      <c r="H27" s="46"/>
      <c r="I27" s="46"/>
      <c r="J27" s="46"/>
      <c r="K27" s="46"/>
      <c r="L27" s="25"/>
    </row>
    <row r="28" spans="2:12" s="1" customFormat="1" ht="25.4" customHeight="1" x14ac:dyDescent="0.2">
      <c r="B28" s="25"/>
      <c r="D28" s="77" t="s">
        <v>32</v>
      </c>
      <c r="J28" s="58">
        <f>ROUND(J117, 2)</f>
        <v>0</v>
      </c>
      <c r="L28" s="25"/>
    </row>
    <row r="29" spans="2:12" s="1" customFormat="1" ht="7" customHeight="1" x14ac:dyDescent="0.2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14.5" customHeight="1" x14ac:dyDescent="0.2">
      <c r="B30" s="25"/>
      <c r="F30" s="28" t="s">
        <v>34</v>
      </c>
      <c r="I30" s="28" t="s">
        <v>33</v>
      </c>
      <c r="J30" s="28" t="s">
        <v>35</v>
      </c>
      <c r="L30" s="25"/>
    </row>
    <row r="31" spans="2:12" s="1" customFormat="1" ht="14.5" customHeight="1" x14ac:dyDescent="0.2">
      <c r="B31" s="25"/>
      <c r="D31" s="78" t="s">
        <v>36</v>
      </c>
      <c r="E31" s="22" t="s">
        <v>37</v>
      </c>
      <c r="F31" s="79">
        <f>ROUND((SUM(BE117:BE161)),  2)</f>
        <v>0</v>
      </c>
      <c r="I31" s="80">
        <v>0.2</v>
      </c>
      <c r="J31" s="79">
        <f>ROUND(((SUM(BE117:BE161))*I31),  2)</f>
        <v>0</v>
      </c>
      <c r="L31" s="25"/>
    </row>
    <row r="32" spans="2:12" s="1" customFormat="1" ht="14.5" customHeight="1" x14ac:dyDescent="0.2">
      <c r="B32" s="25"/>
      <c r="E32" s="22" t="s">
        <v>38</v>
      </c>
      <c r="F32" s="79">
        <f>ROUND((SUM(BF117:BF161)),  2)</f>
        <v>0</v>
      </c>
      <c r="I32" s="80">
        <v>0.2</v>
      </c>
      <c r="J32" s="79">
        <f>ROUND(((SUM(BF117:BF161))*I32),  2)</f>
        <v>0</v>
      </c>
      <c r="L32" s="25"/>
    </row>
    <row r="33" spans="2:12" s="1" customFormat="1" ht="14.5" hidden="1" customHeight="1" x14ac:dyDescent="0.2">
      <c r="B33" s="25"/>
      <c r="E33" s="22" t="s">
        <v>39</v>
      </c>
      <c r="F33" s="79">
        <f>ROUND((SUM(BG117:BG161)),  2)</f>
        <v>0</v>
      </c>
      <c r="I33" s="80">
        <v>0.2</v>
      </c>
      <c r="J33" s="79">
        <f>0</f>
        <v>0</v>
      </c>
      <c r="L33" s="25"/>
    </row>
    <row r="34" spans="2:12" s="1" customFormat="1" ht="14.5" hidden="1" customHeight="1" x14ac:dyDescent="0.2">
      <c r="B34" s="25"/>
      <c r="E34" s="22" t="s">
        <v>40</v>
      </c>
      <c r="F34" s="79">
        <f>ROUND((SUM(BH117:BH161)),  2)</f>
        <v>0</v>
      </c>
      <c r="I34" s="80">
        <v>0.2</v>
      </c>
      <c r="J34" s="79">
        <f>0</f>
        <v>0</v>
      </c>
      <c r="L34" s="25"/>
    </row>
    <row r="35" spans="2:12" s="1" customFormat="1" ht="14.5" hidden="1" customHeight="1" x14ac:dyDescent="0.2">
      <c r="B35" s="25"/>
      <c r="E35" s="22" t="s">
        <v>41</v>
      </c>
      <c r="F35" s="79">
        <f>ROUND((SUM(BI117:BI161)),  2)</f>
        <v>0</v>
      </c>
      <c r="I35" s="80">
        <v>0</v>
      </c>
      <c r="J35" s="79">
        <f>0</f>
        <v>0</v>
      </c>
      <c r="L35" s="25"/>
    </row>
    <row r="36" spans="2:12" s="1" customFormat="1" ht="7" customHeight="1" x14ac:dyDescent="0.2">
      <c r="B36" s="25"/>
      <c r="L36" s="25"/>
    </row>
    <row r="37" spans="2:12" s="1" customFormat="1" ht="25.4" customHeight="1" x14ac:dyDescent="0.2">
      <c r="B37" s="25"/>
      <c r="C37" s="81"/>
      <c r="D37" s="82" t="s">
        <v>42</v>
      </c>
      <c r="E37" s="49"/>
      <c r="F37" s="49"/>
      <c r="G37" s="83" t="s">
        <v>43</v>
      </c>
      <c r="H37" s="84" t="s">
        <v>44</v>
      </c>
      <c r="I37" s="49"/>
      <c r="J37" s="85">
        <f>SUM(J28:J35)</f>
        <v>0</v>
      </c>
      <c r="K37" s="86"/>
      <c r="L37" s="25"/>
    </row>
    <row r="38" spans="2:12" s="1" customFormat="1" ht="14.5" customHeight="1" x14ac:dyDescent="0.2">
      <c r="B38" s="25"/>
      <c r="L38" s="25"/>
    </row>
    <row r="39" spans="2:12" ht="14.5" customHeight="1" x14ac:dyDescent="0.2">
      <c r="B39" s="16"/>
      <c r="L39" s="16"/>
    </row>
    <row r="40" spans="2:12" ht="14.5" customHeight="1" x14ac:dyDescent="0.2">
      <c r="B40" s="16"/>
      <c r="L40" s="16"/>
    </row>
    <row r="41" spans="2:12" ht="14.5" customHeight="1" x14ac:dyDescent="0.2">
      <c r="B41" s="16"/>
      <c r="L41" s="16"/>
    </row>
    <row r="42" spans="2:12" ht="14.5" customHeight="1" x14ac:dyDescent="0.2">
      <c r="B42" s="16"/>
      <c r="L42" s="16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5"/>
      <c r="D50" s="34" t="s">
        <v>45</v>
      </c>
      <c r="E50" s="35"/>
      <c r="F50" s="35"/>
      <c r="G50" s="34" t="s">
        <v>46</v>
      </c>
      <c r="H50" s="35"/>
      <c r="I50" s="35"/>
      <c r="J50" s="35"/>
      <c r="K50" s="35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5"/>
      <c r="D61" s="36" t="s">
        <v>47</v>
      </c>
      <c r="E61" s="27"/>
      <c r="F61" s="87" t="s">
        <v>48</v>
      </c>
      <c r="G61" s="36" t="s">
        <v>47</v>
      </c>
      <c r="H61" s="27"/>
      <c r="I61" s="27"/>
      <c r="J61" s="88" t="s">
        <v>48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5"/>
      <c r="D65" s="34" t="s">
        <v>49</v>
      </c>
      <c r="E65" s="35"/>
      <c r="F65" s="35"/>
      <c r="G65" s="34" t="s">
        <v>50</v>
      </c>
      <c r="H65" s="35"/>
      <c r="I65" s="35"/>
      <c r="J65" s="35"/>
      <c r="K65" s="35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5"/>
      <c r="D76" s="36" t="s">
        <v>47</v>
      </c>
      <c r="E76" s="27"/>
      <c r="F76" s="87" t="s">
        <v>48</v>
      </c>
      <c r="G76" s="36" t="s">
        <v>47</v>
      </c>
      <c r="H76" s="27"/>
      <c r="I76" s="27"/>
      <c r="J76" s="88" t="s">
        <v>48</v>
      </c>
      <c r="K76" s="27"/>
      <c r="L76" s="25"/>
    </row>
    <row r="77" spans="2:12" s="1" customFormat="1" ht="14.5" customHeight="1" x14ac:dyDescent="0.2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7" customHeight="1" x14ac:dyDescent="0.2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5" customHeight="1" x14ac:dyDescent="0.2">
      <c r="B82" s="25"/>
      <c r="C82" s="17" t="s">
        <v>80</v>
      </c>
      <c r="L82" s="25"/>
    </row>
    <row r="83" spans="2:47" s="1" customFormat="1" ht="7" customHeight="1" x14ac:dyDescent="0.2">
      <c r="B83" s="25"/>
      <c r="L83" s="25"/>
    </row>
    <row r="84" spans="2:47" s="1" customFormat="1" ht="12" customHeight="1" x14ac:dyDescent="0.2">
      <c r="B84" s="25"/>
      <c r="C84" s="22" t="s">
        <v>13</v>
      </c>
      <c r="L84" s="25"/>
    </row>
    <row r="85" spans="2:47" s="1" customFormat="1" ht="16.5" customHeight="1" x14ac:dyDescent="0.2">
      <c r="B85" s="25"/>
      <c r="E85" s="169" t="str">
        <f>E7</f>
        <v>Náučný chodník Dúpence v Hontianskych Tesároch</v>
      </c>
      <c r="F85" s="182"/>
      <c r="G85" s="182"/>
      <c r="H85" s="182"/>
      <c r="L85" s="25"/>
    </row>
    <row r="86" spans="2:47" s="1" customFormat="1" ht="7" customHeight="1" x14ac:dyDescent="0.2">
      <c r="B86" s="25"/>
      <c r="L86" s="25"/>
    </row>
    <row r="87" spans="2:47" s="1" customFormat="1" ht="12" customHeight="1" x14ac:dyDescent="0.2">
      <c r="B87" s="25"/>
      <c r="C87" s="22" t="s">
        <v>17</v>
      </c>
      <c r="F87" s="20" t="str">
        <f>F10</f>
        <v>k.ú. Hontianse Tesáre, okres  Krupina</v>
      </c>
      <c r="I87" s="22" t="s">
        <v>19</v>
      </c>
      <c r="J87" s="45" t="str">
        <f>IF(J10="","",J10)</f>
        <v/>
      </c>
      <c r="L87" s="25"/>
    </row>
    <row r="88" spans="2:47" s="1" customFormat="1" ht="7" customHeight="1" x14ac:dyDescent="0.2">
      <c r="B88" s="25"/>
      <c r="L88" s="25"/>
    </row>
    <row r="89" spans="2:47" s="1" customFormat="1" ht="15.25" customHeight="1" x14ac:dyDescent="0.2">
      <c r="B89" s="25"/>
      <c r="C89" s="22" t="s">
        <v>21</v>
      </c>
      <c r="F89" s="20" t="str">
        <f>E13</f>
        <v>OOCR Dudince , Kúpeľná 109, 962 71 Dudince</v>
      </c>
      <c r="I89" s="22" t="s">
        <v>27</v>
      </c>
      <c r="J89" s="23" t="str">
        <f>E19</f>
        <v>Ing. Zoltán Balko</v>
      </c>
      <c r="L89" s="25"/>
    </row>
    <row r="90" spans="2:47" s="1" customFormat="1" ht="15.25" customHeight="1" x14ac:dyDescent="0.2">
      <c r="B90" s="25"/>
      <c r="C90" s="22" t="s">
        <v>25</v>
      </c>
      <c r="F90" s="20" t="str">
        <f>IF(E16="","",E16)</f>
        <v xml:space="preserve"> </v>
      </c>
      <c r="I90" s="22" t="s">
        <v>30</v>
      </c>
      <c r="J90" s="23" t="str">
        <f>E22</f>
        <v>Ing. Zoltán Balko</v>
      </c>
      <c r="L90" s="25"/>
    </row>
    <row r="91" spans="2:47" s="1" customFormat="1" ht="10.4" customHeight="1" x14ac:dyDescent="0.2">
      <c r="B91" s="25"/>
      <c r="L91" s="25"/>
    </row>
    <row r="92" spans="2:47" s="1" customFormat="1" ht="29.25" customHeight="1" x14ac:dyDescent="0.2">
      <c r="B92" s="25"/>
      <c r="C92" s="89" t="s">
        <v>81</v>
      </c>
      <c r="D92" s="81"/>
      <c r="E92" s="81"/>
      <c r="F92" s="81"/>
      <c r="G92" s="81"/>
      <c r="H92" s="81"/>
      <c r="I92" s="81"/>
      <c r="J92" s="90" t="s">
        <v>82</v>
      </c>
      <c r="K92" s="81"/>
      <c r="L92" s="25"/>
    </row>
    <row r="93" spans="2:47" s="1" customFormat="1" ht="10.4" customHeight="1" x14ac:dyDescent="0.2">
      <c r="B93" s="25"/>
      <c r="L93" s="25"/>
    </row>
    <row r="94" spans="2:47" s="1" customFormat="1" ht="22.9" customHeight="1" x14ac:dyDescent="0.2">
      <c r="B94" s="25"/>
      <c r="C94" s="91" t="s">
        <v>83</v>
      </c>
      <c r="J94" s="58">
        <f>J117</f>
        <v>0</v>
      </c>
      <c r="L94" s="25"/>
      <c r="AU94" s="13" t="s">
        <v>84</v>
      </c>
    </row>
    <row r="95" spans="2:47" s="8" customFormat="1" ht="25" customHeight="1" x14ac:dyDescent="0.2">
      <c r="B95" s="92"/>
      <c r="D95" s="93" t="s">
        <v>85</v>
      </c>
      <c r="E95" s="94"/>
      <c r="F95" s="94"/>
      <c r="G95" s="94"/>
      <c r="H95" s="94"/>
      <c r="I95" s="94"/>
      <c r="J95" s="95">
        <f>J118</f>
        <v>0</v>
      </c>
      <c r="L95" s="92"/>
    </row>
    <row r="96" spans="2:47" s="9" customFormat="1" ht="19.899999999999999" customHeight="1" x14ac:dyDescent="0.2">
      <c r="B96" s="96"/>
      <c r="D96" s="97" t="s">
        <v>86</v>
      </c>
      <c r="E96" s="98"/>
      <c r="F96" s="98"/>
      <c r="G96" s="98"/>
      <c r="H96" s="98"/>
      <c r="I96" s="98"/>
      <c r="J96" s="99">
        <f>J119</f>
        <v>0</v>
      </c>
      <c r="L96" s="96"/>
    </row>
    <row r="97" spans="2:12" s="8" customFormat="1" ht="25" customHeight="1" x14ac:dyDescent="0.2">
      <c r="B97" s="92"/>
      <c r="D97" s="93" t="s">
        <v>263</v>
      </c>
      <c r="E97" s="94"/>
      <c r="F97" s="94"/>
      <c r="G97" s="94"/>
      <c r="H97" s="94"/>
      <c r="I97" s="94"/>
      <c r="J97" s="95">
        <f>J129</f>
        <v>0</v>
      </c>
      <c r="L97" s="92"/>
    </row>
    <row r="98" spans="2:12" s="9" customFormat="1" ht="19.899999999999999" customHeight="1" x14ac:dyDescent="0.2">
      <c r="B98" s="96"/>
      <c r="D98" s="97" t="s">
        <v>264</v>
      </c>
      <c r="E98" s="98"/>
      <c r="F98" s="98"/>
      <c r="G98" s="98"/>
      <c r="H98" s="98"/>
      <c r="I98" s="98"/>
      <c r="J98" s="99">
        <f>J130</f>
        <v>0</v>
      </c>
      <c r="L98" s="96"/>
    </row>
    <row r="99" spans="2:12" s="9" customFormat="1" ht="19.899999999999999" customHeight="1" x14ac:dyDescent="0.2">
      <c r="B99" s="96"/>
      <c r="D99" s="97" t="s">
        <v>265</v>
      </c>
      <c r="E99" s="98"/>
      <c r="F99" s="98"/>
      <c r="G99" s="98"/>
      <c r="H99" s="98"/>
      <c r="I99" s="98"/>
      <c r="J99" s="99">
        <f>J142</f>
        <v>0</v>
      </c>
      <c r="L99" s="96"/>
    </row>
    <row r="100" spans="2:12" s="1" customFormat="1" ht="21.75" customHeight="1" x14ac:dyDescent="0.2">
      <c r="B100" s="25"/>
      <c r="L100" s="25"/>
    </row>
    <row r="101" spans="2:12" s="1" customFormat="1" ht="7" customHeight="1" x14ac:dyDescent="0.2"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25"/>
    </row>
    <row r="105" spans="2:12" s="1" customFormat="1" ht="7" customHeight="1" x14ac:dyDescent="0.2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25"/>
    </row>
    <row r="106" spans="2:12" s="1" customFormat="1" ht="25" customHeight="1" x14ac:dyDescent="0.2">
      <c r="B106" s="25"/>
      <c r="C106" s="17" t="s">
        <v>266</v>
      </c>
      <c r="L106" s="25"/>
    </row>
    <row r="107" spans="2:12" s="1" customFormat="1" ht="7" customHeight="1" x14ac:dyDescent="0.2">
      <c r="B107" s="25"/>
      <c r="L107" s="25"/>
    </row>
    <row r="108" spans="2:12" s="1" customFormat="1" ht="12" customHeight="1" x14ac:dyDescent="0.2">
      <c r="B108" s="25"/>
      <c r="C108" s="22" t="s">
        <v>13</v>
      </c>
      <c r="L108" s="25"/>
    </row>
    <row r="109" spans="2:12" s="1" customFormat="1" ht="16.5" customHeight="1" x14ac:dyDescent="0.2">
      <c r="B109" s="25"/>
      <c r="E109" s="169" t="str">
        <f>E7</f>
        <v>Náučný chodník Dúpence v Hontianskych Tesároch</v>
      </c>
      <c r="F109" s="182"/>
      <c r="G109" s="182"/>
      <c r="H109" s="182"/>
      <c r="L109" s="25"/>
    </row>
    <row r="110" spans="2:12" s="1" customFormat="1" ht="7" customHeight="1" x14ac:dyDescent="0.2">
      <c r="B110" s="25"/>
      <c r="L110" s="25"/>
    </row>
    <row r="111" spans="2:12" s="1" customFormat="1" ht="12" customHeight="1" x14ac:dyDescent="0.2">
      <c r="B111" s="25"/>
      <c r="C111" s="22" t="s">
        <v>17</v>
      </c>
      <c r="F111" s="20" t="str">
        <f>F10</f>
        <v>k.ú. Hontianse Tesáre, okres  Krupina</v>
      </c>
      <c r="I111" s="22" t="s">
        <v>19</v>
      </c>
      <c r="J111" s="45" t="str">
        <f>IF(J10="","",J10)</f>
        <v/>
      </c>
      <c r="L111" s="25"/>
    </row>
    <row r="112" spans="2:12" s="1" customFormat="1" ht="7" customHeight="1" x14ac:dyDescent="0.2">
      <c r="B112" s="25"/>
      <c r="L112" s="25"/>
    </row>
    <row r="113" spans="2:65" s="1" customFormat="1" ht="15.25" customHeight="1" x14ac:dyDescent="0.2">
      <c r="B113" s="25"/>
      <c r="C113" s="22" t="s">
        <v>21</v>
      </c>
      <c r="F113" s="20" t="str">
        <f>E13</f>
        <v>OOCR Dudince , Kúpeľná 109, 962 71 Dudince</v>
      </c>
      <c r="I113" s="22" t="s">
        <v>27</v>
      </c>
      <c r="J113" s="23" t="str">
        <f>E19</f>
        <v>Ing. Zoltán Balko</v>
      </c>
      <c r="L113" s="25"/>
    </row>
    <row r="114" spans="2:65" s="1" customFormat="1" ht="15.25" customHeight="1" x14ac:dyDescent="0.2">
      <c r="B114" s="25"/>
      <c r="C114" s="22" t="s">
        <v>25</v>
      </c>
      <c r="F114" s="20" t="str">
        <f>IF(E16="","",E16)</f>
        <v xml:space="preserve"> </v>
      </c>
      <c r="I114" s="22" t="s">
        <v>30</v>
      </c>
      <c r="J114" s="23" t="str">
        <f>E22</f>
        <v>Ing. Zoltán Balko</v>
      </c>
      <c r="L114" s="25"/>
    </row>
    <row r="115" spans="2:65" s="1" customFormat="1" ht="10.4" customHeight="1" x14ac:dyDescent="0.2">
      <c r="B115" s="25"/>
      <c r="L115" s="25"/>
    </row>
    <row r="116" spans="2:65" s="10" customFormat="1" ht="29.25" customHeight="1" x14ac:dyDescent="0.2">
      <c r="B116" s="100"/>
      <c r="C116" s="101" t="s">
        <v>87</v>
      </c>
      <c r="D116" s="102" t="s">
        <v>57</v>
      </c>
      <c r="E116" s="102" t="s">
        <v>53</v>
      </c>
      <c r="F116" s="102" t="s">
        <v>54</v>
      </c>
      <c r="G116" s="102" t="s">
        <v>88</v>
      </c>
      <c r="H116" s="102" t="s">
        <v>89</v>
      </c>
      <c r="I116" s="102" t="s">
        <v>90</v>
      </c>
      <c r="J116" s="103" t="s">
        <v>82</v>
      </c>
      <c r="K116" s="104" t="s">
        <v>91</v>
      </c>
      <c r="L116" s="100"/>
      <c r="M116" s="51" t="s">
        <v>1</v>
      </c>
      <c r="N116" s="52" t="s">
        <v>36</v>
      </c>
      <c r="O116" s="52" t="s">
        <v>92</v>
      </c>
      <c r="P116" s="52" t="s">
        <v>93</v>
      </c>
      <c r="Q116" s="52" t="s">
        <v>94</v>
      </c>
      <c r="R116" s="52" t="s">
        <v>95</v>
      </c>
      <c r="S116" s="52" t="s">
        <v>96</v>
      </c>
      <c r="T116" s="53" t="s">
        <v>97</v>
      </c>
    </row>
    <row r="117" spans="2:65" s="1" customFormat="1" ht="22.9" customHeight="1" x14ac:dyDescent="0.35">
      <c r="B117" s="25"/>
      <c r="C117" s="56" t="s">
        <v>83</v>
      </c>
      <c r="J117" s="105">
        <f>BK117</f>
        <v>0</v>
      </c>
      <c r="L117" s="25"/>
      <c r="M117" s="54"/>
      <c r="N117" s="46"/>
      <c r="O117" s="46"/>
      <c r="P117" s="106">
        <f>P118+P129</f>
        <v>241.27383100000003</v>
      </c>
      <c r="Q117" s="46"/>
      <c r="R117" s="106">
        <f>R118+R129</f>
        <v>8.1929999999999996</v>
      </c>
      <c r="S117" s="46"/>
      <c r="T117" s="107">
        <f>T118+T129</f>
        <v>2.5080000000000005</v>
      </c>
      <c r="AT117" s="13" t="s">
        <v>71</v>
      </c>
      <c r="AU117" s="13" t="s">
        <v>84</v>
      </c>
      <c r="BK117" s="108">
        <f>BK118+BK129</f>
        <v>0</v>
      </c>
    </row>
    <row r="118" spans="2:65" s="11" customFormat="1" ht="25.9" customHeight="1" x14ac:dyDescent="0.35">
      <c r="B118" s="109"/>
      <c r="D118" s="110" t="s">
        <v>71</v>
      </c>
      <c r="E118" s="111">
        <v>1</v>
      </c>
      <c r="F118" s="111" t="s">
        <v>98</v>
      </c>
      <c r="J118" s="112">
        <f>BK118</f>
        <v>0</v>
      </c>
      <c r="L118" s="109"/>
      <c r="M118" s="113"/>
      <c r="P118" s="114">
        <f>P119</f>
        <v>30.525784000000002</v>
      </c>
      <c r="R118" s="114">
        <f>R119</f>
        <v>0</v>
      </c>
      <c r="T118" s="115">
        <f>T119</f>
        <v>2.5080000000000005</v>
      </c>
      <c r="AR118" s="110" t="s">
        <v>77</v>
      </c>
      <c r="AT118" s="116" t="s">
        <v>71</v>
      </c>
      <c r="AU118" s="116" t="s">
        <v>72</v>
      </c>
      <c r="AY118" s="110" t="s">
        <v>99</v>
      </c>
      <c r="BK118" s="117">
        <f>BK119</f>
        <v>0</v>
      </c>
    </row>
    <row r="119" spans="2:65" s="11" customFormat="1" ht="22.9" customHeight="1" x14ac:dyDescent="0.25">
      <c r="B119" s="109"/>
      <c r="D119" s="110" t="s">
        <v>71</v>
      </c>
      <c r="E119" s="118" t="s">
        <v>77</v>
      </c>
      <c r="F119" s="118" t="s">
        <v>98</v>
      </c>
      <c r="J119" s="119">
        <f>BK119</f>
        <v>0</v>
      </c>
      <c r="L119" s="109"/>
      <c r="M119" s="113"/>
      <c r="P119" s="114">
        <f>SUM(P120:P128)</f>
        <v>30.525784000000002</v>
      </c>
      <c r="R119" s="114">
        <f>SUM(R120:R128)</f>
        <v>0</v>
      </c>
      <c r="T119" s="115">
        <f>SUM(T120:T128)</f>
        <v>2.5080000000000005</v>
      </c>
      <c r="AR119" s="110" t="s">
        <v>77</v>
      </c>
      <c r="AT119" s="116" t="s">
        <v>71</v>
      </c>
      <c r="AU119" s="116" t="s">
        <v>77</v>
      </c>
      <c r="AY119" s="110" t="s">
        <v>99</v>
      </c>
      <c r="BK119" s="117">
        <f>SUM(BK120:BK128)</f>
        <v>0</v>
      </c>
    </row>
    <row r="120" spans="2:65" s="1" customFormat="1" ht="42.75" customHeight="1" x14ac:dyDescent="0.2">
      <c r="B120" s="120"/>
      <c r="C120" s="121" t="s">
        <v>77</v>
      </c>
      <c r="D120" s="121" t="s">
        <v>100</v>
      </c>
      <c r="E120" s="122" t="s">
        <v>101</v>
      </c>
      <c r="F120" s="123" t="s">
        <v>102</v>
      </c>
      <c r="G120" s="124" t="s">
        <v>103</v>
      </c>
      <c r="H120" s="125">
        <v>2</v>
      </c>
      <c r="I120" s="126"/>
      <c r="J120" s="126">
        <f t="shared" ref="J120:J128" si="0">ROUND(I120*H120,2)</f>
        <v>0</v>
      </c>
      <c r="K120" s="127"/>
      <c r="L120" s="25"/>
      <c r="M120" s="128" t="s">
        <v>1</v>
      </c>
      <c r="N120" s="129" t="s">
        <v>38</v>
      </c>
      <c r="O120" s="130">
        <v>0.504</v>
      </c>
      <c r="P120" s="130">
        <f t="shared" ref="P120:P128" si="1">O120*H120</f>
        <v>1.008</v>
      </c>
      <c r="Q120" s="130">
        <v>0</v>
      </c>
      <c r="R120" s="130">
        <f t="shared" ref="R120:R128" si="2">Q120*H120</f>
        <v>0</v>
      </c>
      <c r="S120" s="130">
        <v>0.2</v>
      </c>
      <c r="T120" s="131">
        <f t="shared" ref="T120:T128" si="3">S120*H120</f>
        <v>0.4</v>
      </c>
      <c r="AR120" s="132" t="s">
        <v>104</v>
      </c>
      <c r="AT120" s="132" t="s">
        <v>100</v>
      </c>
      <c r="AU120" s="132" t="s">
        <v>105</v>
      </c>
      <c r="AY120" s="13" t="s">
        <v>99</v>
      </c>
      <c r="BE120" s="133">
        <f t="shared" ref="BE120:BE128" si="4">IF(N120="základná",J120,0)</f>
        <v>0</v>
      </c>
      <c r="BF120" s="133">
        <f t="shared" ref="BF120:BF128" si="5">IF(N120="znížená",J120,0)</f>
        <v>0</v>
      </c>
      <c r="BG120" s="133">
        <f t="shared" ref="BG120:BG128" si="6">IF(N120="zákl. prenesená",J120,0)</f>
        <v>0</v>
      </c>
      <c r="BH120" s="133">
        <f t="shared" ref="BH120:BH128" si="7">IF(N120="zníž. prenesená",J120,0)</f>
        <v>0</v>
      </c>
      <c r="BI120" s="133">
        <f t="shared" ref="BI120:BI128" si="8">IF(N120="nulová",J120,0)</f>
        <v>0</v>
      </c>
      <c r="BJ120" s="13" t="s">
        <v>105</v>
      </c>
      <c r="BK120" s="133">
        <f t="shared" ref="BK120:BK128" si="9">ROUND(I120*H120,2)</f>
        <v>0</v>
      </c>
      <c r="BL120" s="13" t="s">
        <v>104</v>
      </c>
      <c r="BM120" s="132" t="s">
        <v>106</v>
      </c>
    </row>
    <row r="121" spans="2:65" s="1" customFormat="1" ht="16.5" customHeight="1" x14ac:dyDescent="0.2">
      <c r="B121" s="120"/>
      <c r="C121" s="121" t="s">
        <v>105</v>
      </c>
      <c r="D121" s="121" t="s">
        <v>100</v>
      </c>
      <c r="E121" s="122" t="s">
        <v>107</v>
      </c>
      <c r="F121" s="123" t="s">
        <v>108</v>
      </c>
      <c r="G121" s="124" t="s">
        <v>103</v>
      </c>
      <c r="H121" s="125">
        <v>10</v>
      </c>
      <c r="I121" s="126"/>
      <c r="J121" s="126">
        <f t="shared" si="0"/>
        <v>0</v>
      </c>
      <c r="K121" s="127"/>
      <c r="L121" s="25"/>
      <c r="M121" s="128" t="s">
        <v>1</v>
      </c>
      <c r="N121" s="129" t="s">
        <v>38</v>
      </c>
      <c r="O121" s="130">
        <v>0.66400000000000003</v>
      </c>
      <c r="P121" s="130">
        <f t="shared" si="1"/>
        <v>6.6400000000000006</v>
      </c>
      <c r="Q121" s="130">
        <v>0</v>
      </c>
      <c r="R121" s="130">
        <f t="shared" si="2"/>
        <v>0</v>
      </c>
      <c r="S121" s="130">
        <v>5.0000000000000001E-3</v>
      </c>
      <c r="T121" s="131">
        <f t="shared" si="3"/>
        <v>0.05</v>
      </c>
      <c r="AR121" s="132" t="s">
        <v>104</v>
      </c>
      <c r="AT121" s="132" t="s">
        <v>100</v>
      </c>
      <c r="AU121" s="132" t="s">
        <v>105</v>
      </c>
      <c r="AY121" s="13" t="s">
        <v>99</v>
      </c>
      <c r="BE121" s="133">
        <f t="shared" si="4"/>
        <v>0</v>
      </c>
      <c r="BF121" s="133">
        <f t="shared" si="5"/>
        <v>0</v>
      </c>
      <c r="BG121" s="133">
        <f t="shared" si="6"/>
        <v>0</v>
      </c>
      <c r="BH121" s="133">
        <f t="shared" si="7"/>
        <v>0</v>
      </c>
      <c r="BI121" s="133">
        <f t="shared" si="8"/>
        <v>0</v>
      </c>
      <c r="BJ121" s="13" t="s">
        <v>105</v>
      </c>
      <c r="BK121" s="133">
        <f t="shared" si="9"/>
        <v>0</v>
      </c>
      <c r="BL121" s="13" t="s">
        <v>104</v>
      </c>
      <c r="BM121" s="132" t="s">
        <v>109</v>
      </c>
    </row>
    <row r="122" spans="2:65" s="1" customFormat="1" ht="16.5" customHeight="1" x14ac:dyDescent="0.2">
      <c r="B122" s="120"/>
      <c r="C122" s="121" t="s">
        <v>110</v>
      </c>
      <c r="D122" s="121" t="s">
        <v>100</v>
      </c>
      <c r="E122" s="122" t="s">
        <v>111</v>
      </c>
      <c r="F122" s="123" t="s">
        <v>112</v>
      </c>
      <c r="G122" s="124" t="s">
        <v>103</v>
      </c>
      <c r="H122" s="125">
        <v>3</v>
      </c>
      <c r="I122" s="126"/>
      <c r="J122" s="126">
        <f t="shared" si="0"/>
        <v>0</v>
      </c>
      <c r="K122" s="127"/>
      <c r="L122" s="25"/>
      <c r="M122" s="128" t="s">
        <v>1</v>
      </c>
      <c r="N122" s="129" t="s">
        <v>38</v>
      </c>
      <c r="O122" s="130">
        <v>0.3</v>
      </c>
      <c r="P122" s="130">
        <f t="shared" si="1"/>
        <v>0.89999999999999991</v>
      </c>
      <c r="Q122" s="130">
        <v>0</v>
      </c>
      <c r="R122" s="130">
        <f t="shared" si="2"/>
        <v>0</v>
      </c>
      <c r="S122" s="130">
        <v>0.03</v>
      </c>
      <c r="T122" s="131">
        <f t="shared" si="3"/>
        <v>0.09</v>
      </c>
      <c r="AR122" s="132" t="s">
        <v>104</v>
      </c>
      <c r="AT122" s="132" t="s">
        <v>100</v>
      </c>
      <c r="AU122" s="132" t="s">
        <v>105</v>
      </c>
      <c r="AY122" s="13" t="s">
        <v>99</v>
      </c>
      <c r="BE122" s="133">
        <f t="shared" si="4"/>
        <v>0</v>
      </c>
      <c r="BF122" s="133">
        <f t="shared" si="5"/>
        <v>0</v>
      </c>
      <c r="BG122" s="133">
        <f t="shared" si="6"/>
        <v>0</v>
      </c>
      <c r="BH122" s="133">
        <f t="shared" si="7"/>
        <v>0</v>
      </c>
      <c r="BI122" s="133">
        <f t="shared" si="8"/>
        <v>0</v>
      </c>
      <c r="BJ122" s="13" t="s">
        <v>105</v>
      </c>
      <c r="BK122" s="133">
        <f t="shared" si="9"/>
        <v>0</v>
      </c>
      <c r="BL122" s="13" t="s">
        <v>104</v>
      </c>
      <c r="BM122" s="132" t="s">
        <v>113</v>
      </c>
    </row>
    <row r="123" spans="2:65" s="1" customFormat="1" ht="16.5" customHeight="1" x14ac:dyDescent="0.2">
      <c r="B123" s="120"/>
      <c r="C123" s="121" t="s">
        <v>104</v>
      </c>
      <c r="D123" s="121" t="s">
        <v>100</v>
      </c>
      <c r="E123" s="122" t="s">
        <v>114</v>
      </c>
      <c r="F123" s="123" t="s">
        <v>115</v>
      </c>
      <c r="G123" s="124" t="s">
        <v>103</v>
      </c>
      <c r="H123" s="125">
        <v>1</v>
      </c>
      <c r="I123" s="126"/>
      <c r="J123" s="126">
        <f t="shared" si="0"/>
        <v>0</v>
      </c>
      <c r="K123" s="127"/>
      <c r="L123" s="25"/>
      <c r="M123" s="128" t="s">
        <v>1</v>
      </c>
      <c r="N123" s="129" t="s">
        <v>38</v>
      </c>
      <c r="O123" s="130">
        <v>0.66400000000000003</v>
      </c>
      <c r="P123" s="130">
        <f t="shared" si="1"/>
        <v>0.66400000000000003</v>
      </c>
      <c r="Q123" s="130">
        <v>0</v>
      </c>
      <c r="R123" s="130">
        <f t="shared" si="2"/>
        <v>0</v>
      </c>
      <c r="S123" s="130">
        <v>0.06</v>
      </c>
      <c r="T123" s="131">
        <f t="shared" si="3"/>
        <v>0.06</v>
      </c>
      <c r="AR123" s="132" t="s">
        <v>104</v>
      </c>
      <c r="AT123" s="132" t="s">
        <v>100</v>
      </c>
      <c r="AU123" s="132" t="s">
        <v>105</v>
      </c>
      <c r="AY123" s="13" t="s">
        <v>99</v>
      </c>
      <c r="BE123" s="133">
        <f t="shared" si="4"/>
        <v>0</v>
      </c>
      <c r="BF123" s="133">
        <f t="shared" si="5"/>
        <v>0</v>
      </c>
      <c r="BG123" s="133">
        <f t="shared" si="6"/>
        <v>0</v>
      </c>
      <c r="BH123" s="133">
        <f t="shared" si="7"/>
        <v>0</v>
      </c>
      <c r="BI123" s="133">
        <f t="shared" si="8"/>
        <v>0</v>
      </c>
      <c r="BJ123" s="13" t="s">
        <v>105</v>
      </c>
      <c r="BK123" s="133">
        <f t="shared" si="9"/>
        <v>0</v>
      </c>
      <c r="BL123" s="13" t="s">
        <v>104</v>
      </c>
      <c r="BM123" s="132" t="s">
        <v>116</v>
      </c>
    </row>
    <row r="124" spans="2:65" s="1" customFormat="1" ht="42" customHeight="1" x14ac:dyDescent="0.2">
      <c r="B124" s="120"/>
      <c r="C124" s="121" t="s">
        <v>117</v>
      </c>
      <c r="D124" s="121" t="s">
        <v>100</v>
      </c>
      <c r="E124" s="122" t="s">
        <v>118</v>
      </c>
      <c r="F124" s="123" t="s">
        <v>119</v>
      </c>
      <c r="G124" s="124" t="s">
        <v>103</v>
      </c>
      <c r="H124" s="125">
        <v>1</v>
      </c>
      <c r="I124" s="126"/>
      <c r="J124" s="126">
        <f t="shared" si="0"/>
        <v>0</v>
      </c>
      <c r="K124" s="127"/>
      <c r="L124" s="25"/>
      <c r="M124" s="128" t="s">
        <v>1</v>
      </c>
      <c r="N124" s="129" t="s">
        <v>38</v>
      </c>
      <c r="O124" s="130">
        <v>0.21</v>
      </c>
      <c r="P124" s="130">
        <f t="shared" si="1"/>
        <v>0.21</v>
      </c>
      <c r="Q124" s="130">
        <v>0</v>
      </c>
      <c r="R124" s="130">
        <f t="shared" si="2"/>
        <v>0</v>
      </c>
      <c r="S124" s="130">
        <v>0.05</v>
      </c>
      <c r="T124" s="131">
        <f t="shared" si="3"/>
        <v>0.05</v>
      </c>
      <c r="AR124" s="132" t="s">
        <v>104</v>
      </c>
      <c r="AT124" s="132" t="s">
        <v>100</v>
      </c>
      <c r="AU124" s="132" t="s">
        <v>105</v>
      </c>
      <c r="AY124" s="13" t="s">
        <v>99</v>
      </c>
      <c r="BE124" s="133">
        <f t="shared" si="4"/>
        <v>0</v>
      </c>
      <c r="BF124" s="133">
        <f t="shared" si="5"/>
        <v>0</v>
      </c>
      <c r="BG124" s="133">
        <f t="shared" si="6"/>
        <v>0</v>
      </c>
      <c r="BH124" s="133">
        <f t="shared" si="7"/>
        <v>0</v>
      </c>
      <c r="BI124" s="133">
        <f t="shared" si="8"/>
        <v>0</v>
      </c>
      <c r="BJ124" s="13" t="s">
        <v>105</v>
      </c>
      <c r="BK124" s="133">
        <f t="shared" si="9"/>
        <v>0</v>
      </c>
      <c r="BL124" s="13" t="s">
        <v>104</v>
      </c>
      <c r="BM124" s="132" t="s">
        <v>120</v>
      </c>
    </row>
    <row r="125" spans="2:65" s="1" customFormat="1" ht="16.5" customHeight="1" x14ac:dyDescent="0.2">
      <c r="B125" s="120"/>
      <c r="C125" s="121" t="s">
        <v>121</v>
      </c>
      <c r="D125" s="121" t="s">
        <v>100</v>
      </c>
      <c r="E125" s="122" t="s">
        <v>122</v>
      </c>
      <c r="F125" s="123" t="s">
        <v>123</v>
      </c>
      <c r="G125" s="124" t="s">
        <v>124</v>
      </c>
      <c r="H125" s="125">
        <v>35</v>
      </c>
      <c r="I125" s="126"/>
      <c r="J125" s="126">
        <f t="shared" si="0"/>
        <v>0</v>
      </c>
      <c r="K125" s="127"/>
      <c r="L125" s="25"/>
      <c r="M125" s="128" t="s">
        <v>1</v>
      </c>
      <c r="N125" s="129" t="s">
        <v>38</v>
      </c>
      <c r="O125" s="130">
        <v>0.25900000000000001</v>
      </c>
      <c r="P125" s="130">
        <f t="shared" si="1"/>
        <v>9.0649999999999995</v>
      </c>
      <c r="Q125" s="130">
        <v>0</v>
      </c>
      <c r="R125" s="130">
        <f t="shared" si="2"/>
        <v>0</v>
      </c>
      <c r="S125" s="130">
        <v>0.05</v>
      </c>
      <c r="T125" s="131">
        <f t="shared" si="3"/>
        <v>1.75</v>
      </c>
      <c r="AR125" s="132" t="s">
        <v>104</v>
      </c>
      <c r="AT125" s="132" t="s">
        <v>100</v>
      </c>
      <c r="AU125" s="132" t="s">
        <v>105</v>
      </c>
      <c r="AY125" s="13" t="s">
        <v>99</v>
      </c>
      <c r="BE125" s="133">
        <f t="shared" si="4"/>
        <v>0</v>
      </c>
      <c r="BF125" s="133">
        <f t="shared" si="5"/>
        <v>0</v>
      </c>
      <c r="BG125" s="133">
        <f t="shared" si="6"/>
        <v>0</v>
      </c>
      <c r="BH125" s="133">
        <f t="shared" si="7"/>
        <v>0</v>
      </c>
      <c r="BI125" s="133">
        <f t="shared" si="8"/>
        <v>0</v>
      </c>
      <c r="BJ125" s="13" t="s">
        <v>105</v>
      </c>
      <c r="BK125" s="133">
        <f t="shared" si="9"/>
        <v>0</v>
      </c>
      <c r="BL125" s="13" t="s">
        <v>104</v>
      </c>
      <c r="BM125" s="132" t="s">
        <v>125</v>
      </c>
    </row>
    <row r="126" spans="2:65" s="1" customFormat="1" ht="29.25" customHeight="1" x14ac:dyDescent="0.2">
      <c r="B126" s="120"/>
      <c r="C126" s="121" t="s">
        <v>126</v>
      </c>
      <c r="D126" s="121" t="s">
        <v>100</v>
      </c>
      <c r="E126" s="122" t="s">
        <v>127</v>
      </c>
      <c r="F126" s="123" t="s">
        <v>128</v>
      </c>
      <c r="G126" s="124" t="s">
        <v>124</v>
      </c>
      <c r="H126" s="125">
        <v>9</v>
      </c>
      <c r="I126" s="126"/>
      <c r="J126" s="126">
        <f t="shared" si="0"/>
        <v>0</v>
      </c>
      <c r="K126" s="127"/>
      <c r="L126" s="25"/>
      <c r="M126" s="128" t="s">
        <v>1</v>
      </c>
      <c r="N126" s="129" t="s">
        <v>38</v>
      </c>
      <c r="O126" s="130">
        <v>0.52</v>
      </c>
      <c r="P126" s="130">
        <f t="shared" si="1"/>
        <v>4.68</v>
      </c>
      <c r="Q126" s="130">
        <v>0</v>
      </c>
      <c r="R126" s="130">
        <f t="shared" si="2"/>
        <v>0</v>
      </c>
      <c r="S126" s="130">
        <v>1.2E-2</v>
      </c>
      <c r="T126" s="131">
        <f t="shared" si="3"/>
        <v>0.108</v>
      </c>
      <c r="AR126" s="132" t="s">
        <v>104</v>
      </c>
      <c r="AT126" s="132" t="s">
        <v>100</v>
      </c>
      <c r="AU126" s="132" t="s">
        <v>105</v>
      </c>
      <c r="AY126" s="13" t="s">
        <v>99</v>
      </c>
      <c r="BE126" s="133">
        <f t="shared" si="4"/>
        <v>0</v>
      </c>
      <c r="BF126" s="133">
        <f t="shared" si="5"/>
        <v>0</v>
      </c>
      <c r="BG126" s="133">
        <f t="shared" si="6"/>
        <v>0</v>
      </c>
      <c r="BH126" s="133">
        <f t="shared" si="7"/>
        <v>0</v>
      </c>
      <c r="BI126" s="133">
        <f t="shared" si="8"/>
        <v>0</v>
      </c>
      <c r="BJ126" s="13" t="s">
        <v>105</v>
      </c>
      <c r="BK126" s="133">
        <f t="shared" si="9"/>
        <v>0</v>
      </c>
      <c r="BL126" s="13" t="s">
        <v>104</v>
      </c>
      <c r="BM126" s="132" t="s">
        <v>129</v>
      </c>
    </row>
    <row r="127" spans="2:65" s="1" customFormat="1" ht="50.25" customHeight="1" x14ac:dyDescent="0.2">
      <c r="B127" s="120"/>
      <c r="C127" s="121" t="s">
        <v>130</v>
      </c>
      <c r="D127" s="121" t="s">
        <v>100</v>
      </c>
      <c r="E127" s="122" t="s">
        <v>131</v>
      </c>
      <c r="F127" s="123" t="s">
        <v>132</v>
      </c>
      <c r="G127" s="124" t="s">
        <v>103</v>
      </c>
      <c r="H127" s="125">
        <v>7</v>
      </c>
      <c r="I127" s="126"/>
      <c r="J127" s="126">
        <f t="shared" si="0"/>
        <v>0</v>
      </c>
      <c r="K127" s="127"/>
      <c r="L127" s="25"/>
      <c r="M127" s="128" t="s">
        <v>1</v>
      </c>
      <c r="N127" s="129" t="s">
        <v>38</v>
      </c>
      <c r="O127" s="130">
        <v>0.83699999999999997</v>
      </c>
      <c r="P127" s="130">
        <f t="shared" si="1"/>
        <v>5.859</v>
      </c>
      <c r="Q127" s="130">
        <v>0</v>
      </c>
      <c r="R127" s="130">
        <f t="shared" si="2"/>
        <v>0</v>
      </c>
      <c r="S127" s="130">
        <v>0</v>
      </c>
      <c r="T127" s="131">
        <f t="shared" si="3"/>
        <v>0</v>
      </c>
      <c r="AR127" s="132" t="s">
        <v>104</v>
      </c>
      <c r="AT127" s="132" t="s">
        <v>100</v>
      </c>
      <c r="AU127" s="132" t="s">
        <v>105</v>
      </c>
      <c r="AY127" s="13" t="s">
        <v>99</v>
      </c>
      <c r="BE127" s="133">
        <f t="shared" si="4"/>
        <v>0</v>
      </c>
      <c r="BF127" s="133">
        <f t="shared" si="5"/>
        <v>0</v>
      </c>
      <c r="BG127" s="133">
        <f t="shared" si="6"/>
        <v>0</v>
      </c>
      <c r="BH127" s="133">
        <f t="shared" si="7"/>
        <v>0</v>
      </c>
      <c r="BI127" s="133">
        <f t="shared" si="8"/>
        <v>0</v>
      </c>
      <c r="BJ127" s="13" t="s">
        <v>105</v>
      </c>
      <c r="BK127" s="133">
        <f t="shared" si="9"/>
        <v>0</v>
      </c>
      <c r="BL127" s="13" t="s">
        <v>104</v>
      </c>
      <c r="BM127" s="132" t="s">
        <v>133</v>
      </c>
    </row>
    <row r="128" spans="2:65" s="1" customFormat="1" ht="36.75" customHeight="1" x14ac:dyDescent="0.2">
      <c r="B128" s="120"/>
      <c r="C128" s="121" t="s">
        <v>134</v>
      </c>
      <c r="D128" s="121" t="s">
        <v>100</v>
      </c>
      <c r="E128" s="122" t="s">
        <v>135</v>
      </c>
      <c r="F128" s="123" t="s">
        <v>136</v>
      </c>
      <c r="G128" s="124" t="s">
        <v>137</v>
      </c>
      <c r="H128" s="125">
        <v>2.508</v>
      </c>
      <c r="I128" s="126"/>
      <c r="J128" s="126">
        <f t="shared" si="0"/>
        <v>0</v>
      </c>
      <c r="K128" s="127"/>
      <c r="L128" s="25"/>
      <c r="M128" s="128" t="s">
        <v>1</v>
      </c>
      <c r="N128" s="129" t="s">
        <v>38</v>
      </c>
      <c r="O128" s="130">
        <v>0.59799999999999998</v>
      </c>
      <c r="P128" s="130">
        <f t="shared" si="1"/>
        <v>1.499784</v>
      </c>
      <c r="Q128" s="130">
        <v>0</v>
      </c>
      <c r="R128" s="130">
        <f t="shared" si="2"/>
        <v>0</v>
      </c>
      <c r="S128" s="130">
        <v>0</v>
      </c>
      <c r="T128" s="131">
        <f t="shared" si="3"/>
        <v>0</v>
      </c>
      <c r="AR128" s="132" t="s">
        <v>104</v>
      </c>
      <c r="AT128" s="132" t="s">
        <v>100</v>
      </c>
      <c r="AU128" s="132" t="s">
        <v>105</v>
      </c>
      <c r="AY128" s="13" t="s">
        <v>99</v>
      </c>
      <c r="BE128" s="133">
        <f t="shared" si="4"/>
        <v>0</v>
      </c>
      <c r="BF128" s="133">
        <f t="shared" si="5"/>
        <v>0</v>
      </c>
      <c r="BG128" s="133">
        <f t="shared" si="6"/>
        <v>0</v>
      </c>
      <c r="BH128" s="133">
        <f t="shared" si="7"/>
        <v>0</v>
      </c>
      <c r="BI128" s="133">
        <f t="shared" si="8"/>
        <v>0</v>
      </c>
      <c r="BJ128" s="13" t="s">
        <v>105</v>
      </c>
      <c r="BK128" s="133">
        <f t="shared" si="9"/>
        <v>0</v>
      </c>
      <c r="BL128" s="13" t="s">
        <v>104</v>
      </c>
      <c r="BM128" s="132" t="s">
        <v>138</v>
      </c>
    </row>
    <row r="129" spans="2:65" s="11" customFormat="1" ht="25.9" customHeight="1" x14ac:dyDescent="0.35">
      <c r="B129" s="109"/>
      <c r="D129" s="110" t="s">
        <v>71</v>
      </c>
      <c r="E129" s="111">
        <v>1</v>
      </c>
      <c r="F129" s="111" t="s">
        <v>139</v>
      </c>
      <c r="J129" s="112">
        <f>BK129</f>
        <v>0</v>
      </c>
      <c r="L129" s="109"/>
      <c r="M129" s="113"/>
      <c r="P129" s="114">
        <f>P130+P142</f>
        <v>210.74804700000001</v>
      </c>
      <c r="R129" s="114">
        <f>R130+R142</f>
        <v>8.1929999999999996</v>
      </c>
      <c r="T129" s="115">
        <f>T130+T142</f>
        <v>0</v>
      </c>
      <c r="AR129" s="110" t="s">
        <v>105</v>
      </c>
      <c r="AT129" s="116" t="s">
        <v>71</v>
      </c>
      <c r="AU129" s="116" t="s">
        <v>72</v>
      </c>
      <c r="AY129" s="110" t="s">
        <v>99</v>
      </c>
      <c r="BK129" s="117">
        <f>BK130+BK142</f>
        <v>0</v>
      </c>
    </row>
    <row r="130" spans="2:65" s="11" customFormat="1" ht="22.9" customHeight="1" x14ac:dyDescent="0.25">
      <c r="B130" s="109"/>
      <c r="D130" s="110" t="s">
        <v>71</v>
      </c>
      <c r="E130" s="118">
        <v>1</v>
      </c>
      <c r="F130" s="118" t="s">
        <v>140</v>
      </c>
      <c r="J130" s="119">
        <f>BK130</f>
        <v>0</v>
      </c>
      <c r="L130" s="109"/>
      <c r="M130" s="113"/>
      <c r="P130" s="114">
        <f>SUM(P131:P141)</f>
        <v>134.98604700000001</v>
      </c>
      <c r="R130" s="114">
        <f>SUM(R131:R141)</f>
        <v>8.1929999999999996</v>
      </c>
      <c r="T130" s="115">
        <f>SUM(T131:T141)</f>
        <v>0</v>
      </c>
      <c r="AR130" s="110" t="s">
        <v>105</v>
      </c>
      <c r="AT130" s="116" t="s">
        <v>71</v>
      </c>
      <c r="AU130" s="116" t="s">
        <v>77</v>
      </c>
      <c r="AY130" s="110" t="s">
        <v>99</v>
      </c>
      <c r="BK130" s="117">
        <f>SUM(BK131:BK141)</f>
        <v>0</v>
      </c>
    </row>
    <row r="131" spans="2:65" s="1" customFormat="1" ht="16.5" customHeight="1" x14ac:dyDescent="0.2">
      <c r="B131" s="120"/>
      <c r="C131" s="121" t="s">
        <v>141</v>
      </c>
      <c r="D131" s="121" t="s">
        <v>100</v>
      </c>
      <c r="E131" s="122" t="s">
        <v>142</v>
      </c>
      <c r="F131" s="123" t="s">
        <v>143</v>
      </c>
      <c r="G131" s="124" t="s">
        <v>144</v>
      </c>
      <c r="H131" s="125">
        <v>8</v>
      </c>
      <c r="I131" s="126"/>
      <c r="J131" s="126">
        <f t="shared" ref="J131:J141" si="10">ROUND(I131*H131,2)</f>
        <v>0</v>
      </c>
      <c r="K131" s="127"/>
      <c r="L131" s="25"/>
      <c r="M131" s="128" t="s">
        <v>1</v>
      </c>
      <c r="N131" s="129" t="s">
        <v>38</v>
      </c>
      <c r="O131" s="130">
        <v>1.8420000000000001</v>
      </c>
      <c r="P131" s="130">
        <f t="shared" ref="P131:P141" si="11">O131*H131</f>
        <v>14.736000000000001</v>
      </c>
      <c r="Q131" s="130">
        <v>0</v>
      </c>
      <c r="R131" s="130">
        <f t="shared" ref="R131:R141" si="12">Q131*H131</f>
        <v>0</v>
      </c>
      <c r="S131" s="130">
        <v>0</v>
      </c>
      <c r="T131" s="131">
        <f t="shared" ref="T131:T141" si="13">S131*H131</f>
        <v>0</v>
      </c>
      <c r="AR131" s="132" t="s">
        <v>145</v>
      </c>
      <c r="AT131" s="132" t="s">
        <v>100</v>
      </c>
      <c r="AU131" s="132" t="s">
        <v>105</v>
      </c>
      <c r="AY131" s="13" t="s">
        <v>99</v>
      </c>
      <c r="BE131" s="133">
        <f t="shared" ref="BE131:BE141" si="14">IF(N131="základná",J131,0)</f>
        <v>0</v>
      </c>
      <c r="BF131" s="133">
        <f t="shared" ref="BF131:BF141" si="15">IF(N131="znížená",J131,0)</f>
        <v>0</v>
      </c>
      <c r="BG131" s="133">
        <f t="shared" ref="BG131:BG141" si="16">IF(N131="zákl. prenesená",J131,0)</f>
        <v>0</v>
      </c>
      <c r="BH131" s="133">
        <f t="shared" ref="BH131:BH141" si="17">IF(N131="zníž. prenesená",J131,0)</f>
        <v>0</v>
      </c>
      <c r="BI131" s="133">
        <f t="shared" ref="BI131:BI141" si="18">IF(N131="nulová",J131,0)</f>
        <v>0</v>
      </c>
      <c r="BJ131" s="13" t="s">
        <v>105</v>
      </c>
      <c r="BK131" s="133">
        <f t="shared" ref="BK131:BK141" si="19">ROUND(I131*H131,2)</f>
        <v>0</v>
      </c>
      <c r="BL131" s="13" t="s">
        <v>145</v>
      </c>
      <c r="BM131" s="132" t="s">
        <v>146</v>
      </c>
    </row>
    <row r="132" spans="2:65" s="1" customFormat="1" ht="39" customHeight="1" x14ac:dyDescent="0.2">
      <c r="B132" s="120"/>
      <c r="C132" s="121" t="s">
        <v>147</v>
      </c>
      <c r="D132" s="121" t="s">
        <v>100</v>
      </c>
      <c r="E132" s="122" t="s">
        <v>148</v>
      </c>
      <c r="F132" s="123" t="s">
        <v>149</v>
      </c>
      <c r="G132" s="124" t="s">
        <v>103</v>
      </c>
      <c r="H132" s="125">
        <v>100</v>
      </c>
      <c r="I132" s="126"/>
      <c r="J132" s="126">
        <f t="shared" si="10"/>
        <v>0</v>
      </c>
      <c r="K132" s="127"/>
      <c r="L132" s="25"/>
      <c r="M132" s="128" t="s">
        <v>1</v>
      </c>
      <c r="N132" s="129" t="s">
        <v>38</v>
      </c>
      <c r="O132" s="130">
        <v>0.22700000000000001</v>
      </c>
      <c r="P132" s="130">
        <f t="shared" si="11"/>
        <v>22.7</v>
      </c>
      <c r="Q132" s="130">
        <v>0</v>
      </c>
      <c r="R132" s="130">
        <f t="shared" si="12"/>
        <v>0</v>
      </c>
      <c r="S132" s="130">
        <v>0</v>
      </c>
      <c r="T132" s="131">
        <f t="shared" si="13"/>
        <v>0</v>
      </c>
      <c r="AR132" s="132" t="s">
        <v>104</v>
      </c>
      <c r="AT132" s="132" t="s">
        <v>100</v>
      </c>
      <c r="AU132" s="132" t="s">
        <v>105</v>
      </c>
      <c r="AY132" s="13" t="s">
        <v>99</v>
      </c>
      <c r="BE132" s="133">
        <f t="shared" si="14"/>
        <v>0</v>
      </c>
      <c r="BF132" s="133">
        <f t="shared" si="15"/>
        <v>0</v>
      </c>
      <c r="BG132" s="133">
        <f t="shared" si="16"/>
        <v>0</v>
      </c>
      <c r="BH132" s="133">
        <f t="shared" si="17"/>
        <v>0</v>
      </c>
      <c r="BI132" s="133">
        <f t="shared" si="18"/>
        <v>0</v>
      </c>
      <c r="BJ132" s="13" t="s">
        <v>105</v>
      </c>
      <c r="BK132" s="133">
        <f t="shared" si="19"/>
        <v>0</v>
      </c>
      <c r="BL132" s="13" t="s">
        <v>104</v>
      </c>
      <c r="BM132" s="132" t="s">
        <v>150</v>
      </c>
    </row>
    <row r="133" spans="2:65" s="1" customFormat="1" ht="37.5" customHeight="1" x14ac:dyDescent="0.2">
      <c r="B133" s="120"/>
      <c r="C133" s="121" t="s">
        <v>151</v>
      </c>
      <c r="D133" s="121" t="s">
        <v>100</v>
      </c>
      <c r="E133" s="122" t="s">
        <v>152</v>
      </c>
      <c r="F133" s="123" t="s">
        <v>153</v>
      </c>
      <c r="G133" s="124" t="s">
        <v>144</v>
      </c>
      <c r="H133" s="125">
        <v>1.5680000000000001</v>
      </c>
      <c r="I133" s="126"/>
      <c r="J133" s="126">
        <f t="shared" si="10"/>
        <v>0</v>
      </c>
      <c r="K133" s="127"/>
      <c r="L133" s="25"/>
      <c r="M133" s="128" t="s">
        <v>1</v>
      </c>
      <c r="N133" s="129" t="s">
        <v>38</v>
      </c>
      <c r="O133" s="130">
        <v>1.1719999999999999</v>
      </c>
      <c r="P133" s="130">
        <f t="shared" si="11"/>
        <v>1.837696</v>
      </c>
      <c r="Q133" s="130">
        <v>0</v>
      </c>
      <c r="R133" s="130">
        <f t="shared" si="12"/>
        <v>0</v>
      </c>
      <c r="S133" s="130">
        <v>0</v>
      </c>
      <c r="T133" s="131">
        <f t="shared" si="13"/>
        <v>0</v>
      </c>
      <c r="AR133" s="132" t="s">
        <v>104</v>
      </c>
      <c r="AT133" s="132" t="s">
        <v>100</v>
      </c>
      <c r="AU133" s="132" t="s">
        <v>105</v>
      </c>
      <c r="AY133" s="13" t="s">
        <v>99</v>
      </c>
      <c r="BE133" s="133">
        <f t="shared" si="14"/>
        <v>0</v>
      </c>
      <c r="BF133" s="133">
        <f t="shared" si="15"/>
        <v>0</v>
      </c>
      <c r="BG133" s="133">
        <f t="shared" si="16"/>
        <v>0</v>
      </c>
      <c r="BH133" s="133">
        <f t="shared" si="17"/>
        <v>0</v>
      </c>
      <c r="BI133" s="133">
        <f t="shared" si="18"/>
        <v>0</v>
      </c>
      <c r="BJ133" s="13" t="s">
        <v>105</v>
      </c>
      <c r="BK133" s="133">
        <f t="shared" si="19"/>
        <v>0</v>
      </c>
      <c r="BL133" s="13" t="s">
        <v>104</v>
      </c>
      <c r="BM133" s="132" t="s">
        <v>154</v>
      </c>
    </row>
    <row r="134" spans="2:65" s="1" customFormat="1" ht="45.75" customHeight="1" x14ac:dyDescent="0.2">
      <c r="B134" s="120"/>
      <c r="C134" s="121" t="s">
        <v>155</v>
      </c>
      <c r="D134" s="121" t="s">
        <v>100</v>
      </c>
      <c r="E134" s="122" t="s">
        <v>156</v>
      </c>
      <c r="F134" s="123" t="s">
        <v>157</v>
      </c>
      <c r="G134" s="124" t="s">
        <v>144</v>
      </c>
      <c r="H134" s="125">
        <v>2.3519999999999999</v>
      </c>
      <c r="I134" s="126"/>
      <c r="J134" s="126">
        <f t="shared" si="10"/>
        <v>0</v>
      </c>
      <c r="K134" s="127"/>
      <c r="L134" s="25"/>
      <c r="M134" s="128" t="s">
        <v>1</v>
      </c>
      <c r="N134" s="129" t="s">
        <v>38</v>
      </c>
      <c r="O134" s="130">
        <v>0.82099999999999995</v>
      </c>
      <c r="P134" s="130">
        <f t="shared" si="11"/>
        <v>1.9309919999999998</v>
      </c>
      <c r="Q134" s="130">
        <v>0</v>
      </c>
      <c r="R134" s="130">
        <f t="shared" si="12"/>
        <v>0</v>
      </c>
      <c r="S134" s="130">
        <v>0</v>
      </c>
      <c r="T134" s="131">
        <f t="shared" si="13"/>
        <v>0</v>
      </c>
      <c r="AR134" s="132" t="s">
        <v>104</v>
      </c>
      <c r="AT134" s="132" t="s">
        <v>100</v>
      </c>
      <c r="AU134" s="132" t="s">
        <v>105</v>
      </c>
      <c r="AY134" s="13" t="s">
        <v>99</v>
      </c>
      <c r="BE134" s="133">
        <f t="shared" si="14"/>
        <v>0</v>
      </c>
      <c r="BF134" s="133">
        <f t="shared" si="15"/>
        <v>0</v>
      </c>
      <c r="BG134" s="133">
        <f t="shared" si="16"/>
        <v>0</v>
      </c>
      <c r="BH134" s="133">
        <f t="shared" si="17"/>
        <v>0</v>
      </c>
      <c r="BI134" s="133">
        <f t="shared" si="18"/>
        <v>0</v>
      </c>
      <c r="BJ134" s="13" t="s">
        <v>105</v>
      </c>
      <c r="BK134" s="133">
        <f t="shared" si="19"/>
        <v>0</v>
      </c>
      <c r="BL134" s="13" t="s">
        <v>104</v>
      </c>
      <c r="BM134" s="132" t="s">
        <v>158</v>
      </c>
    </row>
    <row r="135" spans="2:65" s="1" customFormat="1" ht="56.25" customHeight="1" x14ac:dyDescent="0.2">
      <c r="B135" s="120"/>
      <c r="C135" s="121" t="s">
        <v>159</v>
      </c>
      <c r="D135" s="121" t="s">
        <v>100</v>
      </c>
      <c r="E135" s="122" t="s">
        <v>160</v>
      </c>
      <c r="F135" s="123" t="s">
        <v>161</v>
      </c>
      <c r="G135" s="124" t="s">
        <v>103</v>
      </c>
      <c r="H135" s="125">
        <v>100</v>
      </c>
      <c r="I135" s="126"/>
      <c r="J135" s="126">
        <f t="shared" si="10"/>
        <v>0</v>
      </c>
      <c r="K135" s="127"/>
      <c r="L135" s="25"/>
      <c r="M135" s="128" t="s">
        <v>1</v>
      </c>
      <c r="N135" s="129" t="s">
        <v>38</v>
      </c>
      <c r="O135" s="130">
        <v>0.5</v>
      </c>
      <c r="P135" s="130">
        <f t="shared" si="11"/>
        <v>50</v>
      </c>
      <c r="Q135" s="130">
        <v>4.4999999999999998E-2</v>
      </c>
      <c r="R135" s="130">
        <f t="shared" si="12"/>
        <v>4.5</v>
      </c>
      <c r="S135" s="130">
        <v>0</v>
      </c>
      <c r="T135" s="131">
        <f t="shared" si="13"/>
        <v>0</v>
      </c>
      <c r="AR135" s="132" t="s">
        <v>104</v>
      </c>
      <c r="AT135" s="132" t="s">
        <v>100</v>
      </c>
      <c r="AU135" s="132" t="s">
        <v>105</v>
      </c>
      <c r="AY135" s="13" t="s">
        <v>99</v>
      </c>
      <c r="BE135" s="133">
        <f t="shared" si="14"/>
        <v>0</v>
      </c>
      <c r="BF135" s="133">
        <f t="shared" si="15"/>
        <v>0</v>
      </c>
      <c r="BG135" s="133">
        <f t="shared" si="16"/>
        <v>0</v>
      </c>
      <c r="BH135" s="133">
        <f t="shared" si="17"/>
        <v>0</v>
      </c>
      <c r="BI135" s="133">
        <f t="shared" si="18"/>
        <v>0</v>
      </c>
      <c r="BJ135" s="13" t="s">
        <v>105</v>
      </c>
      <c r="BK135" s="133">
        <f t="shared" si="19"/>
        <v>0</v>
      </c>
      <c r="BL135" s="13" t="s">
        <v>104</v>
      </c>
      <c r="BM135" s="132" t="s">
        <v>162</v>
      </c>
    </row>
    <row r="136" spans="2:65" s="1" customFormat="1" ht="51" customHeight="1" x14ac:dyDescent="0.2">
      <c r="B136" s="120"/>
      <c r="C136" s="121" t="s">
        <v>163</v>
      </c>
      <c r="D136" s="121" t="s">
        <v>100</v>
      </c>
      <c r="E136" s="122" t="s">
        <v>164</v>
      </c>
      <c r="F136" s="123" t="s">
        <v>165</v>
      </c>
      <c r="G136" s="124" t="s">
        <v>124</v>
      </c>
      <c r="H136" s="125">
        <v>30</v>
      </c>
      <c r="I136" s="126"/>
      <c r="J136" s="126">
        <f t="shared" si="10"/>
        <v>0</v>
      </c>
      <c r="K136" s="127"/>
      <c r="L136" s="25"/>
      <c r="M136" s="128" t="s">
        <v>1</v>
      </c>
      <c r="N136" s="129" t="s">
        <v>38</v>
      </c>
      <c r="O136" s="130">
        <v>0.68</v>
      </c>
      <c r="P136" s="130">
        <f t="shared" si="11"/>
        <v>20.400000000000002</v>
      </c>
      <c r="Q136" s="130">
        <v>0</v>
      </c>
      <c r="R136" s="130">
        <f t="shared" si="12"/>
        <v>0</v>
      </c>
      <c r="S136" s="130">
        <v>0</v>
      </c>
      <c r="T136" s="131">
        <f t="shared" si="13"/>
        <v>0</v>
      </c>
      <c r="AR136" s="132" t="s">
        <v>145</v>
      </c>
      <c r="AT136" s="132" t="s">
        <v>100</v>
      </c>
      <c r="AU136" s="132" t="s">
        <v>105</v>
      </c>
      <c r="AY136" s="13" t="s">
        <v>99</v>
      </c>
      <c r="BE136" s="133">
        <f t="shared" si="14"/>
        <v>0</v>
      </c>
      <c r="BF136" s="133">
        <f t="shared" si="15"/>
        <v>0</v>
      </c>
      <c r="BG136" s="133">
        <f t="shared" si="16"/>
        <v>0</v>
      </c>
      <c r="BH136" s="133">
        <f t="shared" si="17"/>
        <v>0</v>
      </c>
      <c r="BI136" s="133">
        <f t="shared" si="18"/>
        <v>0</v>
      </c>
      <c r="BJ136" s="13" t="s">
        <v>105</v>
      </c>
      <c r="BK136" s="133">
        <f t="shared" si="19"/>
        <v>0</v>
      </c>
      <c r="BL136" s="13" t="s">
        <v>145</v>
      </c>
      <c r="BM136" s="132" t="s">
        <v>166</v>
      </c>
    </row>
    <row r="137" spans="2:65" s="1" customFormat="1" ht="50.25" customHeight="1" x14ac:dyDescent="0.2">
      <c r="B137" s="120"/>
      <c r="C137" s="134" t="s">
        <v>145</v>
      </c>
      <c r="D137" s="134" t="s">
        <v>167</v>
      </c>
      <c r="E137" s="135" t="s">
        <v>168</v>
      </c>
      <c r="F137" s="136" t="s">
        <v>169</v>
      </c>
      <c r="G137" s="137" t="s">
        <v>103</v>
      </c>
      <c r="H137" s="138">
        <v>100</v>
      </c>
      <c r="I137" s="139"/>
      <c r="J137" s="139">
        <f t="shared" si="10"/>
        <v>0</v>
      </c>
      <c r="K137" s="140"/>
      <c r="L137" s="141"/>
      <c r="M137" s="142" t="s">
        <v>1</v>
      </c>
      <c r="N137" s="143" t="s">
        <v>38</v>
      </c>
      <c r="O137" s="130">
        <v>0</v>
      </c>
      <c r="P137" s="130">
        <f t="shared" si="11"/>
        <v>0</v>
      </c>
      <c r="Q137" s="130">
        <v>2.5000000000000001E-3</v>
      </c>
      <c r="R137" s="130">
        <f t="shared" si="12"/>
        <v>0.25</v>
      </c>
      <c r="S137" s="130">
        <v>0</v>
      </c>
      <c r="T137" s="131">
        <f t="shared" si="13"/>
        <v>0</v>
      </c>
      <c r="AR137" s="132" t="s">
        <v>170</v>
      </c>
      <c r="AT137" s="132" t="s">
        <v>167</v>
      </c>
      <c r="AU137" s="132" t="s">
        <v>105</v>
      </c>
      <c r="AY137" s="13" t="s">
        <v>99</v>
      </c>
      <c r="BE137" s="133">
        <f t="shared" si="14"/>
        <v>0</v>
      </c>
      <c r="BF137" s="133">
        <f t="shared" si="15"/>
        <v>0</v>
      </c>
      <c r="BG137" s="133">
        <f t="shared" si="16"/>
        <v>0</v>
      </c>
      <c r="BH137" s="133">
        <f t="shared" si="17"/>
        <v>0</v>
      </c>
      <c r="BI137" s="133">
        <f t="shared" si="18"/>
        <v>0</v>
      </c>
      <c r="BJ137" s="13" t="s">
        <v>105</v>
      </c>
      <c r="BK137" s="133">
        <f t="shared" si="19"/>
        <v>0</v>
      </c>
      <c r="BL137" s="13" t="s">
        <v>145</v>
      </c>
      <c r="BM137" s="132" t="s">
        <v>171</v>
      </c>
    </row>
    <row r="138" spans="2:65" s="1" customFormat="1" ht="48" customHeight="1" x14ac:dyDescent="0.2">
      <c r="B138" s="120"/>
      <c r="C138" s="134" t="s">
        <v>172</v>
      </c>
      <c r="D138" s="134" t="s">
        <v>167</v>
      </c>
      <c r="E138" s="135" t="s">
        <v>173</v>
      </c>
      <c r="F138" s="136" t="s">
        <v>174</v>
      </c>
      <c r="G138" s="137" t="s">
        <v>103</v>
      </c>
      <c r="H138" s="138">
        <v>50</v>
      </c>
      <c r="I138" s="139"/>
      <c r="J138" s="139">
        <f t="shared" si="10"/>
        <v>0</v>
      </c>
      <c r="K138" s="140"/>
      <c r="L138" s="141"/>
      <c r="M138" s="142" t="s">
        <v>1</v>
      </c>
      <c r="N138" s="143" t="s">
        <v>38</v>
      </c>
      <c r="O138" s="130">
        <v>0</v>
      </c>
      <c r="P138" s="130">
        <f t="shared" si="11"/>
        <v>0</v>
      </c>
      <c r="Q138" s="130">
        <v>1.2E-2</v>
      </c>
      <c r="R138" s="130">
        <f t="shared" si="12"/>
        <v>0.6</v>
      </c>
      <c r="S138" s="130">
        <v>0</v>
      </c>
      <c r="T138" s="131">
        <f t="shared" si="13"/>
        <v>0</v>
      </c>
      <c r="AR138" s="132" t="s">
        <v>170</v>
      </c>
      <c r="AT138" s="132" t="s">
        <v>167</v>
      </c>
      <c r="AU138" s="132" t="s">
        <v>105</v>
      </c>
      <c r="AY138" s="13" t="s">
        <v>99</v>
      </c>
      <c r="BE138" s="133">
        <f t="shared" si="14"/>
        <v>0</v>
      </c>
      <c r="BF138" s="133">
        <f t="shared" si="15"/>
        <v>0</v>
      </c>
      <c r="BG138" s="133">
        <f t="shared" si="16"/>
        <v>0</v>
      </c>
      <c r="BH138" s="133">
        <f t="shared" si="17"/>
        <v>0</v>
      </c>
      <c r="BI138" s="133">
        <f t="shared" si="18"/>
        <v>0</v>
      </c>
      <c r="BJ138" s="13" t="s">
        <v>105</v>
      </c>
      <c r="BK138" s="133">
        <f t="shared" si="19"/>
        <v>0</v>
      </c>
      <c r="BL138" s="13" t="s">
        <v>145</v>
      </c>
      <c r="BM138" s="132" t="s">
        <v>175</v>
      </c>
    </row>
    <row r="139" spans="2:65" s="1" customFormat="1" ht="16.5" customHeight="1" x14ac:dyDescent="0.2">
      <c r="B139" s="120"/>
      <c r="C139" s="121" t="s">
        <v>176</v>
      </c>
      <c r="D139" s="121" t="s">
        <v>100</v>
      </c>
      <c r="E139" s="122" t="s">
        <v>177</v>
      </c>
      <c r="F139" s="123" t="s">
        <v>178</v>
      </c>
      <c r="G139" s="124" t="s">
        <v>103</v>
      </c>
      <c r="H139" s="125">
        <v>1</v>
      </c>
      <c r="I139" s="126"/>
      <c r="J139" s="126">
        <f t="shared" si="10"/>
        <v>0</v>
      </c>
      <c r="K139" s="127"/>
      <c r="L139" s="25"/>
      <c r="M139" s="128" t="s">
        <v>1</v>
      </c>
      <c r="N139" s="129" t="s">
        <v>38</v>
      </c>
      <c r="O139" s="130">
        <v>0.01</v>
      </c>
      <c r="P139" s="130">
        <f t="shared" si="11"/>
        <v>0.01</v>
      </c>
      <c r="Q139" s="130">
        <v>0.05</v>
      </c>
      <c r="R139" s="130">
        <f t="shared" si="12"/>
        <v>0.05</v>
      </c>
      <c r="S139" s="130">
        <v>0</v>
      </c>
      <c r="T139" s="131">
        <f t="shared" si="13"/>
        <v>0</v>
      </c>
      <c r="AR139" s="132" t="s">
        <v>145</v>
      </c>
      <c r="AT139" s="132" t="s">
        <v>100</v>
      </c>
      <c r="AU139" s="132" t="s">
        <v>105</v>
      </c>
      <c r="AY139" s="13" t="s">
        <v>99</v>
      </c>
      <c r="BE139" s="133">
        <f t="shared" si="14"/>
        <v>0</v>
      </c>
      <c r="BF139" s="133">
        <f t="shared" si="15"/>
        <v>0</v>
      </c>
      <c r="BG139" s="133">
        <f t="shared" si="16"/>
        <v>0</v>
      </c>
      <c r="BH139" s="133">
        <f t="shared" si="17"/>
        <v>0</v>
      </c>
      <c r="BI139" s="133">
        <f t="shared" si="18"/>
        <v>0</v>
      </c>
      <c r="BJ139" s="13" t="s">
        <v>105</v>
      </c>
      <c r="BK139" s="133">
        <f t="shared" si="19"/>
        <v>0</v>
      </c>
      <c r="BL139" s="13" t="s">
        <v>145</v>
      </c>
      <c r="BM139" s="132" t="s">
        <v>179</v>
      </c>
    </row>
    <row r="140" spans="2:65" s="1" customFormat="1" ht="46.5" customHeight="1" x14ac:dyDescent="0.2">
      <c r="B140" s="120"/>
      <c r="C140" s="121" t="s">
        <v>180</v>
      </c>
      <c r="D140" s="121" t="s">
        <v>100</v>
      </c>
      <c r="E140" s="122" t="s">
        <v>181</v>
      </c>
      <c r="F140" s="123" t="s">
        <v>182</v>
      </c>
      <c r="G140" s="124" t="s">
        <v>144</v>
      </c>
      <c r="H140" s="125">
        <v>1.5960000000000001</v>
      </c>
      <c r="I140" s="126"/>
      <c r="J140" s="126">
        <f t="shared" si="10"/>
        <v>0</v>
      </c>
      <c r="K140" s="127"/>
      <c r="L140" s="25"/>
      <c r="M140" s="128" t="s">
        <v>1</v>
      </c>
      <c r="N140" s="129" t="s">
        <v>38</v>
      </c>
      <c r="O140" s="130">
        <v>2</v>
      </c>
      <c r="P140" s="130">
        <f t="shared" si="11"/>
        <v>3.1920000000000002</v>
      </c>
      <c r="Q140" s="130">
        <v>1.75</v>
      </c>
      <c r="R140" s="130">
        <f t="shared" si="12"/>
        <v>2.7930000000000001</v>
      </c>
      <c r="S140" s="130">
        <v>0</v>
      </c>
      <c r="T140" s="131">
        <f t="shared" si="13"/>
        <v>0</v>
      </c>
      <c r="AR140" s="132" t="s">
        <v>104</v>
      </c>
      <c r="AT140" s="132" t="s">
        <v>100</v>
      </c>
      <c r="AU140" s="132" t="s">
        <v>105</v>
      </c>
      <c r="AY140" s="13" t="s">
        <v>99</v>
      </c>
      <c r="BE140" s="133">
        <f t="shared" si="14"/>
        <v>0</v>
      </c>
      <c r="BF140" s="133">
        <f t="shared" si="15"/>
        <v>0</v>
      </c>
      <c r="BG140" s="133">
        <f t="shared" si="16"/>
        <v>0</v>
      </c>
      <c r="BH140" s="133">
        <f t="shared" si="17"/>
        <v>0</v>
      </c>
      <c r="BI140" s="133">
        <f t="shared" si="18"/>
        <v>0</v>
      </c>
      <c r="BJ140" s="13" t="s">
        <v>105</v>
      </c>
      <c r="BK140" s="133">
        <f t="shared" si="19"/>
        <v>0</v>
      </c>
      <c r="BL140" s="13" t="s">
        <v>104</v>
      </c>
      <c r="BM140" s="132" t="s">
        <v>183</v>
      </c>
    </row>
    <row r="141" spans="2:65" s="1" customFormat="1" ht="16.5" customHeight="1" x14ac:dyDescent="0.2">
      <c r="B141" s="120"/>
      <c r="C141" s="121" t="s">
        <v>7</v>
      </c>
      <c r="D141" s="121" t="s">
        <v>100</v>
      </c>
      <c r="E141" s="122" t="s">
        <v>184</v>
      </c>
      <c r="F141" s="123" t="s">
        <v>185</v>
      </c>
      <c r="G141" s="124" t="s">
        <v>137</v>
      </c>
      <c r="H141" s="125">
        <v>8.1929999999999996</v>
      </c>
      <c r="I141" s="126"/>
      <c r="J141" s="126">
        <f t="shared" si="10"/>
        <v>0</v>
      </c>
      <c r="K141" s="127"/>
      <c r="L141" s="25"/>
      <c r="M141" s="128" t="s">
        <v>1</v>
      </c>
      <c r="N141" s="129" t="s">
        <v>38</v>
      </c>
      <c r="O141" s="130">
        <v>2.4630000000000001</v>
      </c>
      <c r="P141" s="130">
        <f t="shared" si="11"/>
        <v>20.179358999999998</v>
      </c>
      <c r="Q141" s="130">
        <v>0</v>
      </c>
      <c r="R141" s="130">
        <f t="shared" si="12"/>
        <v>0</v>
      </c>
      <c r="S141" s="130">
        <v>0</v>
      </c>
      <c r="T141" s="131">
        <f t="shared" si="13"/>
        <v>0</v>
      </c>
      <c r="AR141" s="132" t="s">
        <v>145</v>
      </c>
      <c r="AT141" s="132" t="s">
        <v>100</v>
      </c>
      <c r="AU141" s="132" t="s">
        <v>105</v>
      </c>
      <c r="AY141" s="13" t="s">
        <v>99</v>
      </c>
      <c r="BE141" s="133">
        <f t="shared" si="14"/>
        <v>0</v>
      </c>
      <c r="BF141" s="133">
        <f t="shared" si="15"/>
        <v>0</v>
      </c>
      <c r="BG141" s="133">
        <f t="shared" si="16"/>
        <v>0</v>
      </c>
      <c r="BH141" s="133">
        <f t="shared" si="17"/>
        <v>0</v>
      </c>
      <c r="BI141" s="133">
        <f t="shared" si="18"/>
        <v>0</v>
      </c>
      <c r="BJ141" s="13" t="s">
        <v>105</v>
      </c>
      <c r="BK141" s="133">
        <f t="shared" si="19"/>
        <v>0</v>
      </c>
      <c r="BL141" s="13" t="s">
        <v>145</v>
      </c>
      <c r="BM141" s="132" t="s">
        <v>186</v>
      </c>
    </row>
    <row r="142" spans="2:65" s="11" customFormat="1" ht="22.9" customHeight="1" x14ac:dyDescent="0.25">
      <c r="B142" s="109"/>
      <c r="D142" s="110" t="s">
        <v>71</v>
      </c>
      <c r="E142" s="118">
        <v>2</v>
      </c>
      <c r="F142" s="118" t="s">
        <v>187</v>
      </c>
      <c r="J142" s="119">
        <f>BK142</f>
        <v>0</v>
      </c>
      <c r="L142" s="109"/>
      <c r="M142" s="113"/>
      <c r="P142" s="114">
        <f>SUM(P143:P161)</f>
        <v>75.762</v>
      </c>
      <c r="R142" s="114">
        <f>SUM(R143:R161)</f>
        <v>0</v>
      </c>
      <c r="T142" s="115">
        <f>SUM(T143:T161)</f>
        <v>0</v>
      </c>
      <c r="AR142" s="110" t="s">
        <v>105</v>
      </c>
      <c r="AT142" s="116" t="s">
        <v>71</v>
      </c>
      <c r="AU142" s="116" t="s">
        <v>77</v>
      </c>
      <c r="AY142" s="110" t="s">
        <v>99</v>
      </c>
      <c r="BK142" s="117">
        <f>SUM(BK143:BK161)</f>
        <v>0</v>
      </c>
    </row>
    <row r="143" spans="2:65" s="1" customFormat="1" ht="30" customHeight="1" x14ac:dyDescent="0.2">
      <c r="B143" s="120"/>
      <c r="C143" s="121" t="s">
        <v>188</v>
      </c>
      <c r="D143" s="121" t="s">
        <v>100</v>
      </c>
      <c r="E143" s="122" t="s">
        <v>189</v>
      </c>
      <c r="F143" s="123" t="s">
        <v>190</v>
      </c>
      <c r="G143" s="124" t="s">
        <v>103</v>
      </c>
      <c r="H143" s="125">
        <v>1</v>
      </c>
      <c r="I143" s="126"/>
      <c r="J143" s="126">
        <f t="shared" ref="J143:J161" si="20">ROUND(I143*H143,2)</f>
        <v>0</v>
      </c>
      <c r="K143" s="127"/>
      <c r="L143" s="25"/>
      <c r="M143" s="128" t="s">
        <v>1</v>
      </c>
      <c r="N143" s="129" t="s">
        <v>38</v>
      </c>
      <c r="O143" s="130">
        <v>1.25</v>
      </c>
      <c r="P143" s="130">
        <f t="shared" ref="P143:P161" si="21">O143*H143</f>
        <v>1.25</v>
      </c>
      <c r="Q143" s="130">
        <v>0</v>
      </c>
      <c r="R143" s="130">
        <f t="shared" ref="R143:R161" si="22">Q143*H143</f>
        <v>0</v>
      </c>
      <c r="S143" s="130">
        <v>0</v>
      </c>
      <c r="T143" s="131">
        <f t="shared" ref="T143:T161" si="23">S143*H143</f>
        <v>0</v>
      </c>
      <c r="AR143" s="132" t="s">
        <v>104</v>
      </c>
      <c r="AT143" s="132" t="s">
        <v>100</v>
      </c>
      <c r="AU143" s="132" t="s">
        <v>105</v>
      </c>
      <c r="AY143" s="13" t="s">
        <v>99</v>
      </c>
      <c r="BE143" s="133">
        <f t="shared" ref="BE143:BE161" si="24">IF(N143="základná",J143,0)</f>
        <v>0</v>
      </c>
      <c r="BF143" s="133">
        <f t="shared" ref="BF143:BF161" si="25">IF(N143="znížená",J143,0)</f>
        <v>0</v>
      </c>
      <c r="BG143" s="133">
        <f t="shared" ref="BG143:BG161" si="26">IF(N143="zákl. prenesená",J143,0)</f>
        <v>0</v>
      </c>
      <c r="BH143" s="133">
        <f t="shared" ref="BH143:BH161" si="27">IF(N143="zníž. prenesená",J143,0)</f>
        <v>0</v>
      </c>
      <c r="BI143" s="133">
        <f t="shared" ref="BI143:BI161" si="28">IF(N143="nulová",J143,0)</f>
        <v>0</v>
      </c>
      <c r="BJ143" s="13" t="s">
        <v>105</v>
      </c>
      <c r="BK143" s="133">
        <f t="shared" ref="BK143:BK161" si="29">ROUND(I143*H143,2)</f>
        <v>0</v>
      </c>
      <c r="BL143" s="13" t="s">
        <v>104</v>
      </c>
      <c r="BM143" s="132" t="s">
        <v>191</v>
      </c>
    </row>
    <row r="144" spans="2:65" s="1" customFormat="1" ht="54.75" customHeight="1" x14ac:dyDescent="0.2">
      <c r="B144" s="120"/>
      <c r="C144" s="134" t="s">
        <v>192</v>
      </c>
      <c r="D144" s="134" t="s">
        <v>167</v>
      </c>
      <c r="E144" s="135" t="s">
        <v>193</v>
      </c>
      <c r="F144" s="136" t="s">
        <v>194</v>
      </c>
      <c r="G144" s="137" t="s">
        <v>103</v>
      </c>
      <c r="H144" s="138">
        <v>1</v>
      </c>
      <c r="I144" s="139"/>
      <c r="J144" s="139">
        <f t="shared" si="20"/>
        <v>0</v>
      </c>
      <c r="K144" s="140"/>
      <c r="L144" s="141"/>
      <c r="M144" s="142" t="s">
        <v>1</v>
      </c>
      <c r="N144" s="143" t="s">
        <v>38</v>
      </c>
      <c r="O144" s="130">
        <v>0</v>
      </c>
      <c r="P144" s="130">
        <f t="shared" si="21"/>
        <v>0</v>
      </c>
      <c r="Q144" s="130">
        <v>0</v>
      </c>
      <c r="R144" s="130">
        <f t="shared" si="22"/>
        <v>0</v>
      </c>
      <c r="S144" s="130">
        <v>0</v>
      </c>
      <c r="T144" s="131">
        <f t="shared" si="23"/>
        <v>0</v>
      </c>
      <c r="AR144" s="132" t="s">
        <v>130</v>
      </c>
      <c r="AT144" s="132" t="s">
        <v>167</v>
      </c>
      <c r="AU144" s="132" t="s">
        <v>105</v>
      </c>
      <c r="AY144" s="13" t="s">
        <v>99</v>
      </c>
      <c r="BE144" s="133">
        <f t="shared" si="24"/>
        <v>0</v>
      </c>
      <c r="BF144" s="133">
        <f t="shared" si="25"/>
        <v>0</v>
      </c>
      <c r="BG144" s="133">
        <f t="shared" si="26"/>
        <v>0</v>
      </c>
      <c r="BH144" s="133">
        <f t="shared" si="27"/>
        <v>0</v>
      </c>
      <c r="BI144" s="133">
        <f t="shared" si="28"/>
        <v>0</v>
      </c>
      <c r="BJ144" s="13" t="s">
        <v>105</v>
      </c>
      <c r="BK144" s="133">
        <f t="shared" si="29"/>
        <v>0</v>
      </c>
      <c r="BL144" s="13" t="s">
        <v>104</v>
      </c>
      <c r="BM144" s="132" t="s">
        <v>195</v>
      </c>
    </row>
    <row r="145" spans="2:65" s="1" customFormat="1" ht="30.75" customHeight="1" x14ac:dyDescent="0.2">
      <c r="B145" s="120"/>
      <c r="C145" s="121" t="s">
        <v>196</v>
      </c>
      <c r="D145" s="121" t="s">
        <v>100</v>
      </c>
      <c r="E145" s="122" t="s">
        <v>197</v>
      </c>
      <c r="F145" s="123" t="s">
        <v>198</v>
      </c>
      <c r="G145" s="124" t="s">
        <v>124</v>
      </c>
      <c r="H145" s="125">
        <v>15</v>
      </c>
      <c r="I145" s="126"/>
      <c r="J145" s="126">
        <f t="shared" si="20"/>
        <v>0</v>
      </c>
      <c r="K145" s="127"/>
      <c r="L145" s="25"/>
      <c r="M145" s="128" t="s">
        <v>1</v>
      </c>
      <c r="N145" s="129" t="s">
        <v>38</v>
      </c>
      <c r="O145" s="130">
        <v>0.47399999999999998</v>
      </c>
      <c r="P145" s="130">
        <f t="shared" si="21"/>
        <v>7.1099999999999994</v>
      </c>
      <c r="Q145" s="130">
        <v>0</v>
      </c>
      <c r="R145" s="130">
        <f t="shared" si="22"/>
        <v>0</v>
      </c>
      <c r="S145" s="130">
        <v>0</v>
      </c>
      <c r="T145" s="131">
        <f t="shared" si="23"/>
        <v>0</v>
      </c>
      <c r="AR145" s="132" t="s">
        <v>104</v>
      </c>
      <c r="AT145" s="132" t="s">
        <v>100</v>
      </c>
      <c r="AU145" s="132" t="s">
        <v>105</v>
      </c>
      <c r="AY145" s="13" t="s">
        <v>99</v>
      </c>
      <c r="BE145" s="133">
        <f t="shared" si="24"/>
        <v>0</v>
      </c>
      <c r="BF145" s="133">
        <f t="shared" si="25"/>
        <v>0</v>
      </c>
      <c r="BG145" s="133">
        <f t="shared" si="26"/>
        <v>0</v>
      </c>
      <c r="BH145" s="133">
        <f t="shared" si="27"/>
        <v>0</v>
      </c>
      <c r="BI145" s="133">
        <f t="shared" si="28"/>
        <v>0</v>
      </c>
      <c r="BJ145" s="13" t="s">
        <v>105</v>
      </c>
      <c r="BK145" s="133">
        <f t="shared" si="29"/>
        <v>0</v>
      </c>
      <c r="BL145" s="13" t="s">
        <v>104</v>
      </c>
      <c r="BM145" s="132" t="s">
        <v>199</v>
      </c>
    </row>
    <row r="146" spans="2:65" s="1" customFormat="1" ht="38.25" customHeight="1" x14ac:dyDescent="0.2">
      <c r="B146" s="120"/>
      <c r="C146" s="134" t="s">
        <v>200</v>
      </c>
      <c r="D146" s="134" t="s">
        <v>167</v>
      </c>
      <c r="E146" s="135" t="s">
        <v>201</v>
      </c>
      <c r="F146" s="136" t="s">
        <v>202</v>
      </c>
      <c r="G146" s="137" t="s">
        <v>124</v>
      </c>
      <c r="H146" s="138">
        <v>15</v>
      </c>
      <c r="I146" s="139"/>
      <c r="J146" s="139">
        <f t="shared" si="20"/>
        <v>0</v>
      </c>
      <c r="K146" s="140"/>
      <c r="L146" s="141"/>
      <c r="M146" s="142" t="s">
        <v>1</v>
      </c>
      <c r="N146" s="143" t="s">
        <v>38</v>
      </c>
      <c r="O146" s="130">
        <v>0</v>
      </c>
      <c r="P146" s="130">
        <f t="shared" si="21"/>
        <v>0</v>
      </c>
      <c r="Q146" s="130">
        <v>0</v>
      </c>
      <c r="R146" s="130">
        <f t="shared" si="22"/>
        <v>0</v>
      </c>
      <c r="S146" s="130">
        <v>0</v>
      </c>
      <c r="T146" s="131">
        <f t="shared" si="23"/>
        <v>0</v>
      </c>
      <c r="AR146" s="132" t="s">
        <v>130</v>
      </c>
      <c r="AT146" s="132" t="s">
        <v>167</v>
      </c>
      <c r="AU146" s="132" t="s">
        <v>105</v>
      </c>
      <c r="AY146" s="13" t="s">
        <v>99</v>
      </c>
      <c r="BE146" s="133">
        <f t="shared" si="24"/>
        <v>0</v>
      </c>
      <c r="BF146" s="133">
        <f t="shared" si="25"/>
        <v>0</v>
      </c>
      <c r="BG146" s="133">
        <f t="shared" si="26"/>
        <v>0</v>
      </c>
      <c r="BH146" s="133">
        <f t="shared" si="27"/>
        <v>0</v>
      </c>
      <c r="BI146" s="133">
        <f t="shared" si="28"/>
        <v>0</v>
      </c>
      <c r="BJ146" s="13" t="s">
        <v>105</v>
      </c>
      <c r="BK146" s="133">
        <f t="shared" si="29"/>
        <v>0</v>
      </c>
      <c r="BL146" s="13" t="s">
        <v>104</v>
      </c>
      <c r="BM146" s="132" t="s">
        <v>203</v>
      </c>
    </row>
    <row r="147" spans="2:65" s="1" customFormat="1" ht="48.75" customHeight="1" x14ac:dyDescent="0.2">
      <c r="B147" s="120"/>
      <c r="C147" s="121" t="s">
        <v>204</v>
      </c>
      <c r="D147" s="121" t="s">
        <v>100</v>
      </c>
      <c r="E147" s="122" t="s">
        <v>205</v>
      </c>
      <c r="F147" s="123" t="s">
        <v>206</v>
      </c>
      <c r="G147" s="124" t="s">
        <v>103</v>
      </c>
      <c r="H147" s="125">
        <v>3</v>
      </c>
      <c r="I147" s="126"/>
      <c r="J147" s="126">
        <f t="shared" si="20"/>
        <v>0</v>
      </c>
      <c r="K147" s="127"/>
      <c r="L147" s="25"/>
      <c r="M147" s="128" t="s">
        <v>1</v>
      </c>
      <c r="N147" s="129" t="s">
        <v>38</v>
      </c>
      <c r="O147" s="130">
        <v>2.6869999999999998</v>
      </c>
      <c r="P147" s="130">
        <f t="shared" si="21"/>
        <v>8.0609999999999999</v>
      </c>
      <c r="Q147" s="130">
        <v>0</v>
      </c>
      <c r="R147" s="130">
        <f t="shared" si="22"/>
        <v>0</v>
      </c>
      <c r="S147" s="130">
        <v>0</v>
      </c>
      <c r="T147" s="131">
        <f t="shared" si="23"/>
        <v>0</v>
      </c>
      <c r="AR147" s="132" t="s">
        <v>104</v>
      </c>
      <c r="AT147" s="132" t="s">
        <v>100</v>
      </c>
      <c r="AU147" s="132" t="s">
        <v>105</v>
      </c>
      <c r="AY147" s="13" t="s">
        <v>99</v>
      </c>
      <c r="BE147" s="133">
        <f t="shared" si="24"/>
        <v>0</v>
      </c>
      <c r="BF147" s="133">
        <f t="shared" si="25"/>
        <v>0</v>
      </c>
      <c r="BG147" s="133">
        <f t="shared" si="26"/>
        <v>0</v>
      </c>
      <c r="BH147" s="133">
        <f t="shared" si="27"/>
        <v>0</v>
      </c>
      <c r="BI147" s="133">
        <f t="shared" si="28"/>
        <v>0</v>
      </c>
      <c r="BJ147" s="13" t="s">
        <v>105</v>
      </c>
      <c r="BK147" s="133">
        <f t="shared" si="29"/>
        <v>0</v>
      </c>
      <c r="BL147" s="13" t="s">
        <v>104</v>
      </c>
      <c r="BM147" s="132" t="s">
        <v>207</v>
      </c>
    </row>
    <row r="148" spans="2:65" s="1" customFormat="1" ht="54.75" customHeight="1" x14ac:dyDescent="0.2">
      <c r="B148" s="120"/>
      <c r="C148" s="134" t="s">
        <v>208</v>
      </c>
      <c r="D148" s="134" t="s">
        <v>167</v>
      </c>
      <c r="E148" s="135" t="s">
        <v>209</v>
      </c>
      <c r="F148" s="136" t="s">
        <v>210</v>
      </c>
      <c r="G148" s="137" t="s">
        <v>103</v>
      </c>
      <c r="H148" s="138">
        <v>3</v>
      </c>
      <c r="I148" s="139"/>
      <c r="J148" s="139">
        <f t="shared" si="20"/>
        <v>0</v>
      </c>
      <c r="K148" s="140"/>
      <c r="L148" s="141"/>
      <c r="M148" s="142" t="s">
        <v>1</v>
      </c>
      <c r="N148" s="143" t="s">
        <v>38</v>
      </c>
      <c r="O148" s="130">
        <v>0</v>
      </c>
      <c r="P148" s="130">
        <f t="shared" si="21"/>
        <v>0</v>
      </c>
      <c r="Q148" s="130">
        <v>0</v>
      </c>
      <c r="R148" s="130">
        <f t="shared" si="22"/>
        <v>0</v>
      </c>
      <c r="S148" s="130">
        <v>0</v>
      </c>
      <c r="T148" s="131">
        <f t="shared" si="23"/>
        <v>0</v>
      </c>
      <c r="AR148" s="132" t="s">
        <v>130</v>
      </c>
      <c r="AT148" s="132" t="s">
        <v>167</v>
      </c>
      <c r="AU148" s="132" t="s">
        <v>105</v>
      </c>
      <c r="AY148" s="13" t="s">
        <v>99</v>
      </c>
      <c r="BE148" s="133">
        <f t="shared" si="24"/>
        <v>0</v>
      </c>
      <c r="BF148" s="133">
        <f t="shared" si="25"/>
        <v>0</v>
      </c>
      <c r="BG148" s="133">
        <f t="shared" si="26"/>
        <v>0</v>
      </c>
      <c r="BH148" s="133">
        <f t="shared" si="27"/>
        <v>0</v>
      </c>
      <c r="BI148" s="133">
        <f t="shared" si="28"/>
        <v>0</v>
      </c>
      <c r="BJ148" s="13" t="s">
        <v>105</v>
      </c>
      <c r="BK148" s="133">
        <f t="shared" si="29"/>
        <v>0</v>
      </c>
      <c r="BL148" s="13" t="s">
        <v>104</v>
      </c>
      <c r="BM148" s="132" t="s">
        <v>211</v>
      </c>
    </row>
    <row r="149" spans="2:65" s="1" customFormat="1" ht="45" customHeight="1" x14ac:dyDescent="0.2">
      <c r="B149" s="120"/>
      <c r="C149" s="121" t="s">
        <v>212</v>
      </c>
      <c r="D149" s="121" t="s">
        <v>100</v>
      </c>
      <c r="E149" s="122" t="s">
        <v>213</v>
      </c>
      <c r="F149" s="123" t="s">
        <v>214</v>
      </c>
      <c r="G149" s="124" t="s">
        <v>103</v>
      </c>
      <c r="H149" s="125">
        <v>7</v>
      </c>
      <c r="I149" s="126"/>
      <c r="J149" s="126">
        <f t="shared" si="20"/>
        <v>0</v>
      </c>
      <c r="K149" s="127"/>
      <c r="L149" s="25"/>
      <c r="M149" s="128" t="s">
        <v>1</v>
      </c>
      <c r="N149" s="129" t="s">
        <v>38</v>
      </c>
      <c r="O149" s="130">
        <v>2.6869999999999998</v>
      </c>
      <c r="P149" s="130">
        <f t="shared" si="21"/>
        <v>18.808999999999997</v>
      </c>
      <c r="Q149" s="130">
        <v>0</v>
      </c>
      <c r="R149" s="130">
        <f t="shared" si="22"/>
        <v>0</v>
      </c>
      <c r="S149" s="130">
        <v>0</v>
      </c>
      <c r="T149" s="131">
        <f t="shared" si="23"/>
        <v>0</v>
      </c>
      <c r="AR149" s="132" t="s">
        <v>104</v>
      </c>
      <c r="AT149" s="132" t="s">
        <v>100</v>
      </c>
      <c r="AU149" s="132" t="s">
        <v>105</v>
      </c>
      <c r="AY149" s="13" t="s">
        <v>99</v>
      </c>
      <c r="BE149" s="133">
        <f t="shared" si="24"/>
        <v>0</v>
      </c>
      <c r="BF149" s="133">
        <f t="shared" si="25"/>
        <v>0</v>
      </c>
      <c r="BG149" s="133">
        <f t="shared" si="26"/>
        <v>0</v>
      </c>
      <c r="BH149" s="133">
        <f t="shared" si="27"/>
        <v>0</v>
      </c>
      <c r="BI149" s="133">
        <f t="shared" si="28"/>
        <v>0</v>
      </c>
      <c r="BJ149" s="13" t="s">
        <v>105</v>
      </c>
      <c r="BK149" s="133">
        <f t="shared" si="29"/>
        <v>0</v>
      </c>
      <c r="BL149" s="13" t="s">
        <v>104</v>
      </c>
      <c r="BM149" s="132" t="s">
        <v>215</v>
      </c>
    </row>
    <row r="150" spans="2:65" s="1" customFormat="1" ht="66.75" customHeight="1" x14ac:dyDescent="0.2">
      <c r="B150" s="120"/>
      <c r="C150" s="134" t="s">
        <v>216</v>
      </c>
      <c r="D150" s="134" t="s">
        <v>167</v>
      </c>
      <c r="E150" s="135" t="s">
        <v>217</v>
      </c>
      <c r="F150" s="136" t="s">
        <v>218</v>
      </c>
      <c r="G150" s="137" t="s">
        <v>103</v>
      </c>
      <c r="H150" s="138">
        <v>7</v>
      </c>
      <c r="I150" s="139"/>
      <c r="J150" s="139">
        <f t="shared" si="20"/>
        <v>0</v>
      </c>
      <c r="K150" s="140"/>
      <c r="L150" s="141"/>
      <c r="M150" s="142" t="s">
        <v>1</v>
      </c>
      <c r="N150" s="143" t="s">
        <v>38</v>
      </c>
      <c r="O150" s="130">
        <v>0</v>
      </c>
      <c r="P150" s="130">
        <f t="shared" si="21"/>
        <v>0</v>
      </c>
      <c r="Q150" s="130">
        <v>0</v>
      </c>
      <c r="R150" s="130">
        <f t="shared" si="22"/>
        <v>0</v>
      </c>
      <c r="S150" s="130">
        <v>0</v>
      </c>
      <c r="T150" s="131">
        <f t="shared" si="23"/>
        <v>0</v>
      </c>
      <c r="AR150" s="132" t="s">
        <v>130</v>
      </c>
      <c r="AT150" s="132" t="s">
        <v>167</v>
      </c>
      <c r="AU150" s="132" t="s">
        <v>105</v>
      </c>
      <c r="AY150" s="13" t="s">
        <v>99</v>
      </c>
      <c r="BE150" s="133">
        <f t="shared" si="24"/>
        <v>0</v>
      </c>
      <c r="BF150" s="133">
        <f t="shared" si="25"/>
        <v>0</v>
      </c>
      <c r="BG150" s="133">
        <f t="shared" si="26"/>
        <v>0</v>
      </c>
      <c r="BH150" s="133">
        <f t="shared" si="27"/>
        <v>0</v>
      </c>
      <c r="BI150" s="133">
        <f t="shared" si="28"/>
        <v>0</v>
      </c>
      <c r="BJ150" s="13" t="s">
        <v>105</v>
      </c>
      <c r="BK150" s="133">
        <f t="shared" si="29"/>
        <v>0</v>
      </c>
      <c r="BL150" s="13" t="s">
        <v>104</v>
      </c>
      <c r="BM150" s="132" t="s">
        <v>219</v>
      </c>
    </row>
    <row r="151" spans="2:65" s="1" customFormat="1" ht="47.25" customHeight="1" x14ac:dyDescent="0.2">
      <c r="B151" s="120"/>
      <c r="C151" s="121" t="s">
        <v>220</v>
      </c>
      <c r="D151" s="121" t="s">
        <v>100</v>
      </c>
      <c r="E151" s="122" t="s">
        <v>221</v>
      </c>
      <c r="F151" s="123" t="s">
        <v>222</v>
      </c>
      <c r="G151" s="124" t="s">
        <v>103</v>
      </c>
      <c r="H151" s="125">
        <v>4</v>
      </c>
      <c r="I151" s="126"/>
      <c r="J151" s="126">
        <f t="shared" si="20"/>
        <v>0</v>
      </c>
      <c r="K151" s="127"/>
      <c r="L151" s="25"/>
      <c r="M151" s="128" t="s">
        <v>1</v>
      </c>
      <c r="N151" s="129" t="s">
        <v>38</v>
      </c>
      <c r="O151" s="130">
        <v>0.41599999999999998</v>
      </c>
      <c r="P151" s="130">
        <f t="shared" si="21"/>
        <v>1.6639999999999999</v>
      </c>
      <c r="Q151" s="130">
        <v>0</v>
      </c>
      <c r="R151" s="130">
        <f t="shared" si="22"/>
        <v>0</v>
      </c>
      <c r="S151" s="130">
        <v>0</v>
      </c>
      <c r="T151" s="131">
        <f t="shared" si="23"/>
        <v>0</v>
      </c>
      <c r="AR151" s="132" t="s">
        <v>104</v>
      </c>
      <c r="AT151" s="132" t="s">
        <v>100</v>
      </c>
      <c r="AU151" s="132" t="s">
        <v>105</v>
      </c>
      <c r="AY151" s="13" t="s">
        <v>99</v>
      </c>
      <c r="BE151" s="133">
        <f t="shared" si="24"/>
        <v>0</v>
      </c>
      <c r="BF151" s="133">
        <f t="shared" si="25"/>
        <v>0</v>
      </c>
      <c r="BG151" s="133">
        <f t="shared" si="26"/>
        <v>0</v>
      </c>
      <c r="BH151" s="133">
        <f t="shared" si="27"/>
        <v>0</v>
      </c>
      <c r="BI151" s="133">
        <f t="shared" si="28"/>
        <v>0</v>
      </c>
      <c r="BJ151" s="13" t="s">
        <v>105</v>
      </c>
      <c r="BK151" s="133">
        <f t="shared" si="29"/>
        <v>0</v>
      </c>
      <c r="BL151" s="13" t="s">
        <v>104</v>
      </c>
      <c r="BM151" s="132" t="s">
        <v>223</v>
      </c>
    </row>
    <row r="152" spans="2:65" s="1" customFormat="1" ht="63" customHeight="1" x14ac:dyDescent="0.2">
      <c r="B152" s="120"/>
      <c r="C152" s="134" t="s">
        <v>224</v>
      </c>
      <c r="D152" s="134" t="s">
        <v>167</v>
      </c>
      <c r="E152" s="135" t="s">
        <v>225</v>
      </c>
      <c r="F152" s="136" t="s">
        <v>226</v>
      </c>
      <c r="G152" s="137" t="s">
        <v>103</v>
      </c>
      <c r="H152" s="138">
        <v>4</v>
      </c>
      <c r="I152" s="139"/>
      <c r="J152" s="139">
        <f t="shared" si="20"/>
        <v>0</v>
      </c>
      <c r="K152" s="140"/>
      <c r="L152" s="141"/>
      <c r="M152" s="142" t="s">
        <v>1</v>
      </c>
      <c r="N152" s="143" t="s">
        <v>38</v>
      </c>
      <c r="O152" s="130">
        <v>0</v>
      </c>
      <c r="P152" s="130">
        <f t="shared" si="21"/>
        <v>0</v>
      </c>
      <c r="Q152" s="130">
        <v>0</v>
      </c>
      <c r="R152" s="130">
        <f t="shared" si="22"/>
        <v>0</v>
      </c>
      <c r="S152" s="130">
        <v>0</v>
      </c>
      <c r="T152" s="131">
        <f t="shared" si="23"/>
        <v>0</v>
      </c>
      <c r="AR152" s="132" t="s">
        <v>130</v>
      </c>
      <c r="AT152" s="132" t="s">
        <v>167</v>
      </c>
      <c r="AU152" s="132" t="s">
        <v>105</v>
      </c>
      <c r="AY152" s="13" t="s">
        <v>99</v>
      </c>
      <c r="BE152" s="133">
        <f t="shared" si="24"/>
        <v>0</v>
      </c>
      <c r="BF152" s="133">
        <f t="shared" si="25"/>
        <v>0</v>
      </c>
      <c r="BG152" s="133">
        <f t="shared" si="26"/>
        <v>0</v>
      </c>
      <c r="BH152" s="133">
        <f t="shared" si="27"/>
        <v>0</v>
      </c>
      <c r="BI152" s="133">
        <f t="shared" si="28"/>
        <v>0</v>
      </c>
      <c r="BJ152" s="13" t="s">
        <v>105</v>
      </c>
      <c r="BK152" s="133">
        <f t="shared" si="29"/>
        <v>0</v>
      </c>
      <c r="BL152" s="13" t="s">
        <v>104</v>
      </c>
      <c r="BM152" s="132" t="s">
        <v>227</v>
      </c>
    </row>
    <row r="153" spans="2:65" s="1" customFormat="1" ht="41.25" customHeight="1" x14ac:dyDescent="0.2">
      <c r="B153" s="120"/>
      <c r="C153" s="121" t="s">
        <v>228</v>
      </c>
      <c r="D153" s="121" t="s">
        <v>100</v>
      </c>
      <c r="E153" s="122" t="s">
        <v>229</v>
      </c>
      <c r="F153" s="123" t="s">
        <v>230</v>
      </c>
      <c r="G153" s="124" t="s">
        <v>103</v>
      </c>
      <c r="H153" s="125">
        <v>5</v>
      </c>
      <c r="I153" s="126"/>
      <c r="J153" s="126">
        <f t="shared" si="20"/>
        <v>0</v>
      </c>
      <c r="K153" s="127"/>
      <c r="L153" s="25"/>
      <c r="M153" s="128" t="s">
        <v>1</v>
      </c>
      <c r="N153" s="129" t="s">
        <v>38</v>
      </c>
      <c r="O153" s="130">
        <v>1.625</v>
      </c>
      <c r="P153" s="130">
        <f t="shared" si="21"/>
        <v>8.125</v>
      </c>
      <c r="Q153" s="130">
        <v>0</v>
      </c>
      <c r="R153" s="130">
        <f t="shared" si="22"/>
        <v>0</v>
      </c>
      <c r="S153" s="130">
        <v>0</v>
      </c>
      <c r="T153" s="131">
        <f t="shared" si="23"/>
        <v>0</v>
      </c>
      <c r="AR153" s="132" t="s">
        <v>104</v>
      </c>
      <c r="AT153" s="132" t="s">
        <v>100</v>
      </c>
      <c r="AU153" s="132" t="s">
        <v>105</v>
      </c>
      <c r="AY153" s="13" t="s">
        <v>99</v>
      </c>
      <c r="BE153" s="133">
        <f t="shared" si="24"/>
        <v>0</v>
      </c>
      <c r="BF153" s="133">
        <f t="shared" si="25"/>
        <v>0</v>
      </c>
      <c r="BG153" s="133">
        <f t="shared" si="26"/>
        <v>0</v>
      </c>
      <c r="BH153" s="133">
        <f t="shared" si="27"/>
        <v>0</v>
      </c>
      <c r="BI153" s="133">
        <f t="shared" si="28"/>
        <v>0</v>
      </c>
      <c r="BJ153" s="13" t="s">
        <v>105</v>
      </c>
      <c r="BK153" s="133">
        <f t="shared" si="29"/>
        <v>0</v>
      </c>
      <c r="BL153" s="13" t="s">
        <v>104</v>
      </c>
      <c r="BM153" s="132" t="s">
        <v>231</v>
      </c>
    </row>
    <row r="154" spans="2:65" s="1" customFormat="1" ht="71.25" customHeight="1" x14ac:dyDescent="0.2">
      <c r="B154" s="120"/>
      <c r="C154" s="134" t="s">
        <v>170</v>
      </c>
      <c r="D154" s="134" t="s">
        <v>167</v>
      </c>
      <c r="E154" s="135" t="s">
        <v>232</v>
      </c>
      <c r="F154" s="136" t="s">
        <v>233</v>
      </c>
      <c r="G154" s="137" t="s">
        <v>103</v>
      </c>
      <c r="H154" s="138">
        <v>5</v>
      </c>
      <c r="I154" s="139"/>
      <c r="J154" s="139">
        <f t="shared" si="20"/>
        <v>0</v>
      </c>
      <c r="K154" s="140"/>
      <c r="L154" s="141"/>
      <c r="M154" s="142" t="s">
        <v>1</v>
      </c>
      <c r="N154" s="143" t="s">
        <v>38</v>
      </c>
      <c r="O154" s="130">
        <v>0</v>
      </c>
      <c r="P154" s="130">
        <f t="shared" si="21"/>
        <v>0</v>
      </c>
      <c r="Q154" s="130">
        <v>0</v>
      </c>
      <c r="R154" s="130">
        <f t="shared" si="22"/>
        <v>0</v>
      </c>
      <c r="S154" s="130">
        <v>0</v>
      </c>
      <c r="T154" s="131">
        <f t="shared" si="23"/>
        <v>0</v>
      </c>
      <c r="AR154" s="132" t="s">
        <v>130</v>
      </c>
      <c r="AT154" s="132" t="s">
        <v>167</v>
      </c>
      <c r="AU154" s="132" t="s">
        <v>105</v>
      </c>
      <c r="AY154" s="13" t="s">
        <v>99</v>
      </c>
      <c r="BE154" s="133">
        <f t="shared" si="24"/>
        <v>0</v>
      </c>
      <c r="BF154" s="133">
        <f t="shared" si="25"/>
        <v>0</v>
      </c>
      <c r="BG154" s="133">
        <f t="shared" si="26"/>
        <v>0</v>
      </c>
      <c r="BH154" s="133">
        <f t="shared" si="27"/>
        <v>0</v>
      </c>
      <c r="BI154" s="133">
        <f t="shared" si="28"/>
        <v>0</v>
      </c>
      <c r="BJ154" s="13" t="s">
        <v>105</v>
      </c>
      <c r="BK154" s="133">
        <f t="shared" si="29"/>
        <v>0</v>
      </c>
      <c r="BL154" s="13" t="s">
        <v>104</v>
      </c>
      <c r="BM154" s="132" t="s">
        <v>234</v>
      </c>
    </row>
    <row r="155" spans="2:65" s="1" customFormat="1" ht="55.5" customHeight="1" x14ac:dyDescent="0.2">
      <c r="B155" s="120"/>
      <c r="C155" s="121" t="s">
        <v>235</v>
      </c>
      <c r="D155" s="121" t="s">
        <v>100</v>
      </c>
      <c r="E155" s="122" t="s">
        <v>236</v>
      </c>
      <c r="F155" s="123" t="s">
        <v>237</v>
      </c>
      <c r="G155" s="124" t="s">
        <v>103</v>
      </c>
      <c r="H155" s="125">
        <v>7</v>
      </c>
      <c r="I155" s="126"/>
      <c r="J155" s="126">
        <f t="shared" si="20"/>
        <v>0</v>
      </c>
      <c r="K155" s="127"/>
      <c r="L155" s="25"/>
      <c r="M155" s="128" t="s">
        <v>1</v>
      </c>
      <c r="N155" s="129" t="s">
        <v>38</v>
      </c>
      <c r="O155" s="130">
        <v>1.625</v>
      </c>
      <c r="P155" s="130">
        <f t="shared" si="21"/>
        <v>11.375</v>
      </c>
      <c r="Q155" s="130">
        <v>0</v>
      </c>
      <c r="R155" s="130">
        <f t="shared" si="22"/>
        <v>0</v>
      </c>
      <c r="S155" s="130">
        <v>0</v>
      </c>
      <c r="T155" s="131">
        <f t="shared" si="23"/>
        <v>0</v>
      </c>
      <c r="AR155" s="132" t="s">
        <v>104</v>
      </c>
      <c r="AT155" s="132" t="s">
        <v>100</v>
      </c>
      <c r="AU155" s="132" t="s">
        <v>105</v>
      </c>
      <c r="AY155" s="13" t="s">
        <v>99</v>
      </c>
      <c r="BE155" s="133">
        <f t="shared" si="24"/>
        <v>0</v>
      </c>
      <c r="BF155" s="133">
        <f t="shared" si="25"/>
        <v>0</v>
      </c>
      <c r="BG155" s="133">
        <f t="shared" si="26"/>
        <v>0</v>
      </c>
      <c r="BH155" s="133">
        <f t="shared" si="27"/>
        <v>0</v>
      </c>
      <c r="BI155" s="133">
        <f t="shared" si="28"/>
        <v>0</v>
      </c>
      <c r="BJ155" s="13" t="s">
        <v>105</v>
      </c>
      <c r="BK155" s="133">
        <f t="shared" si="29"/>
        <v>0</v>
      </c>
      <c r="BL155" s="13" t="s">
        <v>104</v>
      </c>
      <c r="BM155" s="132" t="s">
        <v>238</v>
      </c>
    </row>
    <row r="156" spans="2:65" s="1" customFormat="1" ht="64.5" customHeight="1" x14ac:dyDescent="0.2">
      <c r="B156" s="120"/>
      <c r="C156" s="134" t="s">
        <v>239</v>
      </c>
      <c r="D156" s="134" t="s">
        <v>167</v>
      </c>
      <c r="E156" s="135" t="s">
        <v>240</v>
      </c>
      <c r="F156" s="136" t="s">
        <v>241</v>
      </c>
      <c r="G156" s="137" t="s">
        <v>103</v>
      </c>
      <c r="H156" s="138">
        <v>2</v>
      </c>
      <c r="I156" s="139"/>
      <c r="J156" s="139">
        <f t="shared" si="20"/>
        <v>0</v>
      </c>
      <c r="K156" s="140"/>
      <c r="L156" s="141"/>
      <c r="M156" s="142" t="s">
        <v>1</v>
      </c>
      <c r="N156" s="143" t="s">
        <v>38</v>
      </c>
      <c r="O156" s="130">
        <v>0</v>
      </c>
      <c r="P156" s="130">
        <f t="shared" si="21"/>
        <v>0</v>
      </c>
      <c r="Q156" s="130">
        <v>0</v>
      </c>
      <c r="R156" s="130">
        <f t="shared" si="22"/>
        <v>0</v>
      </c>
      <c r="S156" s="130">
        <v>0</v>
      </c>
      <c r="T156" s="131">
        <f t="shared" si="23"/>
        <v>0</v>
      </c>
      <c r="AR156" s="132" t="s">
        <v>130</v>
      </c>
      <c r="AT156" s="132" t="s">
        <v>167</v>
      </c>
      <c r="AU156" s="132" t="s">
        <v>105</v>
      </c>
      <c r="AY156" s="13" t="s">
        <v>99</v>
      </c>
      <c r="BE156" s="133">
        <f t="shared" si="24"/>
        <v>0</v>
      </c>
      <c r="BF156" s="133">
        <f t="shared" si="25"/>
        <v>0</v>
      </c>
      <c r="BG156" s="133">
        <f t="shared" si="26"/>
        <v>0</v>
      </c>
      <c r="BH156" s="133">
        <f t="shared" si="27"/>
        <v>0</v>
      </c>
      <c r="BI156" s="133">
        <f t="shared" si="28"/>
        <v>0</v>
      </c>
      <c r="BJ156" s="13" t="s">
        <v>105</v>
      </c>
      <c r="BK156" s="133">
        <f t="shared" si="29"/>
        <v>0</v>
      </c>
      <c r="BL156" s="13" t="s">
        <v>104</v>
      </c>
      <c r="BM156" s="132" t="s">
        <v>242</v>
      </c>
    </row>
    <row r="157" spans="2:65" s="1" customFormat="1" ht="60.75" customHeight="1" x14ac:dyDescent="0.2">
      <c r="B157" s="120"/>
      <c r="C157" s="134" t="s">
        <v>243</v>
      </c>
      <c r="D157" s="134" t="s">
        <v>167</v>
      </c>
      <c r="E157" s="135" t="s">
        <v>244</v>
      </c>
      <c r="F157" s="136" t="s">
        <v>245</v>
      </c>
      <c r="G157" s="137" t="s">
        <v>103</v>
      </c>
      <c r="H157" s="138">
        <v>5</v>
      </c>
      <c r="I157" s="139"/>
      <c r="J157" s="139">
        <f t="shared" si="20"/>
        <v>0</v>
      </c>
      <c r="K157" s="140"/>
      <c r="L157" s="141"/>
      <c r="M157" s="142" t="s">
        <v>1</v>
      </c>
      <c r="N157" s="143" t="s">
        <v>38</v>
      </c>
      <c r="O157" s="130">
        <v>0</v>
      </c>
      <c r="P157" s="130">
        <f t="shared" si="21"/>
        <v>0</v>
      </c>
      <c r="Q157" s="130">
        <v>0</v>
      </c>
      <c r="R157" s="130">
        <f t="shared" si="22"/>
        <v>0</v>
      </c>
      <c r="S157" s="130">
        <v>0</v>
      </c>
      <c r="T157" s="131">
        <f t="shared" si="23"/>
        <v>0</v>
      </c>
      <c r="AR157" s="132" t="s">
        <v>130</v>
      </c>
      <c r="AT157" s="132" t="s">
        <v>167</v>
      </c>
      <c r="AU157" s="132" t="s">
        <v>105</v>
      </c>
      <c r="AY157" s="13" t="s">
        <v>99</v>
      </c>
      <c r="BE157" s="133">
        <f t="shared" si="24"/>
        <v>0</v>
      </c>
      <c r="BF157" s="133">
        <f t="shared" si="25"/>
        <v>0</v>
      </c>
      <c r="BG157" s="133">
        <f t="shared" si="26"/>
        <v>0</v>
      </c>
      <c r="BH157" s="133">
        <f t="shared" si="27"/>
        <v>0</v>
      </c>
      <c r="BI157" s="133">
        <f t="shared" si="28"/>
        <v>0</v>
      </c>
      <c r="BJ157" s="13" t="s">
        <v>105</v>
      </c>
      <c r="BK157" s="133">
        <f t="shared" si="29"/>
        <v>0</v>
      </c>
      <c r="BL157" s="13" t="s">
        <v>104</v>
      </c>
      <c r="BM157" s="132" t="s">
        <v>246</v>
      </c>
    </row>
    <row r="158" spans="2:65" s="1" customFormat="1" ht="42" customHeight="1" x14ac:dyDescent="0.2">
      <c r="B158" s="120"/>
      <c r="C158" s="121" t="s">
        <v>247</v>
      </c>
      <c r="D158" s="121" t="s">
        <v>100</v>
      </c>
      <c r="E158" s="122" t="s">
        <v>248</v>
      </c>
      <c r="F158" s="123" t="s">
        <v>249</v>
      </c>
      <c r="G158" s="124" t="s">
        <v>103</v>
      </c>
      <c r="H158" s="125">
        <v>1</v>
      </c>
      <c r="I158" s="126"/>
      <c r="J158" s="126">
        <f t="shared" si="20"/>
        <v>0</v>
      </c>
      <c r="K158" s="127"/>
      <c r="L158" s="25"/>
      <c r="M158" s="128" t="s">
        <v>1</v>
      </c>
      <c r="N158" s="129" t="s">
        <v>38</v>
      </c>
      <c r="O158" s="130">
        <v>6.4560000000000004</v>
      </c>
      <c r="P158" s="130">
        <f t="shared" si="21"/>
        <v>6.4560000000000004</v>
      </c>
      <c r="Q158" s="130">
        <v>0</v>
      </c>
      <c r="R158" s="130">
        <f t="shared" si="22"/>
        <v>0</v>
      </c>
      <c r="S158" s="130">
        <v>0</v>
      </c>
      <c r="T158" s="131">
        <f t="shared" si="23"/>
        <v>0</v>
      </c>
      <c r="AR158" s="132" t="s">
        <v>104</v>
      </c>
      <c r="AT158" s="132" t="s">
        <v>100</v>
      </c>
      <c r="AU158" s="132" t="s">
        <v>105</v>
      </c>
      <c r="AY158" s="13" t="s">
        <v>99</v>
      </c>
      <c r="BE158" s="133">
        <f t="shared" si="24"/>
        <v>0</v>
      </c>
      <c r="BF158" s="133">
        <f t="shared" si="25"/>
        <v>0</v>
      </c>
      <c r="BG158" s="133">
        <f t="shared" si="26"/>
        <v>0</v>
      </c>
      <c r="BH158" s="133">
        <f t="shared" si="27"/>
        <v>0</v>
      </c>
      <c r="BI158" s="133">
        <f t="shared" si="28"/>
        <v>0</v>
      </c>
      <c r="BJ158" s="13" t="s">
        <v>105</v>
      </c>
      <c r="BK158" s="133">
        <f t="shared" si="29"/>
        <v>0</v>
      </c>
      <c r="BL158" s="13" t="s">
        <v>104</v>
      </c>
      <c r="BM158" s="132" t="s">
        <v>250</v>
      </c>
    </row>
    <row r="159" spans="2:65" s="1" customFormat="1" ht="78.75" customHeight="1" x14ac:dyDescent="0.2">
      <c r="B159" s="120"/>
      <c r="C159" s="134" t="s">
        <v>251</v>
      </c>
      <c r="D159" s="134" t="s">
        <v>167</v>
      </c>
      <c r="E159" s="135" t="s">
        <v>252</v>
      </c>
      <c r="F159" s="136" t="s">
        <v>253</v>
      </c>
      <c r="G159" s="137" t="s">
        <v>103</v>
      </c>
      <c r="H159" s="138">
        <v>1</v>
      </c>
      <c r="I159" s="139"/>
      <c r="J159" s="139">
        <f t="shared" si="20"/>
        <v>0</v>
      </c>
      <c r="K159" s="140"/>
      <c r="L159" s="141"/>
      <c r="M159" s="142" t="s">
        <v>1</v>
      </c>
      <c r="N159" s="143" t="s">
        <v>38</v>
      </c>
      <c r="O159" s="130">
        <v>0</v>
      </c>
      <c r="P159" s="130">
        <f t="shared" si="21"/>
        <v>0</v>
      </c>
      <c r="Q159" s="130">
        <v>0</v>
      </c>
      <c r="R159" s="130">
        <f t="shared" si="22"/>
        <v>0</v>
      </c>
      <c r="S159" s="130">
        <v>0</v>
      </c>
      <c r="T159" s="131">
        <f t="shared" si="23"/>
        <v>0</v>
      </c>
      <c r="AR159" s="132" t="s">
        <v>130</v>
      </c>
      <c r="AT159" s="132" t="s">
        <v>167</v>
      </c>
      <c r="AU159" s="132" t="s">
        <v>105</v>
      </c>
      <c r="AY159" s="13" t="s">
        <v>99</v>
      </c>
      <c r="BE159" s="133">
        <f t="shared" si="24"/>
        <v>0</v>
      </c>
      <c r="BF159" s="133">
        <f t="shared" si="25"/>
        <v>0</v>
      </c>
      <c r="BG159" s="133">
        <f t="shared" si="26"/>
        <v>0</v>
      </c>
      <c r="BH159" s="133">
        <f t="shared" si="27"/>
        <v>0</v>
      </c>
      <c r="BI159" s="133">
        <f t="shared" si="28"/>
        <v>0</v>
      </c>
      <c r="BJ159" s="13" t="s">
        <v>105</v>
      </c>
      <c r="BK159" s="133">
        <f t="shared" si="29"/>
        <v>0</v>
      </c>
      <c r="BL159" s="13" t="s">
        <v>104</v>
      </c>
      <c r="BM159" s="132" t="s">
        <v>254</v>
      </c>
    </row>
    <row r="160" spans="2:65" s="1" customFormat="1" ht="54.75" customHeight="1" x14ac:dyDescent="0.2">
      <c r="B160" s="120"/>
      <c r="C160" s="121" t="s">
        <v>255</v>
      </c>
      <c r="D160" s="121" t="s">
        <v>100</v>
      </c>
      <c r="E160" s="122" t="s">
        <v>256</v>
      </c>
      <c r="F160" s="123" t="s">
        <v>257</v>
      </c>
      <c r="G160" s="124" t="s">
        <v>103</v>
      </c>
      <c r="H160" s="125">
        <v>2</v>
      </c>
      <c r="I160" s="126"/>
      <c r="J160" s="126">
        <f t="shared" si="20"/>
        <v>0</v>
      </c>
      <c r="K160" s="127"/>
      <c r="L160" s="25"/>
      <c r="M160" s="128" t="s">
        <v>1</v>
      </c>
      <c r="N160" s="129" t="s">
        <v>38</v>
      </c>
      <c r="O160" s="130">
        <v>6.4560000000000004</v>
      </c>
      <c r="P160" s="130">
        <f t="shared" si="21"/>
        <v>12.912000000000001</v>
      </c>
      <c r="Q160" s="130">
        <v>0</v>
      </c>
      <c r="R160" s="130">
        <f t="shared" si="22"/>
        <v>0</v>
      </c>
      <c r="S160" s="130">
        <v>0</v>
      </c>
      <c r="T160" s="131">
        <f t="shared" si="23"/>
        <v>0</v>
      </c>
      <c r="AR160" s="132" t="s">
        <v>104</v>
      </c>
      <c r="AT160" s="132" t="s">
        <v>100</v>
      </c>
      <c r="AU160" s="132" t="s">
        <v>105</v>
      </c>
      <c r="AY160" s="13" t="s">
        <v>99</v>
      </c>
      <c r="BE160" s="133">
        <f t="shared" si="24"/>
        <v>0</v>
      </c>
      <c r="BF160" s="133">
        <f t="shared" si="25"/>
        <v>0</v>
      </c>
      <c r="BG160" s="133">
        <f t="shared" si="26"/>
        <v>0</v>
      </c>
      <c r="BH160" s="133">
        <f t="shared" si="27"/>
        <v>0</v>
      </c>
      <c r="BI160" s="133">
        <f t="shared" si="28"/>
        <v>0</v>
      </c>
      <c r="BJ160" s="13" t="s">
        <v>105</v>
      </c>
      <c r="BK160" s="133">
        <f t="shared" si="29"/>
        <v>0</v>
      </c>
      <c r="BL160" s="13" t="s">
        <v>104</v>
      </c>
      <c r="BM160" s="132" t="s">
        <v>258</v>
      </c>
    </row>
    <row r="161" spans="2:65" s="1" customFormat="1" ht="99.75" customHeight="1" x14ac:dyDescent="0.2">
      <c r="B161" s="120"/>
      <c r="C161" s="134" t="s">
        <v>259</v>
      </c>
      <c r="D161" s="134" t="s">
        <v>167</v>
      </c>
      <c r="E161" s="135" t="s">
        <v>260</v>
      </c>
      <c r="F161" s="136" t="s">
        <v>261</v>
      </c>
      <c r="G161" s="137" t="s">
        <v>103</v>
      </c>
      <c r="H161" s="138">
        <v>2</v>
      </c>
      <c r="I161" s="139"/>
      <c r="J161" s="139">
        <f t="shared" si="20"/>
        <v>0</v>
      </c>
      <c r="K161" s="140"/>
      <c r="L161" s="141"/>
      <c r="M161" s="144" t="s">
        <v>1</v>
      </c>
      <c r="N161" s="145" t="s">
        <v>38</v>
      </c>
      <c r="O161" s="146">
        <v>0</v>
      </c>
      <c r="P161" s="146">
        <f t="shared" si="21"/>
        <v>0</v>
      </c>
      <c r="Q161" s="146">
        <v>0</v>
      </c>
      <c r="R161" s="146">
        <f t="shared" si="22"/>
        <v>0</v>
      </c>
      <c r="S161" s="146">
        <v>0</v>
      </c>
      <c r="T161" s="147">
        <f t="shared" si="23"/>
        <v>0</v>
      </c>
      <c r="AR161" s="132" t="s">
        <v>130</v>
      </c>
      <c r="AT161" s="132" t="s">
        <v>167</v>
      </c>
      <c r="AU161" s="132" t="s">
        <v>105</v>
      </c>
      <c r="AY161" s="13" t="s">
        <v>99</v>
      </c>
      <c r="BE161" s="133">
        <f t="shared" si="24"/>
        <v>0</v>
      </c>
      <c r="BF161" s="133">
        <f t="shared" si="25"/>
        <v>0</v>
      </c>
      <c r="BG161" s="133">
        <f t="shared" si="26"/>
        <v>0</v>
      </c>
      <c r="BH161" s="133">
        <f t="shared" si="27"/>
        <v>0</v>
      </c>
      <c r="BI161" s="133">
        <f t="shared" si="28"/>
        <v>0</v>
      </c>
      <c r="BJ161" s="13" t="s">
        <v>105</v>
      </c>
      <c r="BK161" s="133">
        <f t="shared" si="29"/>
        <v>0</v>
      </c>
      <c r="BL161" s="13" t="s">
        <v>104</v>
      </c>
      <c r="BM161" s="132" t="s">
        <v>262</v>
      </c>
    </row>
    <row r="162" spans="2:65" s="1" customFormat="1" ht="7" customHeight="1" x14ac:dyDescent="0.2">
      <c r="B162" s="37"/>
      <c r="C162" s="38"/>
      <c r="D162" s="38"/>
      <c r="E162" s="38"/>
      <c r="F162" s="38"/>
      <c r="G162" s="38"/>
      <c r="H162" s="38"/>
      <c r="I162" s="38"/>
      <c r="J162" s="38"/>
      <c r="K162" s="38"/>
      <c r="L162" s="25"/>
    </row>
  </sheetData>
  <autoFilter ref="C116:K161" xr:uid="{00000000-0009-0000-0000-000001000000}"/>
  <mergeCells count="6">
    <mergeCell ref="E109:H10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Rekapitulácia stavby</vt:lpstr>
      <vt:lpstr>1. Krycí list rozpočtu</vt:lpstr>
      <vt:lpstr>19-1 - Náučný chodník Dúp...</vt:lpstr>
      <vt:lpstr>'1. Krycí list rozpočtu'!Názvy_tlače</vt:lpstr>
      <vt:lpstr>'19-1 - Náučný chodník Dúp...'!Názvy_tlače</vt:lpstr>
      <vt:lpstr>'Rekapitulácia stavby'!Názvy_tlače</vt:lpstr>
      <vt:lpstr>'19-1 - Náučný chodník Dúp...'!Oblasť_tlače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VladoCivan-PC\Vlado Civan</dc:creator>
  <cp:lastModifiedBy>Zuzana Pálovicsová</cp:lastModifiedBy>
  <cp:lastPrinted>2022-12-06T13:36:35Z</cp:lastPrinted>
  <dcterms:created xsi:type="dcterms:W3CDTF">2022-12-02T08:32:22Z</dcterms:created>
  <dcterms:modified xsi:type="dcterms:W3CDTF">2024-10-16T11:17:27Z</dcterms:modified>
</cp:coreProperties>
</file>