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Z:\Projekty\PRV_8.3_výzva_62_PRV_2022\Urbár Rudina\VO\"/>
    </mc:Choice>
  </mc:AlternateContent>
  <xr:revisionPtr revIDLastSave="0" documentId="13_ncr:1_{0376337C-E2AF-40FA-ABA4-2FBE74BA1A77}" xr6:coauthVersionLast="47" xr6:coauthVersionMax="47" xr10:uidLastSave="{00000000-0000-0000-0000-000000000000}"/>
  <bookViews>
    <workbookView xWindow="1510" yWindow="260" windowWidth="20450" windowHeight="20160" activeTab="3" xr2:uid="{00000000-000D-0000-FFFF-FFFF00000000}"/>
  </bookViews>
  <sheets>
    <sheet name="Rekapitulácia stavby" sheetId="1" r:id="rId1"/>
    <sheet name="1 - Zvážnica - protierózn..." sheetId="2" r:id="rId2"/>
    <sheet name="2 - Povrchové protierózne..." sheetId="3" r:id="rId3"/>
    <sheet name="3 - Vsakovacia nádrž" sheetId="4" r:id="rId4"/>
    <sheet name="4 - Odvodňovacia priekopa" sheetId="5" r:id="rId5"/>
    <sheet name="5 - Priepust cez cestu" sheetId="6" r:id="rId6"/>
    <sheet name="6 - Odvodňovací rigol" sheetId="7" r:id="rId7"/>
  </sheets>
  <definedNames>
    <definedName name="_xlnm._FilterDatabase" localSheetId="1" hidden="1">'1 - Zvážnica - protierózn...'!$C$120:$K$139</definedName>
    <definedName name="_xlnm._FilterDatabase" localSheetId="2" hidden="1">'2 - Povrchové protierózne...'!$C$117:$K$126</definedName>
    <definedName name="_xlnm._FilterDatabase" localSheetId="3" hidden="1">'3 - Vsakovacia nádrž'!$C$118:$K$139</definedName>
    <definedName name="_xlnm._FilterDatabase" localSheetId="4" hidden="1">'4 - Odvodňovacia priekopa'!$C$118:$K$133</definedName>
    <definedName name="_xlnm._FilterDatabase" localSheetId="5" hidden="1">'5 - Priepust cez cestu'!$C$121:$K$173</definedName>
    <definedName name="_xlnm._FilterDatabase" localSheetId="6" hidden="1">'6 - Odvodňovací rigol'!$C$119:$K$137</definedName>
    <definedName name="_xlnm.Print_Titles" localSheetId="1">'1 - Zvážnica - protierózn...'!$120:$120</definedName>
    <definedName name="_xlnm.Print_Titles" localSheetId="2">'2 - Povrchové protierózne...'!$117:$117</definedName>
    <definedName name="_xlnm.Print_Titles" localSheetId="3">'3 - Vsakovacia nádrž'!$118:$118</definedName>
    <definedName name="_xlnm.Print_Titles" localSheetId="4">'4 - Odvodňovacia priekopa'!$118:$118</definedName>
    <definedName name="_xlnm.Print_Titles" localSheetId="5">'5 - Priepust cez cestu'!$121:$121</definedName>
    <definedName name="_xlnm.Print_Titles" localSheetId="6">'6 - Odvodňovací rigol'!$119:$119</definedName>
    <definedName name="_xlnm.Print_Titles" localSheetId="0">'Rekapitulácia stavby'!$92:$92</definedName>
    <definedName name="_xlnm.Print_Area" localSheetId="1">'1 - Zvážnica - protierózn...'!$C$4:$J$76,'1 - Zvážnica - protierózn...'!$C$82:$J$102,'1 - Zvážnica - protierózn...'!$C$108:$J$139</definedName>
    <definedName name="_xlnm.Print_Area" localSheetId="2">'2 - Povrchové protierózne...'!$C$4:$J$76,'2 - Povrchové protierózne...'!$C$82:$J$99,'2 - Povrchové protierózne...'!$C$105:$J$126</definedName>
    <definedName name="_xlnm.Print_Area" localSheetId="3">'3 - Vsakovacia nádrž'!$C$4:$J$76,'3 - Vsakovacia nádrž'!$C$82:$J$100,'3 - Vsakovacia nádrž'!$C$106:$J$139</definedName>
    <definedName name="_xlnm.Print_Area" localSheetId="4">'4 - Odvodňovacia priekopa'!$C$4:$J$76,'4 - Odvodňovacia priekopa'!$C$82:$J$100,'4 - Odvodňovacia priekopa'!$C$106:$J$133</definedName>
    <definedName name="_xlnm.Print_Area" localSheetId="5">'5 - Priepust cez cestu'!$C$4:$J$76,'5 - Priepust cez cestu'!$C$82:$J$103,'5 - Priepust cez cestu'!$C$109:$J$173</definedName>
    <definedName name="_xlnm.Print_Area" localSheetId="6">'6 - Odvodňovací rigol'!$C$4:$J$76,'6 - Odvodňovací rigol'!$C$82:$J$101,'6 - Odvodňovací rigol'!$C$107:$J$137</definedName>
    <definedName name="_xlnm.Print_Area" localSheetId="0">'Rekapitulácia stavby'!$D$4:$AO$76,'Rekapitulácia stavby'!$C$82:$AQ$101</definedName>
  </definedNames>
  <calcPr calcId="181029"/>
</workbook>
</file>

<file path=xl/calcChain.xml><?xml version="1.0" encoding="utf-8"?>
<calcChain xmlns="http://schemas.openxmlformats.org/spreadsheetml/2006/main">
  <c r="J37" i="7" l="1"/>
  <c r="J36" i="7"/>
  <c r="AY100" i="1" s="1"/>
  <c r="J35" i="7"/>
  <c r="AX100" i="1" s="1"/>
  <c r="BI137" i="7"/>
  <c r="BH137" i="7"/>
  <c r="BG137" i="7"/>
  <c r="BE137" i="7"/>
  <c r="T137" i="7"/>
  <c r="R137" i="7"/>
  <c r="P137" i="7"/>
  <c r="BI136" i="7"/>
  <c r="BH136" i="7"/>
  <c r="BG136" i="7"/>
  <c r="BE136" i="7"/>
  <c r="T136" i="7"/>
  <c r="R136" i="7"/>
  <c r="P136" i="7"/>
  <c r="BI133" i="7"/>
  <c r="BH133" i="7"/>
  <c r="BG133" i="7"/>
  <c r="BE133" i="7"/>
  <c r="T133" i="7"/>
  <c r="R133" i="7"/>
  <c r="P133" i="7"/>
  <c r="BI132" i="7"/>
  <c r="BH132" i="7"/>
  <c r="BG132" i="7"/>
  <c r="BE132" i="7"/>
  <c r="T132" i="7"/>
  <c r="R132" i="7"/>
  <c r="P132" i="7"/>
  <c r="BI129" i="7"/>
  <c r="BH129" i="7"/>
  <c r="BG129" i="7"/>
  <c r="BE129" i="7"/>
  <c r="T129" i="7"/>
  <c r="R129" i="7"/>
  <c r="P129" i="7"/>
  <c r="BI127" i="7"/>
  <c r="BH127" i="7"/>
  <c r="BG127" i="7"/>
  <c r="BE127" i="7"/>
  <c r="T127" i="7"/>
  <c r="R127" i="7"/>
  <c r="P127" i="7"/>
  <c r="BI126" i="7"/>
  <c r="BH126" i="7"/>
  <c r="BG126" i="7"/>
  <c r="BE126" i="7"/>
  <c r="T126" i="7"/>
  <c r="R126" i="7"/>
  <c r="P126" i="7"/>
  <c r="BI125" i="7"/>
  <c r="BH125" i="7"/>
  <c r="BG125" i="7"/>
  <c r="BE125" i="7"/>
  <c r="T125" i="7"/>
  <c r="R125" i="7"/>
  <c r="P125" i="7"/>
  <c r="BI123" i="7"/>
  <c r="BH123" i="7"/>
  <c r="BG123" i="7"/>
  <c r="BE123" i="7"/>
  <c r="T123" i="7"/>
  <c r="R123" i="7"/>
  <c r="P123" i="7"/>
  <c r="J117" i="7"/>
  <c r="J116" i="7"/>
  <c r="F116" i="7"/>
  <c r="F114" i="7"/>
  <c r="E112" i="7"/>
  <c r="J92" i="7"/>
  <c r="J91" i="7"/>
  <c r="F91" i="7"/>
  <c r="F89" i="7"/>
  <c r="E87" i="7"/>
  <c r="J18" i="7"/>
  <c r="E18" i="7"/>
  <c r="F92" i="7" s="1"/>
  <c r="J17" i="7"/>
  <c r="J12" i="7"/>
  <c r="J114" i="7" s="1"/>
  <c r="E7" i="7"/>
  <c r="E110" i="7"/>
  <c r="J37" i="6"/>
  <c r="J36" i="6"/>
  <c r="AY99" i="1" s="1"/>
  <c r="J35" i="6"/>
  <c r="AX99" i="1" s="1"/>
  <c r="BI173" i="6"/>
  <c r="BH173" i="6"/>
  <c r="BG173" i="6"/>
  <c r="BE173" i="6"/>
  <c r="T173" i="6"/>
  <c r="R173" i="6"/>
  <c r="P173" i="6"/>
  <c r="BI172" i="6"/>
  <c r="BH172" i="6"/>
  <c r="BG172" i="6"/>
  <c r="BE172" i="6"/>
  <c r="T172" i="6"/>
  <c r="R172" i="6"/>
  <c r="P172" i="6"/>
  <c r="BI168" i="6"/>
  <c r="BH168" i="6"/>
  <c r="BG168" i="6"/>
  <c r="BE168" i="6"/>
  <c r="T168" i="6"/>
  <c r="R168" i="6"/>
  <c r="P168" i="6"/>
  <c r="BI167" i="6"/>
  <c r="BH167" i="6"/>
  <c r="BG167" i="6"/>
  <c r="BE167" i="6"/>
  <c r="T167" i="6"/>
  <c r="R167" i="6"/>
  <c r="P167" i="6"/>
  <c r="BI164" i="6"/>
  <c r="BH164" i="6"/>
  <c r="BG164" i="6"/>
  <c r="BE164" i="6"/>
  <c r="T164" i="6"/>
  <c r="R164" i="6"/>
  <c r="P164" i="6"/>
  <c r="BI162" i="6"/>
  <c r="BH162" i="6"/>
  <c r="BG162" i="6"/>
  <c r="BE162" i="6"/>
  <c r="T162" i="6"/>
  <c r="R162" i="6"/>
  <c r="P162" i="6"/>
  <c r="BI160" i="6"/>
  <c r="BH160" i="6"/>
  <c r="BG160" i="6"/>
  <c r="BE160" i="6"/>
  <c r="T160" i="6"/>
  <c r="R160" i="6"/>
  <c r="P160" i="6"/>
  <c r="BI159" i="6"/>
  <c r="BH159" i="6"/>
  <c r="BG159" i="6"/>
  <c r="BE159" i="6"/>
  <c r="T159" i="6"/>
  <c r="R159" i="6"/>
  <c r="P159" i="6"/>
  <c r="BI158" i="6"/>
  <c r="BH158" i="6"/>
  <c r="BG158" i="6"/>
  <c r="BE158" i="6"/>
  <c r="T158" i="6"/>
  <c r="R158" i="6"/>
  <c r="P158" i="6"/>
  <c r="BI157" i="6"/>
  <c r="BH157" i="6"/>
  <c r="BG157" i="6"/>
  <c r="BE157" i="6"/>
  <c r="T157" i="6"/>
  <c r="R157" i="6"/>
  <c r="P157" i="6"/>
  <c r="BI153" i="6"/>
  <c r="BH153" i="6"/>
  <c r="BG153" i="6"/>
  <c r="BE153" i="6"/>
  <c r="T153" i="6"/>
  <c r="T152" i="6" s="1"/>
  <c r="R153" i="6"/>
  <c r="R152" i="6" s="1"/>
  <c r="P153" i="6"/>
  <c r="P152" i="6" s="1"/>
  <c r="BI149" i="6"/>
  <c r="BH149" i="6"/>
  <c r="BG149" i="6"/>
  <c r="BE149" i="6"/>
  <c r="T149" i="6"/>
  <c r="R149" i="6"/>
  <c r="P149" i="6"/>
  <c r="BI143" i="6"/>
  <c r="BH143" i="6"/>
  <c r="BG143" i="6"/>
  <c r="BE143" i="6"/>
  <c r="T143" i="6"/>
  <c r="R143" i="6"/>
  <c r="P143" i="6"/>
  <c r="BI139" i="6"/>
  <c r="BH139" i="6"/>
  <c r="BG139" i="6"/>
  <c r="BE139" i="6"/>
  <c r="T139" i="6"/>
  <c r="R139" i="6"/>
  <c r="P139" i="6"/>
  <c r="BI138" i="6"/>
  <c r="BH138" i="6"/>
  <c r="BG138" i="6"/>
  <c r="BE138" i="6"/>
  <c r="T138" i="6"/>
  <c r="R138" i="6"/>
  <c r="P138" i="6"/>
  <c r="BI137" i="6"/>
  <c r="BH137" i="6"/>
  <c r="BG137" i="6"/>
  <c r="BE137" i="6"/>
  <c r="T137" i="6"/>
  <c r="R137" i="6"/>
  <c r="P137" i="6"/>
  <c r="BI134" i="6"/>
  <c r="BH134" i="6"/>
  <c r="BG134" i="6"/>
  <c r="BE134" i="6"/>
  <c r="T134" i="6"/>
  <c r="R134" i="6"/>
  <c r="P134" i="6"/>
  <c r="BI129" i="6"/>
  <c r="BH129" i="6"/>
  <c r="BG129" i="6"/>
  <c r="BE129" i="6"/>
  <c r="T129" i="6"/>
  <c r="R129" i="6"/>
  <c r="P129" i="6"/>
  <c r="BI125" i="6"/>
  <c r="BH125" i="6"/>
  <c r="BG125" i="6"/>
  <c r="BE125" i="6"/>
  <c r="T125" i="6"/>
  <c r="R125" i="6"/>
  <c r="P125" i="6"/>
  <c r="J119" i="6"/>
  <c r="J118" i="6"/>
  <c r="F118" i="6"/>
  <c r="F116" i="6"/>
  <c r="E114" i="6"/>
  <c r="J92" i="6"/>
  <c r="J91" i="6"/>
  <c r="F91" i="6"/>
  <c r="F89" i="6"/>
  <c r="E87" i="6"/>
  <c r="J18" i="6"/>
  <c r="E18" i="6"/>
  <c r="F119" i="6"/>
  <c r="J17" i="6"/>
  <c r="J12" i="6"/>
  <c r="J116" i="6" s="1"/>
  <c r="E7" i="6"/>
  <c r="E85" i="6" s="1"/>
  <c r="J37" i="5"/>
  <c r="J36" i="5"/>
  <c r="AY98" i="1"/>
  <c r="J35" i="5"/>
  <c r="AX98" i="1" s="1"/>
  <c r="BI133" i="5"/>
  <c r="BH133" i="5"/>
  <c r="BG133" i="5"/>
  <c r="BE133" i="5"/>
  <c r="T133" i="5"/>
  <c r="T132" i="5"/>
  <c r="R133" i="5"/>
  <c r="R132" i="5" s="1"/>
  <c r="P133" i="5"/>
  <c r="P132" i="5"/>
  <c r="BI129" i="5"/>
  <c r="BH129" i="5"/>
  <c r="BG129" i="5"/>
  <c r="BE129" i="5"/>
  <c r="T129" i="5"/>
  <c r="R129" i="5"/>
  <c r="P129" i="5"/>
  <c r="BI128" i="5"/>
  <c r="BH128" i="5"/>
  <c r="BG128" i="5"/>
  <c r="BE128" i="5"/>
  <c r="T128" i="5"/>
  <c r="R128" i="5"/>
  <c r="P128" i="5"/>
  <c r="BI127" i="5"/>
  <c r="BH127" i="5"/>
  <c r="BG127" i="5"/>
  <c r="BE127" i="5"/>
  <c r="T127" i="5"/>
  <c r="R127" i="5"/>
  <c r="P127" i="5"/>
  <c r="BI126" i="5"/>
  <c r="BH126" i="5"/>
  <c r="BG126" i="5"/>
  <c r="BE126" i="5"/>
  <c r="T126" i="5"/>
  <c r="R126" i="5"/>
  <c r="P126" i="5"/>
  <c r="BI122" i="5"/>
  <c r="BH122" i="5"/>
  <c r="BG122" i="5"/>
  <c r="BE122" i="5"/>
  <c r="T122" i="5"/>
  <c r="R122" i="5"/>
  <c r="P122" i="5"/>
  <c r="J116" i="5"/>
  <c r="J115" i="5"/>
  <c r="F115" i="5"/>
  <c r="F113" i="5"/>
  <c r="E111" i="5"/>
  <c r="J92" i="5"/>
  <c r="J91" i="5"/>
  <c r="F91" i="5"/>
  <c r="F89" i="5"/>
  <c r="E87" i="5"/>
  <c r="J18" i="5"/>
  <c r="E18" i="5"/>
  <c r="F116" i="5"/>
  <c r="J17" i="5"/>
  <c r="J12" i="5"/>
  <c r="J113" i="5" s="1"/>
  <c r="E7" i="5"/>
  <c r="E85" i="5" s="1"/>
  <c r="J37" i="4"/>
  <c r="J36" i="4"/>
  <c r="AY97" i="1"/>
  <c r="J35" i="4"/>
  <c r="AX97" i="1"/>
  <c r="BI139" i="4"/>
  <c r="BH139" i="4"/>
  <c r="BG139" i="4"/>
  <c r="BE139" i="4"/>
  <c r="T139" i="4"/>
  <c r="T138" i="4"/>
  <c r="R139" i="4"/>
  <c r="R138" i="4"/>
  <c r="P139" i="4"/>
  <c r="P138" i="4"/>
  <c r="BI137" i="4"/>
  <c r="BH137" i="4"/>
  <c r="BG137" i="4"/>
  <c r="BE137" i="4"/>
  <c r="T137" i="4"/>
  <c r="R137" i="4"/>
  <c r="P137" i="4"/>
  <c r="BI133" i="4"/>
  <c r="BH133" i="4"/>
  <c r="BG133" i="4"/>
  <c r="BE133" i="4"/>
  <c r="T133" i="4"/>
  <c r="R133" i="4"/>
  <c r="P133" i="4"/>
  <c r="BI132" i="4"/>
  <c r="BH132" i="4"/>
  <c r="BG132" i="4"/>
  <c r="BE132" i="4"/>
  <c r="T132" i="4"/>
  <c r="R132" i="4"/>
  <c r="P132" i="4"/>
  <c r="BI131" i="4"/>
  <c r="BH131" i="4"/>
  <c r="BG131" i="4"/>
  <c r="BE131" i="4"/>
  <c r="T131" i="4"/>
  <c r="R131" i="4"/>
  <c r="P131" i="4"/>
  <c r="BI130" i="4"/>
  <c r="BH130" i="4"/>
  <c r="BG130" i="4"/>
  <c r="BE130" i="4"/>
  <c r="T130" i="4"/>
  <c r="R130" i="4"/>
  <c r="P130" i="4"/>
  <c r="BI122" i="4"/>
  <c r="BH122" i="4"/>
  <c r="BG122" i="4"/>
  <c r="BE122" i="4"/>
  <c r="T122" i="4"/>
  <c r="R122" i="4"/>
  <c r="P122" i="4"/>
  <c r="J116" i="4"/>
  <c r="J115" i="4"/>
  <c r="F115" i="4"/>
  <c r="F113" i="4"/>
  <c r="E111" i="4"/>
  <c r="J92" i="4"/>
  <c r="J91" i="4"/>
  <c r="F91" i="4"/>
  <c r="F89" i="4"/>
  <c r="E87" i="4"/>
  <c r="J18" i="4"/>
  <c r="E18" i="4"/>
  <c r="F92" i="4" s="1"/>
  <c r="J17" i="4"/>
  <c r="J12" i="4"/>
  <c r="J113" i="4" s="1"/>
  <c r="E7" i="4"/>
  <c r="E85" i="4"/>
  <c r="J37" i="3"/>
  <c r="J36" i="3"/>
  <c r="AY96" i="1" s="1"/>
  <c r="J35" i="3"/>
  <c r="AX96" i="1" s="1"/>
  <c r="BI126" i="3"/>
  <c r="BH126" i="3"/>
  <c r="BG126" i="3"/>
  <c r="BE126" i="3"/>
  <c r="T126" i="3"/>
  <c r="R126" i="3"/>
  <c r="P126" i="3"/>
  <c r="BI121" i="3"/>
  <c r="BH121" i="3"/>
  <c r="BG121" i="3"/>
  <c r="BE121" i="3"/>
  <c r="T121" i="3"/>
  <c r="R121" i="3"/>
  <c r="P121" i="3"/>
  <c r="J115" i="3"/>
  <c r="J114" i="3"/>
  <c r="F114" i="3"/>
  <c r="F112" i="3"/>
  <c r="E110" i="3"/>
  <c r="J92" i="3"/>
  <c r="J91" i="3"/>
  <c r="F91" i="3"/>
  <c r="F89" i="3"/>
  <c r="E87" i="3"/>
  <c r="J18" i="3"/>
  <c r="E18" i="3"/>
  <c r="F115" i="3"/>
  <c r="J17" i="3"/>
  <c r="J12" i="3"/>
  <c r="J112" i="3" s="1"/>
  <c r="E7" i="3"/>
  <c r="E108" i="3" s="1"/>
  <c r="J37" i="2"/>
  <c r="J36" i="2"/>
  <c r="AY95" i="1"/>
  <c r="J35" i="2"/>
  <c r="AX95" i="1"/>
  <c r="BI139" i="2"/>
  <c r="BH139" i="2"/>
  <c r="BG139" i="2"/>
  <c r="BE139" i="2"/>
  <c r="T139" i="2"/>
  <c r="T138" i="2"/>
  <c r="R139" i="2"/>
  <c r="R138" i="2"/>
  <c r="P139" i="2"/>
  <c r="P138" i="2"/>
  <c r="BI137" i="2"/>
  <c r="BH137" i="2"/>
  <c r="BG137" i="2"/>
  <c r="BE137" i="2"/>
  <c r="T137" i="2"/>
  <c r="R137" i="2"/>
  <c r="P137" i="2"/>
  <c r="BI136" i="2"/>
  <c r="BH136" i="2"/>
  <c r="BG136" i="2"/>
  <c r="BE136" i="2"/>
  <c r="T136" i="2"/>
  <c r="R136" i="2"/>
  <c r="P136" i="2"/>
  <c r="BI132" i="2"/>
  <c r="BH132" i="2"/>
  <c r="BG132" i="2"/>
  <c r="BE132" i="2"/>
  <c r="T132" i="2"/>
  <c r="T131" i="2"/>
  <c r="R132" i="2"/>
  <c r="R131" i="2"/>
  <c r="P132" i="2"/>
  <c r="P131" i="2"/>
  <c r="BI130" i="2"/>
  <c r="BH130" i="2"/>
  <c r="BG130" i="2"/>
  <c r="BE130" i="2"/>
  <c r="T130" i="2"/>
  <c r="R130" i="2"/>
  <c r="P130" i="2"/>
  <c r="BI129" i="2"/>
  <c r="BH129" i="2"/>
  <c r="BG129" i="2"/>
  <c r="BE129" i="2"/>
  <c r="T129" i="2"/>
  <c r="R129" i="2"/>
  <c r="P129" i="2"/>
  <c r="BI128" i="2"/>
  <c r="BH128" i="2"/>
  <c r="F36" i="2" s="1"/>
  <c r="BG128" i="2"/>
  <c r="BE128" i="2"/>
  <c r="T128" i="2"/>
  <c r="R128" i="2"/>
  <c r="P128" i="2"/>
  <c r="BI124" i="2"/>
  <c r="BH124" i="2"/>
  <c r="BG124" i="2"/>
  <c r="BE124" i="2"/>
  <c r="T124" i="2"/>
  <c r="R124" i="2"/>
  <c r="P124" i="2"/>
  <c r="J118" i="2"/>
  <c r="J117" i="2"/>
  <c r="F117" i="2"/>
  <c r="F115" i="2"/>
  <c r="E113" i="2"/>
  <c r="J92" i="2"/>
  <c r="J91" i="2"/>
  <c r="F91" i="2"/>
  <c r="F89" i="2"/>
  <c r="E87" i="2"/>
  <c r="J18" i="2"/>
  <c r="E18" i="2"/>
  <c r="F92" i="2" s="1"/>
  <c r="J17" i="2"/>
  <c r="J12" i="2"/>
  <c r="J89" i="2" s="1"/>
  <c r="E7" i="2"/>
  <c r="E85" i="2"/>
  <c r="L90" i="1"/>
  <c r="AM90" i="1"/>
  <c r="AM89" i="1"/>
  <c r="L89" i="1"/>
  <c r="AM87" i="1"/>
  <c r="L87" i="1"/>
  <c r="L85" i="1"/>
  <c r="L84" i="1"/>
  <c r="BK136" i="2"/>
  <c r="BK124" i="2"/>
  <c r="BK126" i="3"/>
  <c r="BK133" i="4"/>
  <c r="BK137" i="4"/>
  <c r="J130" i="4"/>
  <c r="BK130" i="4"/>
  <c r="BK128" i="5"/>
  <c r="J129" i="5"/>
  <c r="BK129" i="5"/>
  <c r="J160" i="6"/>
  <c r="BK157" i="6"/>
  <c r="J139" i="6"/>
  <c r="J168" i="6"/>
  <c r="BK139" i="6"/>
  <c r="J172" i="6"/>
  <c r="J138" i="6"/>
  <c r="J129" i="6"/>
  <c r="BK172" i="6"/>
  <c r="J157" i="6"/>
  <c r="J137" i="7"/>
  <c r="BK125" i="7"/>
  <c r="J133" i="7"/>
  <c r="J126" i="7"/>
  <c r="BK133" i="7"/>
  <c r="BK139" i="2"/>
  <c r="BK137" i="2"/>
  <c r="BK129" i="2"/>
  <c r="J139" i="2"/>
  <c r="J129" i="2"/>
  <c r="BK121" i="3"/>
  <c r="J137" i="4"/>
  <c r="J131" i="4"/>
  <c r="J122" i="4"/>
  <c r="BK122" i="4"/>
  <c r="J126" i="5"/>
  <c r="J127" i="5"/>
  <c r="BK126" i="5"/>
  <c r="J162" i="6"/>
  <c r="J143" i="6"/>
  <c r="BK129" i="6"/>
  <c r="BK158" i="6"/>
  <c r="BK137" i="6"/>
  <c r="J158" i="6"/>
  <c r="BK143" i="6"/>
  <c r="BK159" i="6"/>
  <c r="J132" i="7"/>
  <c r="J127" i="7"/>
  <c r="BK136" i="7"/>
  <c r="J125" i="7"/>
  <c r="BK132" i="7"/>
  <c r="AS94" i="1"/>
  <c r="BK130" i="2"/>
  <c r="J124" i="2"/>
  <c r="J130" i="2"/>
  <c r="J126" i="3"/>
  <c r="J133" i="4"/>
  <c r="BK131" i="4"/>
  <c r="J132" i="4"/>
  <c r="BK133" i="5"/>
  <c r="J133" i="5"/>
  <c r="J122" i="5"/>
  <c r="BK167" i="6"/>
  <c r="J153" i="6"/>
  <c r="J137" i="6"/>
  <c r="BK173" i="6"/>
  <c r="BK149" i="6"/>
  <c r="BK125" i="6"/>
  <c r="BK168" i="6"/>
  <c r="J125" i="6"/>
  <c r="BK164" i="6"/>
  <c r="BK160" i="6"/>
  <c r="BK134" i="6"/>
  <c r="BK129" i="7"/>
  <c r="J136" i="7"/>
  <c r="J123" i="7"/>
  <c r="BK127" i="7"/>
  <c r="J137" i="2"/>
  <c r="J136" i="2"/>
  <c r="J132" i="2"/>
  <c r="BK128" i="2"/>
  <c r="BK132" i="2"/>
  <c r="J128" i="2"/>
  <c r="J121" i="3"/>
  <c r="BK139" i="4"/>
  <c r="BK132" i="4"/>
  <c r="J139" i="4"/>
  <c r="BK122" i="5"/>
  <c r="J128" i="5"/>
  <c r="BK127" i="5"/>
  <c r="J159" i="6"/>
  <c r="J149" i="6"/>
  <c r="J134" i="6"/>
  <c r="J164" i="6"/>
  <c r="BK138" i="6"/>
  <c r="J167" i="6"/>
  <c r="J173" i="6"/>
  <c r="BK162" i="6"/>
  <c r="BK153" i="6"/>
  <c r="BK126" i="7"/>
  <c r="J129" i="7"/>
  <c r="BK137" i="7"/>
  <c r="BK123" i="7"/>
  <c r="BK123" i="2" l="1"/>
  <c r="J123" i="2" s="1"/>
  <c r="J98" i="2" s="1"/>
  <c r="T135" i="2"/>
  <c r="P121" i="4"/>
  <c r="P120" i="4"/>
  <c r="P119" i="4" s="1"/>
  <c r="AU97" i="1" s="1"/>
  <c r="R121" i="5"/>
  <c r="R120" i="5"/>
  <c r="R119" i="5" s="1"/>
  <c r="P124" i="6"/>
  <c r="BK156" i="6"/>
  <c r="J156" i="6"/>
  <c r="J100" i="6" s="1"/>
  <c r="R161" i="6"/>
  <c r="R171" i="6"/>
  <c r="R122" i="7"/>
  <c r="P123" i="2"/>
  <c r="P135" i="2"/>
  <c r="P122" i="2" s="1"/>
  <c r="P121" i="2" s="1"/>
  <c r="AU95" i="1" s="1"/>
  <c r="R120" i="3"/>
  <c r="R119" i="3" s="1"/>
  <c r="R118" i="3" s="1"/>
  <c r="R121" i="4"/>
  <c r="R120" i="4"/>
  <c r="R119" i="4" s="1"/>
  <c r="P121" i="5"/>
  <c r="P120" i="5" s="1"/>
  <c r="P119" i="5" s="1"/>
  <c r="AU98" i="1" s="1"/>
  <c r="T124" i="6"/>
  <c r="BK161" i="6"/>
  <c r="J161" i="6"/>
  <c r="J101" i="6" s="1"/>
  <c r="BK171" i="6"/>
  <c r="J171" i="6" s="1"/>
  <c r="J102" i="6" s="1"/>
  <c r="T171" i="6"/>
  <c r="P128" i="7"/>
  <c r="T123" i="2"/>
  <c r="T122" i="2"/>
  <c r="T121" i="2" s="1"/>
  <c r="R135" i="2"/>
  <c r="BK120" i="3"/>
  <c r="J120" i="3"/>
  <c r="J98" i="3" s="1"/>
  <c r="T120" i="3"/>
  <c r="T119" i="3" s="1"/>
  <c r="T118" i="3" s="1"/>
  <c r="T121" i="4"/>
  <c r="T120" i="4"/>
  <c r="T119" i="4" s="1"/>
  <c r="T121" i="5"/>
  <c r="T120" i="5" s="1"/>
  <c r="T119" i="5" s="1"/>
  <c r="BK124" i="6"/>
  <c r="J124" i="6"/>
  <c r="J98" i="6" s="1"/>
  <c r="R156" i="6"/>
  <c r="P161" i="6"/>
  <c r="P171" i="6"/>
  <c r="P122" i="7"/>
  <c r="BK128" i="7"/>
  <c r="J128" i="7" s="1"/>
  <c r="J99" i="7" s="1"/>
  <c r="R128" i="7"/>
  <c r="BK135" i="7"/>
  <c r="J135" i="7" s="1"/>
  <c r="J100" i="7" s="1"/>
  <c r="R135" i="7"/>
  <c r="R123" i="2"/>
  <c r="R122" i="2" s="1"/>
  <c r="R121" i="2" s="1"/>
  <c r="BK135" i="2"/>
  <c r="J135" i="2"/>
  <c r="J100" i="2" s="1"/>
  <c r="P120" i="3"/>
  <c r="P119" i="3" s="1"/>
  <c r="P118" i="3" s="1"/>
  <c r="AU96" i="1" s="1"/>
  <c r="BK121" i="4"/>
  <c r="J121" i="4" s="1"/>
  <c r="J98" i="4" s="1"/>
  <c r="BK121" i="5"/>
  <c r="J121" i="5"/>
  <c r="J98" i="5" s="1"/>
  <c r="R124" i="6"/>
  <c r="R123" i="6" s="1"/>
  <c r="R122" i="6" s="1"/>
  <c r="P156" i="6"/>
  <c r="T156" i="6"/>
  <c r="T161" i="6"/>
  <c r="BK122" i="7"/>
  <c r="J122" i="7" s="1"/>
  <c r="J98" i="7" s="1"/>
  <c r="T122" i="7"/>
  <c r="T128" i="7"/>
  <c r="P135" i="7"/>
  <c r="T135" i="7"/>
  <c r="BK131" i="2"/>
  <c r="J131" i="2"/>
  <c r="J99" i="2" s="1"/>
  <c r="BK152" i="6"/>
  <c r="J152" i="6" s="1"/>
  <c r="J99" i="6" s="1"/>
  <c r="BK138" i="2"/>
  <c r="J138" i="2"/>
  <c r="J101" i="2" s="1"/>
  <c r="BK138" i="4"/>
  <c r="J138" i="4" s="1"/>
  <c r="J99" i="4" s="1"/>
  <c r="BK132" i="5"/>
  <c r="J132" i="5"/>
  <c r="J99" i="5" s="1"/>
  <c r="F117" i="7"/>
  <c r="BF133" i="7"/>
  <c r="BF136" i="7"/>
  <c r="E85" i="7"/>
  <c r="BF125" i="7"/>
  <c r="BF126" i="7"/>
  <c r="J89" i="7"/>
  <c r="BF123" i="7"/>
  <c r="BF137" i="7"/>
  <c r="BF127" i="7"/>
  <c r="BF129" i="7"/>
  <c r="BF132" i="7"/>
  <c r="BK120" i="5"/>
  <c r="J120" i="5" s="1"/>
  <c r="J97" i="5" s="1"/>
  <c r="F92" i="6"/>
  <c r="BF153" i="6"/>
  <c r="BF173" i="6"/>
  <c r="J89" i="6"/>
  <c r="E112" i="6"/>
  <c r="BF125" i="6"/>
  <c r="BF129" i="6"/>
  <c r="BF137" i="6"/>
  <c r="BF157" i="6"/>
  <c r="BF160" i="6"/>
  <c r="BF162" i="6"/>
  <c r="BF167" i="6"/>
  <c r="BF168" i="6"/>
  <c r="BF172" i="6"/>
  <c r="BF134" i="6"/>
  <c r="BF138" i="6"/>
  <c r="BF139" i="6"/>
  <c r="BF143" i="6"/>
  <c r="BF149" i="6"/>
  <c r="BF158" i="6"/>
  <c r="BF159" i="6"/>
  <c r="BF164" i="6"/>
  <c r="E109" i="5"/>
  <c r="BF126" i="5"/>
  <c r="BF127" i="5"/>
  <c r="J89" i="5"/>
  <c r="F92" i="5"/>
  <c r="BF122" i="5"/>
  <c r="BF133" i="5"/>
  <c r="BF128" i="5"/>
  <c r="BF129" i="5"/>
  <c r="E109" i="4"/>
  <c r="BF130" i="4"/>
  <c r="BF133" i="4"/>
  <c r="BF139" i="4"/>
  <c r="F116" i="4"/>
  <c r="J89" i="4"/>
  <c r="BF122" i="4"/>
  <c r="BF131" i="4"/>
  <c r="BF132" i="4"/>
  <c r="BF137" i="4"/>
  <c r="BF126" i="3"/>
  <c r="E85" i="3"/>
  <c r="J89" i="3"/>
  <c r="F92" i="3"/>
  <c r="BF121" i="3"/>
  <c r="E111" i="2"/>
  <c r="BF130" i="2"/>
  <c r="BF136" i="2"/>
  <c r="BF137" i="2"/>
  <c r="BF139" i="2"/>
  <c r="J115" i="2"/>
  <c r="F118" i="2"/>
  <c r="BF124" i="2"/>
  <c r="BF128" i="2"/>
  <c r="BF129" i="2"/>
  <c r="BF132" i="2"/>
  <c r="BC95" i="1"/>
  <c r="F37" i="2"/>
  <c r="BD95" i="1"/>
  <c r="F35" i="3"/>
  <c r="BB96" i="1"/>
  <c r="J33" i="4"/>
  <c r="AV97" i="1"/>
  <c r="F37" i="4"/>
  <c r="BD97" i="1"/>
  <c r="F33" i="5"/>
  <c r="AZ98" i="1"/>
  <c r="F36" i="6"/>
  <c r="BC99" i="1" s="1"/>
  <c r="F35" i="7"/>
  <c r="BB100" i="1"/>
  <c r="J33" i="2"/>
  <c r="AV95" i="1"/>
  <c r="F37" i="3"/>
  <c r="BD96" i="1"/>
  <c r="J33" i="3"/>
  <c r="AV96" i="1" s="1"/>
  <c r="F35" i="4"/>
  <c r="BB97" i="1"/>
  <c r="F37" i="5"/>
  <c r="BD98" i="1"/>
  <c r="F33" i="6"/>
  <c r="AZ99" i="1"/>
  <c r="J33" i="7"/>
  <c r="AV100" i="1" s="1"/>
  <c r="F37" i="7"/>
  <c r="BD100" i="1"/>
  <c r="F33" i="2"/>
  <c r="AZ95" i="1"/>
  <c r="F33" i="3"/>
  <c r="AZ96" i="1"/>
  <c r="F36" i="4"/>
  <c r="BC97" i="1" s="1"/>
  <c r="F36" i="5"/>
  <c r="BC98" i="1"/>
  <c r="F35" i="6"/>
  <c r="BB99" i="1"/>
  <c r="J33" i="6"/>
  <c r="AV99" i="1"/>
  <c r="F36" i="7"/>
  <c r="BC100" i="1" s="1"/>
  <c r="F35" i="2"/>
  <c r="BB95" i="1"/>
  <c r="F36" i="3"/>
  <c r="BC96" i="1"/>
  <c r="F33" i="4"/>
  <c r="AZ97" i="1"/>
  <c r="F35" i="5"/>
  <c r="BB98" i="1" s="1"/>
  <c r="J33" i="5"/>
  <c r="AV98" i="1"/>
  <c r="F37" i="6"/>
  <c r="BD99" i="1"/>
  <c r="F33" i="7"/>
  <c r="AZ100" i="1"/>
  <c r="P121" i="7" l="1"/>
  <c r="P120" i="7"/>
  <c r="AU100" i="1"/>
  <c r="T123" i="6"/>
  <c r="T122" i="6"/>
  <c r="T121" i="7"/>
  <c r="T120" i="7" s="1"/>
  <c r="R121" i="7"/>
  <c r="R120" i="7" s="1"/>
  <c r="P123" i="6"/>
  <c r="P122" i="6"/>
  <c r="AU99" i="1"/>
  <c r="BK123" i="6"/>
  <c r="J123" i="6"/>
  <c r="J97" i="6" s="1"/>
  <c r="BK120" i="4"/>
  <c r="J120" i="4" s="1"/>
  <c r="J97" i="4" s="1"/>
  <c r="BK121" i="7"/>
  <c r="BK120" i="7"/>
  <c r="J120" i="7"/>
  <c r="BK122" i="2"/>
  <c r="J122" i="2" s="1"/>
  <c r="J97" i="2" s="1"/>
  <c r="BK119" i="3"/>
  <c r="J119" i="3"/>
  <c r="J97" i="3"/>
  <c r="BK119" i="5"/>
  <c r="J119" i="5"/>
  <c r="F34" i="2"/>
  <c r="BA95" i="1" s="1"/>
  <c r="J34" i="5"/>
  <c r="AW98" i="1" s="1"/>
  <c r="AT98" i="1" s="1"/>
  <c r="F34" i="6"/>
  <c r="BA99" i="1" s="1"/>
  <c r="J30" i="7"/>
  <c r="AG100" i="1"/>
  <c r="J34" i="2"/>
  <c r="AW95" i="1" s="1"/>
  <c r="AT95" i="1" s="1"/>
  <c r="F34" i="5"/>
  <c r="BA98" i="1"/>
  <c r="J34" i="7"/>
  <c r="AW100" i="1" s="1"/>
  <c r="AT100" i="1" s="1"/>
  <c r="AN100" i="1" s="1"/>
  <c r="BD94" i="1"/>
  <c r="W33" i="1" s="1"/>
  <c r="F34" i="7"/>
  <c r="BA100" i="1"/>
  <c r="J34" i="3"/>
  <c r="AW96" i="1" s="1"/>
  <c r="AT96" i="1" s="1"/>
  <c r="J34" i="4"/>
  <c r="AW97" i="1" s="1"/>
  <c r="AT97" i="1" s="1"/>
  <c r="J34" i="6"/>
  <c r="AW99" i="1"/>
  <c r="AT99" i="1"/>
  <c r="AZ94" i="1"/>
  <c r="W29" i="1"/>
  <c r="F34" i="3"/>
  <c r="BA96" i="1" s="1"/>
  <c r="F34" i="4"/>
  <c r="BA97" i="1"/>
  <c r="J30" i="5"/>
  <c r="AG98" i="1"/>
  <c r="BB94" i="1"/>
  <c r="W31" i="1"/>
  <c r="BC94" i="1"/>
  <c r="W32" i="1" s="1"/>
  <c r="BK118" i="3" l="1"/>
  <c r="J118" i="3"/>
  <c r="J121" i="7"/>
  <c r="J97" i="7"/>
  <c r="BK119" i="4"/>
  <c r="J119" i="4"/>
  <c r="J96" i="4" s="1"/>
  <c r="J96" i="7"/>
  <c r="BK121" i="2"/>
  <c r="J121" i="2"/>
  <c r="BK122" i="6"/>
  <c r="J122" i="6"/>
  <c r="J39" i="7"/>
  <c r="AN98" i="1"/>
  <c r="J96" i="5"/>
  <c r="J39" i="5"/>
  <c r="AU94" i="1"/>
  <c r="J30" i="2"/>
  <c r="AG95" i="1"/>
  <c r="J30" i="3"/>
  <c r="AG96" i="1" s="1"/>
  <c r="J30" i="6"/>
  <c r="AG99" i="1"/>
  <c r="BA94" i="1"/>
  <c r="AW94" i="1" s="1"/>
  <c r="AK30" i="1" s="1"/>
  <c r="AX94" i="1"/>
  <c r="AV94" i="1"/>
  <c r="AK29" i="1" s="1"/>
  <c r="AY94" i="1"/>
  <c r="J39" i="3" l="1"/>
  <c r="J39" i="2"/>
  <c r="J39" i="6"/>
  <c r="J96" i="6"/>
  <c r="J96" i="2"/>
  <c r="J96" i="3"/>
  <c r="AN95" i="1"/>
  <c r="AN96" i="1"/>
  <c r="AN99" i="1"/>
  <c r="AT94" i="1"/>
  <c r="W30" i="1"/>
  <c r="J30" i="4"/>
  <c r="AG97" i="1" s="1"/>
  <c r="AG94" i="1" s="1"/>
  <c r="AK26" i="1" s="1"/>
  <c r="AK35" i="1" s="1"/>
  <c r="J39" i="4" l="1"/>
  <c r="AN94" i="1"/>
  <c r="AN97" i="1"/>
</calcChain>
</file>

<file path=xl/sharedStrings.xml><?xml version="1.0" encoding="utf-8"?>
<sst xmlns="http://schemas.openxmlformats.org/spreadsheetml/2006/main" count="2226" uniqueCount="312">
  <si>
    <t>Export Komplet</t>
  </si>
  <si>
    <t/>
  </si>
  <si>
    <t>2.0</t>
  </si>
  <si>
    <t>False</t>
  </si>
  <si>
    <t>{48c04361-b594-4b24-8240-4356ea57862c}</t>
  </si>
  <si>
    <t>&gt;&gt;  skryté stĺpce  &lt;&lt;</t>
  </si>
  <si>
    <t>0,01</t>
  </si>
  <si>
    <t>20</t>
  </si>
  <si>
    <t>REKAPITULÁCIA STAVBY</t>
  </si>
  <si>
    <t>v ---  nižšie sa nachádzajú doplnkové a pomocné údaje k zostavám  --- v</t>
  </si>
  <si>
    <t>Návod na vyplnenie</t>
  </si>
  <si>
    <t>0,001</t>
  </si>
  <si>
    <t>Kód:</t>
  </si>
  <si>
    <t>0101</t>
  </si>
  <si>
    <t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</si>
  <si>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</si>
  <si>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Opatrenia na zlepšenie zadržiavania vody na pozemkoch Urbár Rudina Pozemkové spoločenstvo</t>
  </si>
  <si>
    <t>JKSO:</t>
  </si>
  <si>
    <t>KS:</t>
  </si>
  <si>
    <t>Miesto:</t>
  </si>
  <si>
    <t xml:space="preserve">Rudina </t>
  </si>
  <si>
    <t>Dátum:</t>
  </si>
  <si>
    <t>Objednávateľ:</t>
  </si>
  <si>
    <t>IČO:</t>
  </si>
  <si>
    <t>Urbár Rudina Pozemkové spoločenstvo</t>
  </si>
  <si>
    <t>IČ DPH:</t>
  </si>
  <si>
    <t>Zhotoviteľ:</t>
  </si>
  <si>
    <t>Vyplň údaj</t>
  </si>
  <si>
    <t>Projektant:</t>
  </si>
  <si>
    <t>Ing.arch.Stanislav Sýkora</t>
  </si>
  <si>
    <t>True</t>
  </si>
  <si>
    <t>Spracovateľ:</t>
  </si>
  <si>
    <t>Stanislav Hlubina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</si>
  <si>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</si>
  <si>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</si>
  <si>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</si>
  <si>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</si>
  <si>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</si>
  <si>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</si>
  <si>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</si>
  <si>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</si>
  <si>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</si>
  <si>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</si>
  <si>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</si>
  <si>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</si>
  <si>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</si>
  <si>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</si>
  <si>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</si>
  <si>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</si>
  <si>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</si>
  <si>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</si>
  <si>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</si>
  <si>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</si>
  <si>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</si>
  <si>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</si>
  <si>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</si>
  <si>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</si>
  <si>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</si>
  <si>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</si>
  <si>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</si>
  <si>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</si>
  <si>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</si>
  <si>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</si>
  <si>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</si>
  <si>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</si>
  <si>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</si>
  <si>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</si>
  <si>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</si>
  <si>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</si>
  <si>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</si>
  <si>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</si>
  <si>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</si>
  <si>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</si>
  <si>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</si>
  <si>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</si>
  <si>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</si>
  <si>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</si>
  <si>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</si>
  <si>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/</t>
  </si>
  <si>
    <t>1</t>
  </si>
  <si>
    <t>Zvážnica - protierózna odrážka</t>
  </si>
  <si>
    <t>STA</t>
  </si>
  <si>
    <t>{b31afb5d-f8c4-4254-bbe6-221f136d7066}</t>
  </si>
  <si>
    <t>2</t>
  </si>
  <si>
    <t>Povrchové protierózne úpravy</t>
  </si>
  <si>
    <t>{bc1b2648-28e7-4eec-bbc6-ccdc94068ed0}</t>
  </si>
  <si>
    <t>3</t>
  </si>
  <si>
    <t>Vsakovacia nádrž</t>
  </si>
  <si>
    <t>{af5869ee-d604-4009-9d1a-fe0c1f441aca}</t>
  </si>
  <si>
    <t>4</t>
  </si>
  <si>
    <t>Odvodňovacia priekopa</t>
  </si>
  <si>
    <t>{19f6ff24-f198-4974-9f2a-a6033e71d866}</t>
  </si>
  <si>
    <t>5</t>
  </si>
  <si>
    <t>Priepust cez cestu</t>
  </si>
  <si>
    <t>{b9265787-f639-43c2-b492-80dde1fa92da}</t>
  </si>
  <si>
    <t>6</t>
  </si>
  <si>
    <t>Odvodňovací rigol</t>
  </si>
  <si>
    <t>{6e9d6537-c430-46ce-8414-a936b27304e8}</t>
  </si>
  <si>
    <t>KRYCÍ LIST ROZPOČTU</t>
  </si>
  <si>
    <t>Objekt:</t>
  </si>
  <si>
    <t>1 - Zvážnica - protierózna odrážka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</si>
  <si>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</si>
  <si>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</si>
  <si>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</si>
  <si>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</si>
  <si>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</si>
  <si>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</si>
  <si>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1 - Zemné práce</t>
  </si>
  <si>
    <t xml:space="preserve">    4 - Vodorovné konštrukcie</t>
  </si>
  <si>
    <t xml:space="preserve">    99 - Presun hmôt HSV</t>
  </si>
  <si>
    <t>VRN - Investičné náklady neobsiahnuté v cenách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</si>
  <si>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</si>
  <si>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</si>
  <si>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</si>
  <si>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</si>
  <si>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</si>
  <si>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</si>
  <si>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</si>
  <si>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</si>
  <si>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</si>
  <si>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</si>
  <si>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</si>
  <si>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</si>
  <si>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</si>
  <si>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</si>
  <si>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</si>
  <si>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Zemné práce</t>
  </si>
  <si>
    <t>K</t>
  </si>
  <si>
    <t>132301201.S</t>
  </si>
  <si>
    <t>Výkop ryhy šírky 600-2000mm hor 4 do 100 m3</t>
  </si>
  <si>
    <t>m3</t>
  </si>
  <si>
    <t>39519636</t>
  </si>
  <si>
    <t>VV</t>
  </si>
  <si>
    <t>59ks, dľžka 500cm šírka 90cm hľbka 30cm</t>
  </si>
  <si>
    <t>5,00*0,90*0,30*11</t>
  </si>
  <si>
    <t>Súčet</t>
  </si>
  <si>
    <t>162201102.S</t>
  </si>
  <si>
    <t>Vodorovné premiestnenie výkopku z horniny 1-4 nad 20-50m</t>
  </si>
  <si>
    <t>2059274220</t>
  </si>
  <si>
    <t>167101101.S</t>
  </si>
  <si>
    <t>Nakladanie neuľahnutého výkopku z hornín tr.1-4 do 100 m3</t>
  </si>
  <si>
    <t>1673998904</t>
  </si>
  <si>
    <t>171203112.S</t>
  </si>
  <si>
    <t>Uloženie a hrubé rozhrnutie výkopku bez zhutnenia na svahu nad 1:5 do 1:2</t>
  </si>
  <si>
    <t>-1155429887</t>
  </si>
  <si>
    <t>Vodorovné konštrukcie</t>
  </si>
  <si>
    <t>467951220.S</t>
  </si>
  <si>
    <t>Prah drevený dvojitý z guľatiny priemer 200-290 mm</t>
  </si>
  <si>
    <t>m</t>
  </si>
  <si>
    <t>343003452</t>
  </si>
  <si>
    <t>5,00*11</t>
  </si>
  <si>
    <t>99</t>
  </si>
  <si>
    <t>Presun hmôt HSV</t>
  </si>
  <si>
    <t>998332011.S</t>
  </si>
  <si>
    <t>Presun hmôt pre úpravy vodných tokov a kanály dĺžky do 7000 m, hrádze ochranné, rybničné a ostatné</t>
  </si>
  <si>
    <t>t</t>
  </si>
  <si>
    <t>336993062</t>
  </si>
  <si>
    <t>7</t>
  </si>
  <si>
    <t>998332091.S</t>
  </si>
  <si>
    <t>Príplatok k cene za zväčšený presun pre úpravy vodných tokov a kanály dĺžky do 7000 m, hrádze ochranné, rybničné a ostatné nad vymedzenú najväčšiu dopravnú vzdialenosť do 1000 m</t>
  </si>
  <si>
    <t>659620530</t>
  </si>
  <si>
    <t>VRN</t>
  </si>
  <si>
    <t>Investičné náklady neobsiahnuté v cenách</t>
  </si>
  <si>
    <t>8</t>
  </si>
  <si>
    <t>000900013.S</t>
  </si>
  <si>
    <t>Sťažené dopravné podmienky</t>
  </si>
  <si>
    <t>%</t>
  </si>
  <si>
    <t>1024</t>
  </si>
  <si>
    <t>1658452562</t>
  </si>
  <si>
    <t>2 - Povrchové protierózne úpravy</t>
  </si>
  <si>
    <t>131301101.S</t>
  </si>
  <si>
    <t>Výkop nezapaženej jamy v hornine 4, do 100 m3</t>
  </si>
  <si>
    <t>507599020</t>
  </si>
  <si>
    <t>dľžka 1870m</t>
  </si>
  <si>
    <t>jama šírka 300cm dĺžka 150cm hľbka 100cm, medzera medzi zásekmi 75 až 150cm</t>
  </si>
  <si>
    <t>3,00*1,50*1,00*(1789/(1,125+1,50))</t>
  </si>
  <si>
    <t>171101101.S</t>
  </si>
  <si>
    <t>Uloženie sypaniny do násypu súdržnej horniny s mierou zhutnenia podľa Proctor-Standard na 95 %</t>
  </si>
  <si>
    <t>2101172083</t>
  </si>
  <si>
    <t>3 - Vsakovacia nádrž</t>
  </si>
  <si>
    <t>218974843</t>
  </si>
  <si>
    <t>horná šírka x dľžka - 7,0x5,0m</t>
  </si>
  <si>
    <t>dolná šírka x dľžka - 5,0x3,0m</t>
  </si>
  <si>
    <t>hľbka - 1,0m</t>
  </si>
  <si>
    <t>objem 1ks nádrže - 24,30 m3</t>
  </si>
  <si>
    <t>počet kusov - 32</t>
  </si>
  <si>
    <t>778,7</t>
  </si>
  <si>
    <t>573785073</t>
  </si>
  <si>
    <t>-1806658979</t>
  </si>
  <si>
    <t>196612591</t>
  </si>
  <si>
    <t>182001123.S</t>
  </si>
  <si>
    <t>Plošná úprava terénu pri nerovnostiach terénu nad 100-150 mm na svahu nad 1:2-1:1</t>
  </si>
  <si>
    <t>m2</t>
  </si>
  <si>
    <t>676837965</t>
  </si>
  <si>
    <t>vytvarovanie terénu po výkopoch 32ks</t>
  </si>
  <si>
    <t>(7,00+2,50*2)*(5,00+2,50*2)*32</t>
  </si>
  <si>
    <t>182101101.S</t>
  </si>
  <si>
    <t>Svahovanie trvalých svahov v zárezoch v hornine triedy 1-4</t>
  </si>
  <si>
    <t>-1489191369</t>
  </si>
  <si>
    <t>-1665181731</t>
  </si>
  <si>
    <t>4 - Odvodňovacia priekopa</t>
  </si>
  <si>
    <t>132301101.S</t>
  </si>
  <si>
    <t>Výkop ryhy do šírky 600 mm v horn.4 do 100 m3</t>
  </si>
  <si>
    <t>-953952837</t>
  </si>
  <si>
    <t>dľžka 11000cm š.50cm hľbka 50cm</t>
  </si>
  <si>
    <t xml:space="preserve">110,00*0,50*0,50 </t>
  </si>
  <si>
    <t>162301101.S</t>
  </si>
  <si>
    <t>Vodorovné premiestnenie výkopku po spevnenej ceste z horniny tr.1-4, do 100 m3 na vzdialenosť do 500 m</t>
  </si>
  <si>
    <t>1132036325</t>
  </si>
  <si>
    <t>-1425627766</t>
  </si>
  <si>
    <t>-162545659</t>
  </si>
  <si>
    <t>-1103724934</t>
  </si>
  <si>
    <t>110,00*(0,50+0,50*2)</t>
  </si>
  <si>
    <t>887372880</t>
  </si>
  <si>
    <t>5 - Priepust cez cestu</t>
  </si>
  <si>
    <t xml:space="preserve">    8 - Rúrové vedenie</t>
  </si>
  <si>
    <t xml:space="preserve">    9 - Ostatné konštrukcie a práce-búranie</t>
  </si>
  <si>
    <t>19</t>
  </si>
  <si>
    <t>630224501</t>
  </si>
  <si>
    <t>pre šachtu</t>
  </si>
  <si>
    <t>1,00*1,00*1,00*2</t>
  </si>
  <si>
    <t>-286329969</t>
  </si>
  <si>
    <t>1ks priepust dľžky 11,0m</t>
  </si>
  <si>
    <t>1ks priepust dľžky 6,0m</t>
  </si>
  <si>
    <t>17,00*0,60*0,80</t>
  </si>
  <si>
    <t>1605269833</t>
  </si>
  <si>
    <t>2,00+8,16-4,384</t>
  </si>
  <si>
    <t>961532386</t>
  </si>
  <si>
    <t>-107223695</t>
  </si>
  <si>
    <t>174101001.S</t>
  </si>
  <si>
    <t>Zásyp sypaninou so zhutnením jám, šachiet, rýh, zárezov alebo okolo objektov do 100 m3</t>
  </si>
  <si>
    <t>-832377637</t>
  </si>
  <si>
    <t>"výkop" 8,16</t>
  </si>
  <si>
    <t>"odpočet lôžka+obsypu" -(2,756+1,02)</t>
  </si>
  <si>
    <t>175101102.S</t>
  </si>
  <si>
    <t>Obsyp potrubia sypaninou z vhodných hornín 1 až 4 s prehodením sypaniny</t>
  </si>
  <si>
    <t>1963448895</t>
  </si>
  <si>
    <t>obsyp potrubia výška obsypu 40cm</t>
  </si>
  <si>
    <t xml:space="preserve">17,00*0,60*0,40 </t>
  </si>
  <si>
    <t>odpočet potrubia</t>
  </si>
  <si>
    <t xml:space="preserve">-17,00*3,14*0,1575*0,1575 </t>
  </si>
  <si>
    <t>M</t>
  </si>
  <si>
    <t>583310000900.S</t>
  </si>
  <si>
    <t>Kamenivo ťažené hrubé frakcia 4-8 mm</t>
  </si>
  <si>
    <t>-842289222</t>
  </si>
  <si>
    <t>2,756*2,0</t>
  </si>
  <si>
    <t>451572111.S</t>
  </si>
  <si>
    <t>Lôžko pod potrubie, stoky a drobné objekty, v otvorenom výkope z kameniva drobného ťaženého 0-4 mm</t>
  </si>
  <si>
    <t>-517556175</t>
  </si>
  <si>
    <t>17,00*0,60*0,10</t>
  </si>
  <si>
    <t>Rúrové vedenie</t>
  </si>
  <si>
    <t>15</t>
  </si>
  <si>
    <t>894401111.S</t>
  </si>
  <si>
    <t>Osadenie betónového dielca pre šachty, rovná alebo prechodová skruž TBS</t>
  </si>
  <si>
    <t>ks</t>
  </si>
  <si>
    <t>-124860866</t>
  </si>
  <si>
    <t>16</t>
  </si>
  <si>
    <t>592240002600.S</t>
  </si>
  <si>
    <t>Skruž betónová pre kanalizačnú šachtu DN 1000, Dxvxhr 1000x1000x hr.100 mm</t>
  </si>
  <si>
    <t>-56807089</t>
  </si>
  <si>
    <t>21</t>
  </si>
  <si>
    <t>899202111.S</t>
  </si>
  <si>
    <t>Osadenie liatinovej mreže vrátane rámu a koša na bahno hmotnosti jednotlivo nad 50 do 100 kg</t>
  </si>
  <si>
    <t>-1650501643</t>
  </si>
  <si>
    <t>18</t>
  </si>
  <si>
    <t>592240000000.S</t>
  </si>
  <si>
    <t>Poklop oceľový mrežový DN 1000 atypické prevedenie s ukotvením</t>
  </si>
  <si>
    <t>-976857903</t>
  </si>
  <si>
    <t>9</t>
  </si>
  <si>
    <t>Ostatné konštrukcie a práce-búranie</t>
  </si>
  <si>
    <t>14</t>
  </si>
  <si>
    <t>919441211.S</t>
  </si>
  <si>
    <t>Čelo priepustu z muriva z lomového kameňa z rúr DN 300 až DN 500</t>
  </si>
  <si>
    <t>837068510</t>
  </si>
  <si>
    <t>"kamenný nához na vzdušnej strane cesty" 2</t>
  </si>
  <si>
    <t>10</t>
  </si>
  <si>
    <t>919541111.S</t>
  </si>
  <si>
    <t>Zhotovenie priepustu alebo zjazdu z rúr plastových HDPE ryhovaných hrdlových alebo spojkových DN 300</t>
  </si>
  <si>
    <t>12910684</t>
  </si>
  <si>
    <t>6,00+11,00</t>
  </si>
  <si>
    <t>11</t>
  </si>
  <si>
    <t>286140018000.S</t>
  </si>
  <si>
    <t>Rúra hladká PP pre gravitačnú kanalizáciu DN 315, SN 4, dĺ. 6 m</t>
  </si>
  <si>
    <t>279759571</t>
  </si>
  <si>
    <t>971046021.S</t>
  </si>
  <si>
    <t>Jadrové vrty diamantovými korunkami do D 300 mm do stien - betónových, obkladov -0,00155t</t>
  </si>
  <si>
    <t>cm</t>
  </si>
  <si>
    <t>753933939</t>
  </si>
  <si>
    <t>10*2*2</t>
  </si>
  <si>
    <t>12</t>
  </si>
  <si>
    <t>1807285563</t>
  </si>
  <si>
    <t>13</t>
  </si>
  <si>
    <t>853159496</t>
  </si>
  <si>
    <t>6 - Odvodňovací rigol</t>
  </si>
  <si>
    <t>13554984</t>
  </si>
  <si>
    <t>44,00*0,60*0,60</t>
  </si>
  <si>
    <t>-2102088409</t>
  </si>
  <si>
    <t>904683327</t>
  </si>
  <si>
    <t>729880129</t>
  </si>
  <si>
    <t>918101112.S</t>
  </si>
  <si>
    <t>Lôžko pod obrubníky, krajníky alebo obruby z dlažobných kociek z betónu prostého tr. C 16/20</t>
  </si>
  <si>
    <t>-820334410</t>
  </si>
  <si>
    <t>44,00*0,70*0,10</t>
  </si>
  <si>
    <t>935112211.S</t>
  </si>
  <si>
    <t>Osadenie priekop. žľabu z betón. priekopových tvárnic šírky 500- 800 mm do betónu C 12/15</t>
  </si>
  <si>
    <t>-289834844</t>
  </si>
  <si>
    <t>592270000300</t>
  </si>
  <si>
    <t xml:space="preserve">Betónový žľab U 50/50/50 výrobca Insempre </t>
  </si>
  <si>
    <t>1470780056</t>
  </si>
  <si>
    <t>44,00*1,05</t>
  </si>
  <si>
    <t>304612127</t>
  </si>
  <si>
    <t>64160934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</si>
</sst>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40" x14ac:knownFonts="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  <family val="1"/>
      <charset val="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9" fillId="0" borderId="0" applyNumberFormat="0" applyFill="0" applyBorder="0" applyAlignment="0" applyProtection="0"/>
  </cellStyleXfs>
  <cellXfs count="237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7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0" fontId="18" fillId="0" borderId="3" xfId="0" applyFont="1" applyBorder="1" applyAlignment="1">
      <alignment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21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3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5" borderId="7" xfId="0" applyFill="1" applyBorder="1" applyAlignment="1">
      <alignment vertical="center"/>
    </xf>
    <xf numFmtId="0" fontId="24" fillId="5" borderId="0" xfId="0" applyFont="1" applyFill="1" applyAlignment="1">
      <alignment horizontal="center" vertical="center"/>
    </xf>
    <xf numFmtId="0" fontId="25" fillId="0" borderId="16" xfId="0" applyFont="1" applyBorder="1" applyAlignment="1">
      <alignment horizontal="center" vertical="center" wrapText="1"/>
    </xf>
    <xf numFmtId="0" fontId="25" fillId="0" borderId="17" xfId="0" applyFont="1" applyBorder="1" applyAlignment="1">
      <alignment horizontal="center" vertical="center" wrapText="1"/>
    </xf>
    <xf numFmtId="0" fontId="25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6" fillId="0" borderId="0" xfId="0" applyFont="1" applyAlignment="1">
      <alignment horizontal="left" vertical="center"/>
    </xf>
    <xf numFmtId="0" fontId="26" fillId="0" borderId="0" xfId="0" applyFont="1" applyAlignment="1">
      <alignment vertical="center"/>
    </xf>
    <xf numFmtId="4" fontId="26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2" fillId="0" borderId="14" xfId="0" applyNumberFormat="1" applyFont="1" applyBorder="1" applyAlignment="1">
      <alignment vertical="center"/>
    </xf>
    <xf numFmtId="4" fontId="22" fillId="0" borderId="0" xfId="0" applyNumberFormat="1" applyFont="1" applyAlignment="1">
      <alignment vertical="center"/>
    </xf>
    <xf numFmtId="166" fontId="22" fillId="0" borderId="0" xfId="0" applyNumberFormat="1" applyFont="1" applyAlignment="1">
      <alignment vertical="center"/>
    </xf>
    <xf numFmtId="4" fontId="22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28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9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31" fillId="0" borderId="14" xfId="0" applyNumberFormat="1" applyFont="1" applyBorder="1" applyAlignment="1">
      <alignment vertical="center"/>
    </xf>
    <xf numFmtId="4" fontId="31" fillId="0" borderId="0" xfId="0" applyNumberFormat="1" applyFont="1" applyAlignment="1">
      <alignment vertical="center"/>
    </xf>
    <xf numFmtId="166" fontId="31" fillId="0" borderId="0" xfId="0" applyNumberFormat="1" applyFont="1" applyAlignment="1">
      <alignment vertical="center"/>
    </xf>
    <xf numFmtId="4" fontId="31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31" fillId="0" borderId="19" xfId="0" applyNumberFormat="1" applyFont="1" applyBorder="1" applyAlignment="1">
      <alignment vertical="center"/>
    </xf>
    <xf numFmtId="4" fontId="31" fillId="0" borderId="20" xfId="0" applyNumberFormat="1" applyFont="1" applyBorder="1" applyAlignment="1">
      <alignment vertical="center"/>
    </xf>
    <xf numFmtId="166" fontId="31" fillId="0" borderId="20" xfId="0" applyNumberFormat="1" applyFont="1" applyBorder="1" applyAlignment="1">
      <alignment vertical="center"/>
    </xf>
    <xf numFmtId="4" fontId="31" fillId="0" borderId="21" xfId="0" applyNumberFormat="1" applyFont="1" applyBorder="1" applyAlignment="1">
      <alignment vertical="center"/>
    </xf>
    <xf numFmtId="0" fontId="32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7" fillId="0" borderId="0" xfId="0" applyFont="1" applyAlignment="1">
      <alignment horizontal="left" vertical="center"/>
    </xf>
    <xf numFmtId="4" fontId="18" fillId="0" borderId="0" xfId="0" applyNumberFormat="1" applyFont="1" applyAlignment="1">
      <alignment vertical="center"/>
    </xf>
    <xf numFmtId="0" fontId="12" fillId="0" borderId="0" xfId="0" applyFont="1" applyAlignment="1">
      <alignment vertical="center"/>
    </xf>
    <xf numFmtId="164" fontId="18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4" fillId="5" borderId="0" xfId="0" applyFont="1" applyFill="1" applyAlignment="1">
      <alignment horizontal="left" vertical="center"/>
    </xf>
    <xf numFmtId="0" fontId="24" fillId="5" borderId="0" xfId="0" applyFont="1" applyFill="1" applyAlignment="1">
      <alignment horizontal="right" vertical="center"/>
    </xf>
    <xf numFmtId="0" fontId="33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24" fillId="5" borderId="16" xfId="0" applyFont="1" applyFill="1" applyBorder="1" applyAlignment="1">
      <alignment horizontal="center" vertical="center" wrapText="1"/>
    </xf>
    <xf numFmtId="0" fontId="24" fillId="5" borderId="17" xfId="0" applyFont="1" applyFill="1" applyBorder="1" applyAlignment="1">
      <alignment horizontal="center" vertical="center" wrapText="1"/>
    </xf>
    <xf numFmtId="0" fontId="24" fillId="5" borderId="18" xfId="0" applyFont="1" applyFill="1" applyBorder="1" applyAlignment="1">
      <alignment horizontal="center" vertical="center" wrapText="1"/>
    </xf>
    <xf numFmtId="0" fontId="24" fillId="5" borderId="0" xfId="0" applyFont="1" applyFill="1" applyAlignment="1">
      <alignment horizontal="center" vertical="center" wrapText="1"/>
    </xf>
    <xf numFmtId="4" fontId="26" fillId="0" borderId="0" xfId="0" applyNumberFormat="1" applyFont="1"/>
    <xf numFmtId="166" fontId="34" fillId="0" borderId="12" xfId="0" applyNumberFormat="1" applyFont="1" applyBorder="1"/>
    <xf numFmtId="166" fontId="34" fillId="0" borderId="13" xfId="0" applyNumberFormat="1" applyFont="1" applyBorder="1"/>
    <xf numFmtId="4" fontId="35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0" fillId="0" borderId="3" xfId="0" applyBorder="1" applyAlignment="1" applyProtection="1">
      <alignment vertical="center"/>
      <protection locked="0"/>
    </xf>
    <xf numFmtId="0" fontId="24" fillId="0" borderId="22" xfId="0" applyFont="1" applyBorder="1" applyAlignment="1" applyProtection="1">
      <alignment horizontal="center" vertical="center"/>
      <protection locked="0"/>
    </xf>
    <xf numFmtId="49" fontId="24" fillId="0" borderId="22" xfId="0" applyNumberFormat="1" applyFont="1" applyBorder="1" applyAlignment="1" applyProtection="1">
      <alignment horizontal="left" vertical="center" wrapText="1"/>
      <protection locked="0"/>
    </xf>
    <xf numFmtId="0" fontId="24" fillId="0" borderId="22" xfId="0" applyFont="1" applyBorder="1" applyAlignment="1" applyProtection="1">
      <alignment horizontal="left" vertical="center" wrapText="1"/>
      <protection locked="0"/>
    </xf>
    <xf numFmtId="0" fontId="24" fillId="0" borderId="22" xfId="0" applyFont="1" applyBorder="1" applyAlignment="1" applyProtection="1">
      <alignment horizontal="center" vertical="center" wrapText="1"/>
      <protection locked="0"/>
    </xf>
    <xf numFmtId="167" fontId="24" fillId="0" borderId="22" xfId="0" applyNumberFormat="1" applyFont="1" applyBorder="1" applyAlignment="1" applyProtection="1">
      <alignment vertical="center"/>
      <protection locked="0"/>
    </xf>
    <xf numFmtId="4" fontId="24" fillId="3" borderId="22" xfId="0" applyNumberFormat="1" applyFont="1" applyFill="1" applyBorder="1" applyAlignment="1" applyProtection="1">
      <alignment vertical="center"/>
      <protection locked="0"/>
    </xf>
    <xf numFmtId="4" fontId="24" fillId="0" borderId="22" xfId="0" applyNumberFormat="1" applyFont="1" applyBorder="1" applyAlignment="1" applyProtection="1">
      <alignment vertical="center"/>
      <protection locked="0"/>
    </xf>
    <xf numFmtId="0" fontId="0" fillId="0" borderId="22" xfId="0" applyBorder="1" applyAlignment="1" applyProtection="1">
      <alignment vertical="center"/>
      <protection locked="0"/>
    </xf>
    <xf numFmtId="0" fontId="25" fillId="3" borderId="14" xfId="0" applyFont="1" applyFill="1" applyBorder="1" applyAlignment="1" applyProtection="1">
      <alignment horizontal="left" vertical="center"/>
      <protection locked="0"/>
    </xf>
    <xf numFmtId="0" fontId="25" fillId="0" borderId="0" xfId="0" applyFont="1" applyAlignment="1">
      <alignment horizontal="center" vertical="center"/>
    </xf>
    <xf numFmtId="166" fontId="25" fillId="0" borderId="0" xfId="0" applyNumberFormat="1" applyFont="1" applyAlignment="1">
      <alignment vertical="center"/>
    </xf>
    <xf numFmtId="166" fontId="25" fillId="0" borderId="15" xfId="0" applyNumberFormat="1" applyFont="1" applyBorder="1" applyAlignment="1">
      <alignment vertical="center"/>
    </xf>
    <xf numFmtId="0" fontId="24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9" fillId="0" borderId="3" xfId="0" applyFont="1" applyBorder="1" applyAlignment="1">
      <alignment vertical="center"/>
    </xf>
    <xf numFmtId="0" fontId="36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14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167" fontId="24" fillId="3" borderId="22" xfId="0" applyNumberFormat="1" applyFont="1" applyFill="1" applyBorder="1" applyAlignment="1" applyProtection="1">
      <alignment vertical="center"/>
      <protection locked="0"/>
    </xf>
    <xf numFmtId="0" fontId="25" fillId="3" borderId="19" xfId="0" applyFont="1" applyFill="1" applyBorder="1" applyAlignment="1" applyProtection="1">
      <alignment horizontal="left" vertical="center"/>
      <protection locked="0"/>
    </xf>
    <xf numFmtId="0" fontId="25" fillId="0" borderId="20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166" fontId="25" fillId="0" borderId="20" xfId="0" applyNumberFormat="1" applyFont="1" applyBorder="1" applyAlignment="1">
      <alignment vertical="center"/>
    </xf>
    <xf numFmtId="166" fontId="25" fillId="0" borderId="21" xfId="0" applyNumberFormat="1" applyFont="1" applyBorder="1" applyAlignment="1">
      <alignment vertical="center"/>
    </xf>
    <xf numFmtId="0" fontId="37" fillId="0" borderId="22" xfId="0" applyFont="1" applyBorder="1" applyAlignment="1" applyProtection="1">
      <alignment horizontal="center" vertical="center"/>
      <protection locked="0"/>
    </xf>
    <xf numFmtId="49" fontId="37" fillId="0" borderId="22" xfId="0" applyNumberFormat="1" applyFont="1" applyBorder="1" applyAlignment="1" applyProtection="1">
      <alignment horizontal="left" vertical="center" wrapText="1"/>
      <protection locked="0"/>
    </xf>
    <xf numFmtId="0" fontId="37" fillId="0" borderId="22" xfId="0" applyFont="1" applyBorder="1" applyAlignment="1" applyProtection="1">
      <alignment horizontal="left" vertical="center" wrapText="1"/>
      <protection locked="0"/>
    </xf>
    <xf numFmtId="0" fontId="37" fillId="0" borderId="22" xfId="0" applyFont="1" applyBorder="1" applyAlignment="1" applyProtection="1">
      <alignment horizontal="center" vertical="center" wrapText="1"/>
      <protection locked="0"/>
    </xf>
    <xf numFmtId="167" fontId="37" fillId="0" borderId="22" xfId="0" applyNumberFormat="1" applyFont="1" applyBorder="1" applyAlignment="1" applyProtection="1">
      <alignment vertical="center"/>
      <protection locked="0"/>
    </xf>
    <xf numFmtId="4" fontId="37" fillId="3" borderId="22" xfId="0" applyNumberFormat="1" applyFont="1" applyFill="1" applyBorder="1" applyAlignment="1" applyProtection="1">
      <alignment vertical="center"/>
      <protection locked="0"/>
    </xf>
    <xf numFmtId="4" fontId="37" fillId="0" borderId="22" xfId="0" applyNumberFormat="1" applyFont="1" applyBorder="1" applyAlignment="1" applyProtection="1">
      <alignment vertical="center"/>
      <protection locked="0"/>
    </xf>
    <xf numFmtId="0" fontId="38" fillId="0" borderId="22" xfId="0" applyFont="1" applyBorder="1" applyAlignment="1" applyProtection="1">
      <alignment vertical="center"/>
      <protection locked="0"/>
    </xf>
    <xf numFmtId="0" fontId="38" fillId="0" borderId="3" xfId="0" applyFont="1" applyBorder="1" applyAlignment="1">
      <alignment vertical="center"/>
    </xf>
    <xf numFmtId="0" fontId="37" fillId="3" borderId="14" xfId="0" applyFont="1" applyFill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2" fillId="0" borderId="11" xfId="0" applyFont="1" applyBorder="1" applyAlignment="1">
      <alignment horizontal="center" vertical="center"/>
    </xf>
    <xf numFmtId="0" fontId="22" fillId="0" borderId="12" xfId="0" applyFont="1" applyBorder="1" applyAlignment="1">
      <alignment horizontal="left" vertical="center"/>
    </xf>
    <xf numFmtId="0" fontId="23" fillId="0" borderId="14" xfId="0" applyFont="1" applyBorder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4" fillId="5" borderId="6" xfId="0" applyFont="1" applyFill="1" applyBorder="1" applyAlignment="1">
      <alignment horizontal="center" vertical="center"/>
    </xf>
    <xf numFmtId="0" fontId="24" fillId="5" borderId="7" xfId="0" applyFont="1" applyFill="1" applyBorder="1" applyAlignment="1">
      <alignment horizontal="left" vertical="center"/>
    </xf>
    <xf numFmtId="0" fontId="24" fillId="5" borderId="7" xfId="0" applyFont="1" applyFill="1" applyBorder="1" applyAlignment="1">
      <alignment horizontal="right" vertical="center"/>
    </xf>
    <xf numFmtId="0" fontId="24" fillId="5" borderId="7" xfId="0" applyFont="1" applyFill="1" applyBorder="1" applyAlignment="1">
      <alignment horizontal="center" vertical="center"/>
    </xf>
    <xf numFmtId="0" fontId="24" fillId="5" borderId="8" xfId="0" applyFont="1" applyFill="1" applyBorder="1" applyAlignment="1">
      <alignment horizontal="left" vertical="center"/>
    </xf>
    <xf numFmtId="0" fontId="29" fillId="0" borderId="0" xfId="0" applyFont="1" applyAlignment="1">
      <alignment horizontal="left" vertical="center" wrapText="1"/>
    </xf>
    <xf numFmtId="4" fontId="30" fillId="0" borderId="0" xfId="0" applyNumberFormat="1" applyFont="1" applyAlignment="1">
      <alignment vertical="center"/>
    </xf>
    <xf numFmtId="0" fontId="30" fillId="0" borderId="0" xfId="0" applyFont="1" applyAlignment="1">
      <alignment vertical="center"/>
    </xf>
    <xf numFmtId="4" fontId="26" fillId="0" borderId="0" xfId="0" applyNumberFormat="1" applyFont="1" applyAlignment="1">
      <alignment horizontal="right" vertical="center"/>
    </xf>
    <xf numFmtId="4" fontId="26" fillId="0" borderId="0" xfId="0" applyNumberFormat="1" applyFont="1" applyAlignment="1">
      <alignment vertical="center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7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9" fillId="0" borderId="0" xfId="0" applyNumberFormat="1" applyFont="1" applyAlignment="1">
      <alignment vertical="center"/>
    </xf>
    <xf numFmtId="0" fontId="18" fillId="0" borderId="0" xfId="0" applyFont="1" applyAlignment="1">
      <alignment vertical="center"/>
    </xf>
    <xf numFmtId="164" fontId="18" fillId="0" borderId="0" xfId="0" applyNumberFormat="1" applyFont="1" applyAlignment="1">
      <alignment horizontal="left" vertical="center"/>
    </xf>
    <xf numFmtId="164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vertical="center"/>
    </xf>
    <xf numFmtId="4" fontId="20" fillId="0" borderId="0" xfId="0" applyNumberFormat="1" applyFont="1" applyAlignment="1">
      <alignment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7" xfId="0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3" borderId="0" xfId="0" applyFont="1" applyFill="1" applyAlignment="1" applyProtection="1">
      <alignment horizontal="left" vertical="center"/>
      <protection locked="0"/>
    </xf>
  </cellXfs>
  <cellStyles count="2">
    <cellStyle name="Hypertextové prepojenie" xfId="1" builtinId="8"/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102"/>
  <sheetViews>
    <sheetView showGridLines="0" topLeftCell="A88" workbookViewId="0">
      <selection activeCell="AO12" sqref="AO12"/>
    </sheetView>
  </sheetViews>
  <sheetFormatPr defaultRowHeight="14.5" x14ac:dyDescent="0.2"/>
  <cols>
    <col min="1" max="1" width="8.33203125" customWidth="1"/>
    <col min="2" max="2" width="1.6640625" customWidth="1"/>
    <col min="3" max="3" width="4.109375" customWidth="1"/>
    <col min="4" max="33" width="2.6640625" customWidth="1"/>
    <col min="34" max="34" width="3.33203125" customWidth="1"/>
    <col min="35" max="35" width="31.6640625" customWidth="1"/>
    <col min="36" max="37" width="2.44140625" customWidth="1"/>
    <col min="38" max="38" width="8.33203125" customWidth="1"/>
    <col min="39" max="39" width="3.33203125" customWidth="1"/>
    <col min="40" max="40" width="13.33203125" customWidth="1"/>
    <col min="41" max="41" width="7.44140625" customWidth="1"/>
    <col min="42" max="42" width="4.109375" customWidth="1"/>
    <col min="43" max="43" width="15.6640625" hidden="1" customWidth="1"/>
    <col min="44" max="44" width="13.6640625" customWidth="1"/>
    <col min="45" max="47" width="25.7773437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09375" hidden="1" customWidth="1"/>
    <col min="54" max="54" width="25" hidden="1" customWidth="1"/>
    <col min="55" max="55" width="21.6640625" hidden="1" customWidth="1"/>
    <col min="56" max="56" width="19.109375" hidden="1" customWidth="1"/>
    <col min="57" max="57" width="66.44140625" customWidth="1"/>
    <col min="71" max="91" width="9.33203125" hidden="1"/>
  </cols>
  <sheetData>
    <row r="1" spans="1:74" ht="10" x14ac:dyDescent="0.2">
      <c r="A1" s="15" t="s">
        <v>0</v>
      </c>
      <c r="AZ1" s="15" t="s">
        <v>1</v>
      </c>
      <c r="BA1" s="15" t="s">
        <v>2</v>
      </c>
      <c r="BB1" s="15" t="s">
        <v>1</v>
      </c>
      <c r="BT1" s="15" t="s">
        <v>3</v>
      </c>
      <c r="BU1" s="15" t="s">
        <v>3</v>
      </c>
      <c r="BV1" s="15" t="s">
        <v>4</v>
      </c>
    </row>
    <row r="2" spans="1:74" ht="37" customHeight="1" x14ac:dyDescent="0.2">
      <c r="AR2" s="232" t="s">
        <v>5</v>
      </c>
      <c r="AS2" s="214"/>
      <c r="AT2" s="214"/>
      <c r="AU2" s="214"/>
      <c r="AV2" s="214"/>
      <c r="AW2" s="214"/>
      <c r="AX2" s="214"/>
      <c r="AY2" s="214"/>
      <c r="AZ2" s="214"/>
      <c r="BA2" s="214"/>
      <c r="BB2" s="214"/>
      <c r="BC2" s="214"/>
      <c r="BD2" s="214"/>
      <c r="BE2" s="214"/>
      <c r="BS2" s="16" t="s">
        <v>6</v>
      </c>
      <c r="BT2" s="16" t="s">
        <v>7</v>
      </c>
    </row>
    <row r="3" spans="1:74" ht="7" customHeight="1" x14ac:dyDescent="0.2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  <c r="BS3" s="16" t="s">
        <v>6</v>
      </c>
      <c r="BT3" s="16" t="s">
        <v>7</v>
      </c>
    </row>
    <row r="4" spans="1:74" ht="25" customHeight="1" x14ac:dyDescent="0.2">
      <c r="B4" s="19"/>
      <c r="D4" s="20" t="s">
        <v>8</v>
      </c>
      <c r="AR4" s="19"/>
      <c r="AS4" s="21" t="s">
        <v>9</v>
      </c>
      <c r="BE4" s="22" t="s">
        <v>10</v>
      </c>
      <c r="BS4" s="16" t="s">
        <v>11</v>
      </c>
    </row>
    <row r="5" spans="1:74" ht="12" customHeight="1" x14ac:dyDescent="0.2">
      <c r="B5" s="19"/>
      <c r="D5" s="23" t="s">
        <v>12</v>
      </c>
      <c r="K5" s="213" t="s">
        <v>13</v>
      </c>
      <c r="L5" s="214"/>
      <c r="M5" s="214"/>
      <c r="N5" s="214"/>
      <c r="O5" s="214"/>
      <c r="P5" s="214"/>
      <c r="Q5" s="214"/>
      <c r="R5" s="214"/>
      <c r="S5" s="214"/>
      <c r="T5" s="214"/>
      <c r="U5" s="214"/>
      <c r="V5" s="214"/>
      <c r="W5" s="214"/>
      <c r="X5" s="214"/>
      <c r="Y5" s="214"/>
      <c r="Z5" s="214"/>
      <c r="AA5" s="214"/>
      <c r="AB5" s="214"/>
      <c r="AC5" s="214"/>
      <c r="AD5" s="214"/>
      <c r="AE5" s="214"/>
      <c r="AF5" s="214"/>
      <c r="AG5" s="214"/>
      <c r="AH5" s="214"/>
      <c r="AI5" s="214"/>
      <c r="AJ5" s="214"/>
      <c r="AR5" s="19"/>
      <c r="BE5" s="210" t="s">
        <v>14</v>
      </c>
      <c r="BS5" s="16" t="s">
        <v>6</v>
      </c>
    </row>
    <row r="6" spans="1:74" ht="37" customHeight="1" x14ac:dyDescent="0.2">
      <c r="B6" s="19"/>
      <c r="D6" s="25" t="s">
        <v>15</v>
      </c>
      <c r="K6" s="215" t="s">
        <v>16</v>
      </c>
      <c r="L6" s="214"/>
      <c r="M6" s="214"/>
      <c r="N6" s="214"/>
      <c r="O6" s="214"/>
      <c r="P6" s="214"/>
      <c r="Q6" s="214"/>
      <c r="R6" s="214"/>
      <c r="S6" s="214"/>
      <c r="T6" s="214"/>
      <c r="U6" s="214"/>
      <c r="V6" s="214"/>
      <c r="W6" s="214"/>
      <c r="X6" s="214"/>
      <c r="Y6" s="214"/>
      <c r="Z6" s="214"/>
      <c r="AA6" s="214"/>
      <c r="AB6" s="214"/>
      <c r="AC6" s="214"/>
      <c r="AD6" s="214"/>
      <c r="AE6" s="214"/>
      <c r="AF6" s="214"/>
      <c r="AG6" s="214"/>
      <c r="AH6" s="214"/>
      <c r="AI6" s="214"/>
      <c r="AJ6" s="214"/>
      <c r="AR6" s="19"/>
      <c r="BE6" s="211"/>
      <c r="BS6" s="16" t="s">
        <v>6</v>
      </c>
    </row>
    <row r="7" spans="1:74" ht="12" customHeight="1" x14ac:dyDescent="0.2">
      <c r="B7" s="19"/>
      <c r="D7" s="26" t="s">
        <v>17</v>
      </c>
      <c r="K7" s="24" t="s">
        <v>1</v>
      </c>
      <c r="AK7" s="26" t="s">
        <v>18</v>
      </c>
      <c r="AN7" s="24" t="s">
        <v>1</v>
      </c>
      <c r="AR7" s="19"/>
      <c r="BE7" s="211"/>
      <c r="BS7" s="16" t="s">
        <v>6</v>
      </c>
    </row>
    <row r="8" spans="1:74" ht="12" customHeight="1" x14ac:dyDescent="0.2">
      <c r="B8" s="19"/>
      <c r="D8" s="26" t="s">
        <v>19</v>
      </c>
      <c r="K8" s="24" t="s">
        <v>20</v>
      </c>
      <c r="AK8" s="26" t="s">
        <v>21</v>
      </c>
      <c r="AN8" s="27"/>
      <c r="AR8" s="19"/>
      <c r="BE8" s="211"/>
      <c r="BS8" s="16" t="s">
        <v>6</v>
      </c>
    </row>
    <row r="9" spans="1:74" ht="14.4" customHeight="1" x14ac:dyDescent="0.2">
      <c r="B9" s="19"/>
      <c r="AR9" s="19"/>
      <c r="BE9" s="211"/>
      <c r="BS9" s="16" t="s">
        <v>6</v>
      </c>
    </row>
    <row r="10" spans="1:74" ht="12" customHeight="1" x14ac:dyDescent="0.2">
      <c r="B10" s="19"/>
      <c r="D10" s="26" t="s">
        <v>22</v>
      </c>
      <c r="AK10" s="26" t="s">
        <v>23</v>
      </c>
      <c r="AN10" s="24" t="s">
        <v>1</v>
      </c>
      <c r="AR10" s="19"/>
      <c r="BE10" s="211"/>
      <c r="BS10" s="16" t="s">
        <v>6</v>
      </c>
    </row>
    <row r="11" spans="1:74" ht="18.5" customHeight="1" x14ac:dyDescent="0.2">
      <c r="B11" s="19"/>
      <c r="E11" s="24" t="s">
        <v>24</v>
      </c>
      <c r="AK11" s="26" t="s">
        <v>25</v>
      </c>
      <c r="AN11" s="24" t="s">
        <v>1</v>
      </c>
      <c r="AR11" s="19"/>
      <c r="BE11" s="211"/>
      <c r="BS11" s="16" t="s">
        <v>6</v>
      </c>
    </row>
    <row r="12" spans="1:74" ht="7" customHeight="1" x14ac:dyDescent="0.2">
      <c r="B12" s="19"/>
      <c r="AR12" s="19"/>
      <c r="BE12" s="211"/>
      <c r="BS12" s="16" t="s">
        <v>6</v>
      </c>
    </row>
    <row r="13" spans="1:74" ht="12" customHeight="1" x14ac:dyDescent="0.2">
      <c r="B13" s="19"/>
      <c r="D13" s="26" t="s">
        <v>26</v>
      </c>
      <c r="AK13" s="26" t="s">
        <v>23</v>
      </c>
      <c r="AN13" s="28" t="s">
        <v>27</v>
      </c>
      <c r="AR13" s="19"/>
      <c r="BE13" s="211"/>
      <c r="BS13" s="16" t="s">
        <v>6</v>
      </c>
    </row>
    <row r="14" spans="1:74" ht="12.5" x14ac:dyDescent="0.2">
      <c r="B14" s="19"/>
      <c r="E14" s="216" t="s">
        <v>27</v>
      </c>
      <c r="F14" s="217"/>
      <c r="G14" s="217"/>
      <c r="H14" s="217"/>
      <c r="I14" s="217"/>
      <c r="J14" s="217"/>
      <c r="K14" s="217"/>
      <c r="L14" s="217"/>
      <c r="M14" s="217"/>
      <c r="N14" s="217"/>
      <c r="O14" s="217"/>
      <c r="P14" s="217"/>
      <c r="Q14" s="217"/>
      <c r="R14" s="217"/>
      <c r="S14" s="217"/>
      <c r="T14" s="217"/>
      <c r="U14" s="217"/>
      <c r="V14" s="217"/>
      <c r="W14" s="217"/>
      <c r="X14" s="217"/>
      <c r="Y14" s="217"/>
      <c r="Z14" s="217"/>
      <c r="AA14" s="217"/>
      <c r="AB14" s="217"/>
      <c r="AC14" s="217"/>
      <c r="AD14" s="217"/>
      <c r="AE14" s="217"/>
      <c r="AF14" s="217"/>
      <c r="AG14" s="217"/>
      <c r="AH14" s="217"/>
      <c r="AI14" s="217"/>
      <c r="AJ14" s="217"/>
      <c r="AK14" s="26" t="s">
        <v>25</v>
      </c>
      <c r="AN14" s="28" t="s">
        <v>27</v>
      </c>
      <c r="AR14" s="19"/>
      <c r="BE14" s="211"/>
      <c r="BS14" s="16" t="s">
        <v>6</v>
      </c>
    </row>
    <row r="15" spans="1:74" ht="7" customHeight="1" x14ac:dyDescent="0.2">
      <c r="B15" s="19"/>
      <c r="AR15" s="19"/>
      <c r="BE15" s="211"/>
      <c r="BS15" s="16" t="s">
        <v>3</v>
      </c>
    </row>
    <row r="16" spans="1:74" ht="12" customHeight="1" x14ac:dyDescent="0.2">
      <c r="B16" s="19"/>
      <c r="D16" s="26" t="s">
        <v>28</v>
      </c>
      <c r="AK16" s="26" t="s">
        <v>23</v>
      </c>
      <c r="AN16" s="24" t="s">
        <v>1</v>
      </c>
      <c r="AR16" s="19"/>
      <c r="BE16" s="211"/>
      <c r="BS16" s="16" t="s">
        <v>3</v>
      </c>
    </row>
    <row r="17" spans="2:71" ht="18.5" customHeight="1" x14ac:dyDescent="0.2">
      <c r="B17" s="19"/>
      <c r="E17" s="24" t="s">
        <v>29</v>
      </c>
      <c r="AK17" s="26" t="s">
        <v>25</v>
      </c>
      <c r="AN17" s="24" t="s">
        <v>1</v>
      </c>
      <c r="AR17" s="19"/>
      <c r="BE17" s="211"/>
      <c r="BS17" s="16" t="s">
        <v>30</v>
      </c>
    </row>
    <row r="18" spans="2:71" ht="7" customHeight="1" x14ac:dyDescent="0.2">
      <c r="B18" s="19"/>
      <c r="AR18" s="19"/>
      <c r="BE18" s="211"/>
      <c r="BS18" s="16" t="s">
        <v>6</v>
      </c>
    </row>
    <row r="19" spans="2:71" ht="12" customHeight="1" x14ac:dyDescent="0.2">
      <c r="B19" s="19"/>
      <c r="D19" s="26" t="s">
        <v>31</v>
      </c>
      <c r="AK19" s="26" t="s">
        <v>23</v>
      </c>
      <c r="AN19" s="24" t="s">
        <v>1</v>
      </c>
      <c r="AR19" s="19"/>
      <c r="BE19" s="211"/>
      <c r="BS19" s="16" t="s">
        <v>6</v>
      </c>
    </row>
    <row r="20" spans="2:71" ht="18.5" customHeight="1" x14ac:dyDescent="0.2">
      <c r="B20" s="19"/>
      <c r="E20" s="24" t="s">
        <v>32</v>
      </c>
      <c r="AK20" s="26" t="s">
        <v>25</v>
      </c>
      <c r="AN20" s="24" t="s">
        <v>1</v>
      </c>
      <c r="AR20" s="19"/>
      <c r="BE20" s="211"/>
      <c r="BS20" s="16" t="s">
        <v>30</v>
      </c>
    </row>
    <row r="21" spans="2:71" ht="7" customHeight="1" x14ac:dyDescent="0.2">
      <c r="B21" s="19"/>
      <c r="AR21" s="19"/>
      <c r="BE21" s="211"/>
    </row>
    <row r="22" spans="2:71" ht="12" customHeight="1" x14ac:dyDescent="0.2">
      <c r="B22" s="19"/>
      <c r="D22" s="26" t="s">
        <v>33</v>
      </c>
      <c r="AR22" s="19"/>
      <c r="BE22" s="211"/>
    </row>
    <row r="23" spans="2:71" ht="16.5" customHeight="1" x14ac:dyDescent="0.2">
      <c r="B23" s="19"/>
      <c r="E23" s="218" t="s">
        <v>1</v>
      </c>
      <c r="F23" s="218"/>
      <c r="G23" s="218"/>
      <c r="H23" s="218"/>
      <c r="I23" s="218"/>
      <c r="J23" s="218"/>
      <c r="K23" s="218"/>
      <c r="L23" s="218"/>
      <c r="M23" s="218"/>
      <c r="N23" s="218"/>
      <c r="O23" s="218"/>
      <c r="P23" s="218"/>
      <c r="Q23" s="218"/>
      <c r="R23" s="218"/>
      <c r="S23" s="218"/>
      <c r="T23" s="218"/>
      <c r="U23" s="218"/>
      <c r="V23" s="218"/>
      <c r="W23" s="218"/>
      <c r="X23" s="218"/>
      <c r="Y23" s="218"/>
      <c r="Z23" s="218"/>
      <c r="AA23" s="218"/>
      <c r="AB23" s="218"/>
      <c r="AC23" s="218"/>
      <c r="AD23" s="218"/>
      <c r="AE23" s="218"/>
      <c r="AF23" s="218"/>
      <c r="AG23" s="218"/>
      <c r="AH23" s="218"/>
      <c r="AI23" s="218"/>
      <c r="AJ23" s="218"/>
      <c r="AK23" s="218"/>
      <c r="AL23" s="218"/>
      <c r="AM23" s="218"/>
      <c r="AN23" s="218"/>
      <c r="AR23" s="19"/>
      <c r="BE23" s="211"/>
    </row>
    <row r="24" spans="2:71" ht="7" customHeight="1" x14ac:dyDescent="0.2">
      <c r="B24" s="19"/>
      <c r="AR24" s="19"/>
      <c r="BE24" s="211"/>
    </row>
    <row r="25" spans="2:71" ht="7" customHeight="1" x14ac:dyDescent="0.2">
      <c r="B25" s="19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R25" s="19"/>
      <c r="BE25" s="211"/>
    </row>
    <row r="26" spans="2:71" s="1" customFormat="1" ht="25.9" customHeight="1" x14ac:dyDescent="0.2">
      <c r="B26" s="31"/>
      <c r="D26" s="32" t="s">
        <v>34</v>
      </c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219">
        <f>ROUND(AG94,2)</f>
        <v>0</v>
      </c>
      <c r="AL26" s="220"/>
      <c r="AM26" s="220"/>
      <c r="AN26" s="220"/>
      <c r="AO26" s="220"/>
      <c r="AR26" s="31"/>
      <c r="BE26" s="211"/>
    </row>
    <row r="27" spans="2:71" s="1" customFormat="1" ht="7" customHeight="1" x14ac:dyDescent="0.2">
      <c r="B27" s="31"/>
      <c r="AR27" s="31"/>
      <c r="BE27" s="211"/>
    </row>
    <row r="28" spans="2:71" s="1" customFormat="1" ht="12.5" x14ac:dyDescent="0.2">
      <c r="B28" s="31"/>
      <c r="L28" s="221" t="s">
        <v>35</v>
      </c>
      <c r="M28" s="221"/>
      <c r="N28" s="221"/>
      <c r="O28" s="221"/>
      <c r="P28" s="221"/>
      <c r="W28" s="221" t="s">
        <v>36</v>
      </c>
      <c r="X28" s="221"/>
      <c r="Y28" s="221"/>
      <c r="Z28" s="221"/>
      <c r="AA28" s="221"/>
      <c r="AB28" s="221"/>
      <c r="AC28" s="221"/>
      <c r="AD28" s="221"/>
      <c r="AE28" s="221"/>
      <c r="AK28" s="221" t="s">
        <v>37</v>
      </c>
      <c r="AL28" s="221"/>
      <c r="AM28" s="221"/>
      <c r="AN28" s="221"/>
      <c r="AO28" s="221"/>
      <c r="AR28" s="31"/>
      <c r="BE28" s="211"/>
    </row>
    <row r="29" spans="2:71" s="2" customFormat="1" ht="14.4" customHeight="1" x14ac:dyDescent="0.2">
      <c r="B29" s="35"/>
      <c r="D29" s="26" t="s">
        <v>38</v>
      </c>
      <c r="F29" s="36" t="s">
        <v>39</v>
      </c>
      <c r="L29" s="224">
        <v>0.2</v>
      </c>
      <c r="M29" s="223"/>
      <c r="N29" s="223"/>
      <c r="O29" s="223"/>
      <c r="P29" s="223"/>
      <c r="Q29" s="37"/>
      <c r="R29" s="37"/>
      <c r="S29" s="37"/>
      <c r="T29" s="37"/>
      <c r="U29" s="37"/>
      <c r="V29" s="37"/>
      <c r="W29" s="222">
        <f>ROUND(AZ94, 2)</f>
        <v>0</v>
      </c>
      <c r="X29" s="223"/>
      <c r="Y29" s="223"/>
      <c r="Z29" s="223"/>
      <c r="AA29" s="223"/>
      <c r="AB29" s="223"/>
      <c r="AC29" s="223"/>
      <c r="AD29" s="223"/>
      <c r="AE29" s="223"/>
      <c r="AF29" s="37"/>
      <c r="AG29" s="37"/>
      <c r="AH29" s="37"/>
      <c r="AI29" s="37"/>
      <c r="AJ29" s="37"/>
      <c r="AK29" s="222">
        <f>ROUND(AV94, 2)</f>
        <v>0</v>
      </c>
      <c r="AL29" s="223"/>
      <c r="AM29" s="223"/>
      <c r="AN29" s="223"/>
      <c r="AO29" s="223"/>
      <c r="AP29" s="37"/>
      <c r="AQ29" s="37"/>
      <c r="AR29" s="38"/>
      <c r="AS29" s="37"/>
      <c r="AT29" s="37"/>
      <c r="AU29" s="37"/>
      <c r="AV29" s="37"/>
      <c r="AW29" s="37"/>
      <c r="AX29" s="37"/>
      <c r="AY29" s="37"/>
      <c r="AZ29" s="37"/>
      <c r="BE29" s="212"/>
    </row>
    <row r="30" spans="2:71" s="2" customFormat="1" ht="14.4" customHeight="1" x14ac:dyDescent="0.2">
      <c r="B30" s="35"/>
      <c r="F30" s="36" t="s">
        <v>40</v>
      </c>
      <c r="L30" s="224">
        <v>0.2</v>
      </c>
      <c r="M30" s="223"/>
      <c r="N30" s="223"/>
      <c r="O30" s="223"/>
      <c r="P30" s="223"/>
      <c r="Q30" s="37"/>
      <c r="R30" s="37"/>
      <c r="S30" s="37"/>
      <c r="T30" s="37"/>
      <c r="U30" s="37"/>
      <c r="V30" s="37"/>
      <c r="W30" s="222">
        <f>ROUND(BA94, 2)</f>
        <v>0</v>
      </c>
      <c r="X30" s="223"/>
      <c r="Y30" s="223"/>
      <c r="Z30" s="223"/>
      <c r="AA30" s="223"/>
      <c r="AB30" s="223"/>
      <c r="AC30" s="223"/>
      <c r="AD30" s="223"/>
      <c r="AE30" s="223"/>
      <c r="AF30" s="37"/>
      <c r="AG30" s="37"/>
      <c r="AH30" s="37"/>
      <c r="AI30" s="37"/>
      <c r="AJ30" s="37"/>
      <c r="AK30" s="222">
        <f>ROUND(AW94, 2)</f>
        <v>0</v>
      </c>
      <c r="AL30" s="223"/>
      <c r="AM30" s="223"/>
      <c r="AN30" s="223"/>
      <c r="AO30" s="223"/>
      <c r="AP30" s="37"/>
      <c r="AQ30" s="37"/>
      <c r="AR30" s="38"/>
      <c r="AS30" s="37"/>
      <c r="AT30" s="37"/>
      <c r="AU30" s="37"/>
      <c r="AV30" s="37"/>
      <c r="AW30" s="37"/>
      <c r="AX30" s="37"/>
      <c r="AY30" s="37"/>
      <c r="AZ30" s="37"/>
      <c r="BE30" s="212"/>
    </row>
    <row r="31" spans="2:71" s="2" customFormat="1" ht="14.4" hidden="1" customHeight="1" x14ac:dyDescent="0.2">
      <c r="B31" s="35"/>
      <c r="F31" s="26" t="s">
        <v>41</v>
      </c>
      <c r="L31" s="225">
        <v>0.2</v>
      </c>
      <c r="M31" s="226"/>
      <c r="N31" s="226"/>
      <c r="O31" s="226"/>
      <c r="P31" s="226"/>
      <c r="W31" s="227">
        <f>ROUND(BB94, 2)</f>
        <v>0</v>
      </c>
      <c r="X31" s="226"/>
      <c r="Y31" s="226"/>
      <c r="Z31" s="226"/>
      <c r="AA31" s="226"/>
      <c r="AB31" s="226"/>
      <c r="AC31" s="226"/>
      <c r="AD31" s="226"/>
      <c r="AE31" s="226"/>
      <c r="AK31" s="227">
        <v>0</v>
      </c>
      <c r="AL31" s="226"/>
      <c r="AM31" s="226"/>
      <c r="AN31" s="226"/>
      <c r="AO31" s="226"/>
      <c r="AR31" s="35"/>
      <c r="BE31" s="212"/>
    </row>
    <row r="32" spans="2:71" s="2" customFormat="1" ht="14.4" hidden="1" customHeight="1" x14ac:dyDescent="0.2">
      <c r="B32" s="35"/>
      <c r="F32" s="26" t="s">
        <v>42</v>
      </c>
      <c r="L32" s="225">
        <v>0.2</v>
      </c>
      <c r="M32" s="226"/>
      <c r="N32" s="226"/>
      <c r="O32" s="226"/>
      <c r="P32" s="226"/>
      <c r="W32" s="227">
        <f>ROUND(BC94, 2)</f>
        <v>0</v>
      </c>
      <c r="X32" s="226"/>
      <c r="Y32" s="226"/>
      <c r="Z32" s="226"/>
      <c r="AA32" s="226"/>
      <c r="AB32" s="226"/>
      <c r="AC32" s="226"/>
      <c r="AD32" s="226"/>
      <c r="AE32" s="226"/>
      <c r="AK32" s="227">
        <v>0</v>
      </c>
      <c r="AL32" s="226"/>
      <c r="AM32" s="226"/>
      <c r="AN32" s="226"/>
      <c r="AO32" s="226"/>
      <c r="AR32" s="35"/>
      <c r="BE32" s="212"/>
    </row>
    <row r="33" spans="2:57" s="2" customFormat="1" ht="14.4" hidden="1" customHeight="1" x14ac:dyDescent="0.2">
      <c r="B33" s="35"/>
      <c r="F33" s="36" t="s">
        <v>43</v>
      </c>
      <c r="L33" s="224">
        <v>0</v>
      </c>
      <c r="M33" s="223"/>
      <c r="N33" s="223"/>
      <c r="O33" s="223"/>
      <c r="P33" s="223"/>
      <c r="Q33" s="37"/>
      <c r="R33" s="37"/>
      <c r="S33" s="37"/>
      <c r="T33" s="37"/>
      <c r="U33" s="37"/>
      <c r="V33" s="37"/>
      <c r="W33" s="222">
        <f>ROUND(BD94, 2)</f>
        <v>0</v>
      </c>
      <c r="X33" s="223"/>
      <c r="Y33" s="223"/>
      <c r="Z33" s="223"/>
      <c r="AA33" s="223"/>
      <c r="AB33" s="223"/>
      <c r="AC33" s="223"/>
      <c r="AD33" s="223"/>
      <c r="AE33" s="223"/>
      <c r="AF33" s="37"/>
      <c r="AG33" s="37"/>
      <c r="AH33" s="37"/>
      <c r="AI33" s="37"/>
      <c r="AJ33" s="37"/>
      <c r="AK33" s="222">
        <v>0</v>
      </c>
      <c r="AL33" s="223"/>
      <c r="AM33" s="223"/>
      <c r="AN33" s="223"/>
      <c r="AO33" s="223"/>
      <c r="AP33" s="37"/>
      <c r="AQ33" s="37"/>
      <c r="AR33" s="38"/>
      <c r="AS33" s="37"/>
      <c r="AT33" s="37"/>
      <c r="AU33" s="37"/>
      <c r="AV33" s="37"/>
      <c r="AW33" s="37"/>
      <c r="AX33" s="37"/>
      <c r="AY33" s="37"/>
      <c r="AZ33" s="37"/>
      <c r="BE33" s="212"/>
    </row>
    <row r="34" spans="2:57" s="1" customFormat="1" ht="7" customHeight="1" x14ac:dyDescent="0.2">
      <c r="B34" s="31"/>
      <c r="AR34" s="31"/>
      <c r="BE34" s="211"/>
    </row>
    <row r="35" spans="2:57" s="1" customFormat="1" ht="25.9" customHeight="1" x14ac:dyDescent="0.2">
      <c r="B35" s="31"/>
      <c r="C35" s="39"/>
      <c r="D35" s="40" t="s">
        <v>44</v>
      </c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2" t="s">
        <v>45</v>
      </c>
      <c r="U35" s="41"/>
      <c r="V35" s="41"/>
      <c r="W35" s="41"/>
      <c r="X35" s="231" t="s">
        <v>46</v>
      </c>
      <c r="Y35" s="229"/>
      <c r="Z35" s="229"/>
      <c r="AA35" s="229"/>
      <c r="AB35" s="229"/>
      <c r="AC35" s="41"/>
      <c r="AD35" s="41"/>
      <c r="AE35" s="41"/>
      <c r="AF35" s="41"/>
      <c r="AG35" s="41"/>
      <c r="AH35" s="41"/>
      <c r="AI35" s="41"/>
      <c r="AJ35" s="41"/>
      <c r="AK35" s="228">
        <f>SUM(AK26:AK33)</f>
        <v>0</v>
      </c>
      <c r="AL35" s="229"/>
      <c r="AM35" s="229"/>
      <c r="AN35" s="229"/>
      <c r="AO35" s="230"/>
      <c r="AP35" s="39"/>
      <c r="AQ35" s="39"/>
      <c r="AR35" s="31"/>
    </row>
    <row r="36" spans="2:57" s="1" customFormat="1" ht="7" customHeight="1" x14ac:dyDescent="0.2">
      <c r="B36" s="31"/>
      <c r="AR36" s="31"/>
    </row>
    <row r="37" spans="2:57" s="1" customFormat="1" ht="14.4" customHeight="1" x14ac:dyDescent="0.2">
      <c r="B37" s="31"/>
      <c r="AR37" s="31"/>
    </row>
    <row r="38" spans="2:57" ht="14.4" customHeight="1" x14ac:dyDescent="0.2">
      <c r="B38" s="19"/>
      <c r="AR38" s="19"/>
    </row>
    <row r="39" spans="2:57" ht="14.4" customHeight="1" x14ac:dyDescent="0.2">
      <c r="B39" s="19"/>
      <c r="AR39" s="19"/>
    </row>
    <row r="40" spans="2:57" ht="14.4" customHeight="1" x14ac:dyDescent="0.2">
      <c r="B40" s="19"/>
      <c r="AR40" s="19"/>
    </row>
    <row r="41" spans="2:57" ht="14.4" customHeight="1" x14ac:dyDescent="0.2">
      <c r="B41" s="19"/>
      <c r="AR41" s="19"/>
    </row>
    <row r="42" spans="2:57" ht="14.4" customHeight="1" x14ac:dyDescent="0.2">
      <c r="B42" s="19"/>
      <c r="AR42" s="19"/>
    </row>
    <row r="43" spans="2:57" ht="14.4" customHeight="1" x14ac:dyDescent="0.2">
      <c r="B43" s="19"/>
      <c r="AR43" s="19"/>
    </row>
    <row r="44" spans="2:57" ht="14.4" customHeight="1" x14ac:dyDescent="0.2">
      <c r="B44" s="19"/>
      <c r="AR44" s="19"/>
    </row>
    <row r="45" spans="2:57" ht="14.4" customHeight="1" x14ac:dyDescent="0.2">
      <c r="B45" s="19"/>
      <c r="AR45" s="19"/>
    </row>
    <row r="46" spans="2:57" ht="14.4" customHeight="1" x14ac:dyDescent="0.2">
      <c r="B46" s="19"/>
      <c r="AR46" s="19"/>
    </row>
    <row r="47" spans="2:57" ht="14.4" customHeight="1" x14ac:dyDescent="0.2">
      <c r="B47" s="19"/>
      <c r="AR47" s="19"/>
    </row>
    <row r="48" spans="2:57" ht="14.4" customHeight="1" x14ac:dyDescent="0.2">
      <c r="B48" s="19"/>
      <c r="AR48" s="19"/>
    </row>
    <row r="49" spans="2:44" s="1" customFormat="1" ht="14.4" customHeight="1" x14ac:dyDescent="0.2">
      <c r="B49" s="31"/>
      <c r="D49" s="43" t="s">
        <v>47</v>
      </c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4"/>
      <c r="AH49" s="43" t="s">
        <v>48</v>
      </c>
      <c r="AI49" s="44"/>
      <c r="AJ49" s="44"/>
      <c r="AK49" s="44"/>
      <c r="AL49" s="44"/>
      <c r="AM49" s="44"/>
      <c r="AN49" s="44"/>
      <c r="AO49" s="44"/>
      <c r="AR49" s="31"/>
    </row>
    <row r="50" spans="2:44" ht="10" x14ac:dyDescent="0.2">
      <c r="B50" s="19"/>
      <c r="AR50" s="19"/>
    </row>
    <row r="51" spans="2:44" ht="10" x14ac:dyDescent="0.2">
      <c r="B51" s="19"/>
      <c r="AR51" s="19"/>
    </row>
    <row r="52" spans="2:44" ht="10" x14ac:dyDescent="0.2">
      <c r="B52" s="19"/>
      <c r="AR52" s="19"/>
    </row>
    <row r="53" spans="2:44" ht="10" x14ac:dyDescent="0.2">
      <c r="B53" s="19"/>
      <c r="AR53" s="19"/>
    </row>
    <row r="54" spans="2:44" ht="10" x14ac:dyDescent="0.2">
      <c r="B54" s="19"/>
      <c r="AR54" s="19"/>
    </row>
    <row r="55" spans="2:44" ht="10" x14ac:dyDescent="0.2">
      <c r="B55" s="19"/>
      <c r="AR55" s="19"/>
    </row>
    <row r="56" spans="2:44" ht="10" x14ac:dyDescent="0.2">
      <c r="B56" s="19"/>
      <c r="AR56" s="19"/>
    </row>
    <row r="57" spans="2:44" ht="10" x14ac:dyDescent="0.2">
      <c r="B57" s="19"/>
      <c r="AR57" s="19"/>
    </row>
    <row r="58" spans="2:44" ht="10" x14ac:dyDescent="0.2">
      <c r="B58" s="19"/>
      <c r="AR58" s="19"/>
    </row>
    <row r="59" spans="2:44" ht="10" x14ac:dyDescent="0.2">
      <c r="B59" s="19"/>
      <c r="AR59" s="19"/>
    </row>
    <row r="60" spans="2:44" s="1" customFormat="1" ht="12.5" x14ac:dyDescent="0.2">
      <c r="B60" s="31"/>
      <c r="D60" s="45" t="s">
        <v>49</v>
      </c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45" t="s">
        <v>50</v>
      </c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45" t="s">
        <v>49</v>
      </c>
      <c r="AI60" s="33"/>
      <c r="AJ60" s="33"/>
      <c r="AK60" s="33"/>
      <c r="AL60" s="33"/>
      <c r="AM60" s="45" t="s">
        <v>50</v>
      </c>
      <c r="AN60" s="33"/>
      <c r="AO60" s="33"/>
      <c r="AR60" s="31"/>
    </row>
    <row r="61" spans="2:44" ht="10" x14ac:dyDescent="0.2">
      <c r="B61" s="19"/>
      <c r="AR61" s="19"/>
    </row>
    <row r="62" spans="2:44" ht="10" x14ac:dyDescent="0.2">
      <c r="B62" s="19"/>
      <c r="AR62" s="19"/>
    </row>
    <row r="63" spans="2:44" ht="10" x14ac:dyDescent="0.2">
      <c r="B63" s="19"/>
      <c r="AR63" s="19"/>
    </row>
    <row r="64" spans="2:44" s="1" customFormat="1" ht="13" x14ac:dyDescent="0.2">
      <c r="B64" s="31"/>
      <c r="D64" s="43" t="s">
        <v>51</v>
      </c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4"/>
      <c r="AF64" s="44"/>
      <c r="AG64" s="44"/>
      <c r="AH64" s="43" t="s">
        <v>52</v>
      </c>
      <c r="AI64" s="44"/>
      <c r="AJ64" s="44"/>
      <c r="AK64" s="44"/>
      <c r="AL64" s="44"/>
      <c r="AM64" s="44"/>
      <c r="AN64" s="44"/>
      <c r="AO64" s="44"/>
      <c r="AR64" s="31"/>
    </row>
    <row r="65" spans="2:44" ht="10" x14ac:dyDescent="0.2">
      <c r="B65" s="19"/>
      <c r="AR65" s="19"/>
    </row>
    <row r="66" spans="2:44" ht="10" x14ac:dyDescent="0.2">
      <c r="B66" s="19"/>
      <c r="AR66" s="19"/>
    </row>
    <row r="67" spans="2:44" ht="10" x14ac:dyDescent="0.2">
      <c r="B67" s="19"/>
      <c r="AR67" s="19"/>
    </row>
    <row r="68" spans="2:44" ht="10" x14ac:dyDescent="0.2">
      <c r="B68" s="19"/>
      <c r="AR68" s="19"/>
    </row>
    <row r="69" spans="2:44" ht="10" x14ac:dyDescent="0.2">
      <c r="B69" s="19"/>
      <c r="AR69" s="19"/>
    </row>
    <row r="70" spans="2:44" ht="10" x14ac:dyDescent="0.2">
      <c r="B70" s="19"/>
      <c r="AR70" s="19"/>
    </row>
    <row r="71" spans="2:44" ht="10" x14ac:dyDescent="0.2">
      <c r="B71" s="19"/>
      <c r="AR71" s="19"/>
    </row>
    <row r="72" spans="2:44" ht="10" x14ac:dyDescent="0.2">
      <c r="B72" s="19"/>
      <c r="AR72" s="19"/>
    </row>
    <row r="73" spans="2:44" ht="10" x14ac:dyDescent="0.2">
      <c r="B73" s="19"/>
      <c r="AR73" s="19"/>
    </row>
    <row r="74" spans="2:44" ht="10" x14ac:dyDescent="0.2">
      <c r="B74" s="19"/>
      <c r="AR74" s="19"/>
    </row>
    <row r="75" spans="2:44" s="1" customFormat="1" ht="12.5" x14ac:dyDescent="0.2">
      <c r="B75" s="31"/>
      <c r="D75" s="45" t="s">
        <v>49</v>
      </c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45" t="s">
        <v>50</v>
      </c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45" t="s">
        <v>49</v>
      </c>
      <c r="AI75" s="33"/>
      <c r="AJ75" s="33"/>
      <c r="AK75" s="33"/>
      <c r="AL75" s="33"/>
      <c r="AM75" s="45" t="s">
        <v>50</v>
      </c>
      <c r="AN75" s="33"/>
      <c r="AO75" s="33"/>
      <c r="AR75" s="31"/>
    </row>
    <row r="76" spans="2:44" s="1" customFormat="1" ht="10" x14ac:dyDescent="0.2">
      <c r="B76" s="31"/>
      <c r="AR76" s="31"/>
    </row>
    <row r="77" spans="2:44" s="1" customFormat="1" ht="7" customHeight="1" x14ac:dyDescent="0.2">
      <c r="B77" s="46"/>
      <c r="C77" s="47"/>
      <c r="D77" s="47"/>
      <c r="E77" s="47"/>
      <c r="F77" s="47"/>
      <c r="G77" s="47"/>
      <c r="H77" s="47"/>
      <c r="I77" s="47"/>
      <c r="J77" s="47"/>
      <c r="K77" s="47"/>
      <c r="L77" s="47"/>
      <c r="M77" s="47"/>
      <c r="N77" s="47"/>
      <c r="O77" s="47"/>
      <c r="P77" s="47"/>
      <c r="Q77" s="47"/>
      <c r="R77" s="47"/>
      <c r="S77" s="47"/>
      <c r="T77" s="47"/>
      <c r="U77" s="47"/>
      <c r="V77" s="47"/>
      <c r="W77" s="47"/>
      <c r="X77" s="47"/>
      <c r="Y77" s="47"/>
      <c r="Z77" s="47"/>
      <c r="AA77" s="47"/>
      <c r="AB77" s="47"/>
      <c r="AC77" s="47"/>
      <c r="AD77" s="47"/>
      <c r="AE77" s="47"/>
      <c r="AF77" s="47"/>
      <c r="AG77" s="47"/>
      <c r="AH77" s="47"/>
      <c r="AI77" s="47"/>
      <c r="AJ77" s="47"/>
      <c r="AK77" s="47"/>
      <c r="AL77" s="47"/>
      <c r="AM77" s="47"/>
      <c r="AN77" s="47"/>
      <c r="AO77" s="47"/>
      <c r="AP77" s="47"/>
      <c r="AQ77" s="47"/>
      <c r="AR77" s="31"/>
    </row>
    <row r="81" spans="1:91" s="1" customFormat="1" ht="7" customHeight="1" x14ac:dyDescent="0.2">
      <c r="B81" s="48"/>
      <c r="C81" s="49"/>
      <c r="D81" s="49"/>
      <c r="E81" s="49"/>
      <c r="F81" s="49"/>
      <c r="G81" s="49"/>
      <c r="H81" s="49"/>
      <c r="I81" s="49"/>
      <c r="J81" s="49"/>
      <c r="K81" s="49"/>
      <c r="L81" s="49"/>
      <c r="M81" s="49"/>
      <c r="N81" s="49"/>
      <c r="O81" s="49"/>
      <c r="P81" s="49"/>
      <c r="Q81" s="49"/>
      <c r="R81" s="49"/>
      <c r="S81" s="49"/>
      <c r="T81" s="49"/>
      <c r="U81" s="49"/>
      <c r="V81" s="49"/>
      <c r="W81" s="49"/>
      <c r="X81" s="49"/>
      <c r="Y81" s="49"/>
      <c r="Z81" s="49"/>
      <c r="AA81" s="49"/>
      <c r="AB81" s="49"/>
      <c r="AC81" s="49"/>
      <c r="AD81" s="49"/>
      <c r="AE81" s="49"/>
      <c r="AF81" s="49"/>
      <c r="AG81" s="49"/>
      <c r="AH81" s="49"/>
      <c r="AI81" s="49"/>
      <c r="AJ81" s="49"/>
      <c r="AK81" s="49"/>
      <c r="AL81" s="49"/>
      <c r="AM81" s="49"/>
      <c r="AN81" s="49"/>
      <c r="AO81" s="49"/>
      <c r="AP81" s="49"/>
      <c r="AQ81" s="49"/>
      <c r="AR81" s="31"/>
    </row>
    <row r="82" spans="1:91" s="1" customFormat="1" ht="25" customHeight="1" x14ac:dyDescent="0.2">
      <c r="B82" s="31"/>
      <c r="C82" s="20" t="s">
        <v>53</v>
      </c>
      <c r="AR82" s="31"/>
    </row>
    <row r="83" spans="1:91" s="1" customFormat="1" ht="7" customHeight="1" x14ac:dyDescent="0.2">
      <c r="B83" s="31"/>
      <c r="AR83" s="31"/>
    </row>
    <row r="84" spans="1:91" s="3" customFormat="1" ht="12" customHeight="1" x14ac:dyDescent="0.2">
      <c r="B84" s="50"/>
      <c r="C84" s="26" t="s">
        <v>12</v>
      </c>
      <c r="L84" s="3" t="str">
        <f>K5</f>
        <v>0101</v>
      </c>
      <c r="AR84" s="50"/>
    </row>
    <row r="85" spans="1:91" s="4" customFormat="1" ht="37" customHeight="1" x14ac:dyDescent="0.2">
      <c r="B85" s="51"/>
      <c r="C85" s="52" t="s">
        <v>15</v>
      </c>
      <c r="L85" s="191" t="str">
        <f>K6</f>
        <v>Opatrenia na zlepšenie zadržiavania vody na pozemkoch Urbár Rudina Pozemkové spoločenstvo</v>
      </c>
      <c r="M85" s="192"/>
      <c r="N85" s="192"/>
      <c r="O85" s="192"/>
      <c r="P85" s="192"/>
      <c r="Q85" s="192"/>
      <c r="R85" s="192"/>
      <c r="S85" s="192"/>
      <c r="T85" s="192"/>
      <c r="U85" s="192"/>
      <c r="V85" s="192"/>
      <c r="W85" s="192"/>
      <c r="X85" s="192"/>
      <c r="Y85" s="192"/>
      <c r="Z85" s="192"/>
      <c r="AA85" s="192"/>
      <c r="AB85" s="192"/>
      <c r="AC85" s="192"/>
      <c r="AD85" s="192"/>
      <c r="AE85" s="192"/>
      <c r="AF85" s="192"/>
      <c r="AG85" s="192"/>
      <c r="AH85" s="192"/>
      <c r="AI85" s="192"/>
      <c r="AJ85" s="192"/>
      <c r="AR85" s="51"/>
    </row>
    <row r="86" spans="1:91" s="1" customFormat="1" ht="7" customHeight="1" x14ac:dyDescent="0.2">
      <c r="B86" s="31"/>
      <c r="AR86" s="31"/>
    </row>
    <row r="87" spans="1:91" s="1" customFormat="1" ht="12" customHeight="1" x14ac:dyDescent="0.2">
      <c r="B87" s="31"/>
      <c r="C87" s="26" t="s">
        <v>19</v>
      </c>
      <c r="L87" s="53" t="str">
        <f>IF(K8="","",K8)</f>
        <v xml:space="preserve">Rudina </v>
      </c>
      <c r="AI87" s="26" t="s">
        <v>21</v>
      </c>
      <c r="AM87" s="193" t="str">
        <f>IF(AN8= "","",AN8)</f>
        <v/>
      </c>
      <c r="AN87" s="193"/>
      <c r="AR87" s="31"/>
    </row>
    <row r="88" spans="1:91" s="1" customFormat="1" ht="7" customHeight="1" x14ac:dyDescent="0.2">
      <c r="B88" s="31"/>
      <c r="AR88" s="31"/>
    </row>
    <row r="89" spans="1:91" s="1" customFormat="1" ht="15.15" customHeight="1" x14ac:dyDescent="0.2">
      <c r="B89" s="31"/>
      <c r="C89" s="26" t="s">
        <v>22</v>
      </c>
      <c r="L89" s="3" t="str">
        <f>IF(E11= "","",E11)</f>
        <v>Urbár Rudina Pozemkové spoločenstvo</v>
      </c>
      <c r="AI89" s="26" t="s">
        <v>28</v>
      </c>
      <c r="AM89" s="194" t="str">
        <f>IF(E17="","",E17)</f>
        <v>Ing.arch.Stanislav Sýkora</v>
      </c>
      <c r="AN89" s="195"/>
      <c r="AO89" s="195"/>
      <c r="AP89" s="195"/>
      <c r="AR89" s="31"/>
      <c r="AS89" s="196" t="s">
        <v>54</v>
      </c>
      <c r="AT89" s="197"/>
      <c r="AU89" s="55"/>
      <c r="AV89" s="55"/>
      <c r="AW89" s="55"/>
      <c r="AX89" s="55"/>
      <c r="AY89" s="55"/>
      <c r="AZ89" s="55"/>
      <c r="BA89" s="55"/>
      <c r="BB89" s="55"/>
      <c r="BC89" s="55"/>
      <c r="BD89" s="56"/>
    </row>
    <row r="90" spans="1:91" s="1" customFormat="1" ht="15.15" customHeight="1" x14ac:dyDescent="0.2">
      <c r="B90" s="31"/>
      <c r="C90" s="26" t="s">
        <v>26</v>
      </c>
      <c r="L90" s="3" t="str">
        <f>IF(E14= "Vyplň údaj","",E14)</f>
        <v/>
      </c>
      <c r="AI90" s="26" t="s">
        <v>31</v>
      </c>
      <c r="AM90" s="194" t="str">
        <f>IF(E20="","",E20)</f>
        <v>Stanislav Hlubina</v>
      </c>
      <c r="AN90" s="195"/>
      <c r="AO90" s="195"/>
      <c r="AP90" s="195"/>
      <c r="AR90" s="31"/>
      <c r="AS90" s="198"/>
      <c r="AT90" s="199"/>
      <c r="BD90" s="58"/>
    </row>
    <row r="91" spans="1:91" s="1" customFormat="1" ht="10.75" customHeight="1" x14ac:dyDescent="0.2">
      <c r="B91" s="31"/>
      <c r="AR91" s="31"/>
      <c r="AS91" s="198"/>
      <c r="AT91" s="199"/>
      <c r="BD91" s="58"/>
    </row>
    <row r="92" spans="1:91" s="1" customFormat="1" ht="29.25" customHeight="1" x14ac:dyDescent="0.2">
      <c r="B92" s="31"/>
      <c r="C92" s="200" t="s">
        <v>55</v>
      </c>
      <c r="D92" s="201"/>
      <c r="E92" s="201"/>
      <c r="F92" s="201"/>
      <c r="G92" s="201"/>
      <c r="H92" s="59"/>
      <c r="I92" s="203" t="s">
        <v>56</v>
      </c>
      <c r="J92" s="201"/>
      <c r="K92" s="201"/>
      <c r="L92" s="201"/>
      <c r="M92" s="201"/>
      <c r="N92" s="201"/>
      <c r="O92" s="201"/>
      <c r="P92" s="201"/>
      <c r="Q92" s="201"/>
      <c r="R92" s="201"/>
      <c r="S92" s="201"/>
      <c r="T92" s="201"/>
      <c r="U92" s="201"/>
      <c r="V92" s="201"/>
      <c r="W92" s="201"/>
      <c r="X92" s="201"/>
      <c r="Y92" s="201"/>
      <c r="Z92" s="201"/>
      <c r="AA92" s="201"/>
      <c r="AB92" s="201"/>
      <c r="AC92" s="201"/>
      <c r="AD92" s="201"/>
      <c r="AE92" s="201"/>
      <c r="AF92" s="201"/>
      <c r="AG92" s="202" t="s">
        <v>57</v>
      </c>
      <c r="AH92" s="201"/>
      <c r="AI92" s="201"/>
      <c r="AJ92" s="201"/>
      <c r="AK92" s="201"/>
      <c r="AL92" s="201"/>
      <c r="AM92" s="201"/>
      <c r="AN92" s="203" t="s">
        <v>58</v>
      </c>
      <c r="AO92" s="201"/>
      <c r="AP92" s="204"/>
      <c r="AQ92" s="60" t="s">
        <v>59</v>
      </c>
      <c r="AR92" s="31"/>
      <c r="AS92" s="61" t="s">
        <v>60</v>
      </c>
      <c r="AT92" s="62" t="s">
        <v>61</v>
      </c>
      <c r="AU92" s="62" t="s">
        <v>62</v>
      </c>
      <c r="AV92" s="62" t="s">
        <v>63</v>
      </c>
      <c r="AW92" s="62" t="s">
        <v>64</v>
      </c>
      <c r="AX92" s="62" t="s">
        <v>65</v>
      </c>
      <c r="AY92" s="62" t="s">
        <v>66</v>
      </c>
      <c r="AZ92" s="62" t="s">
        <v>67</v>
      </c>
      <c r="BA92" s="62" t="s">
        <v>68</v>
      </c>
      <c r="BB92" s="62" t="s">
        <v>69</v>
      </c>
      <c r="BC92" s="62" t="s">
        <v>70</v>
      </c>
      <c r="BD92" s="63" t="s">
        <v>71</v>
      </c>
    </row>
    <row r="93" spans="1:91" s="1" customFormat="1" ht="10.75" customHeight="1" x14ac:dyDescent="0.2">
      <c r="B93" s="31"/>
      <c r="AR93" s="31"/>
      <c r="AS93" s="64"/>
      <c r="AT93" s="55"/>
      <c r="AU93" s="55"/>
      <c r="AV93" s="55"/>
      <c r="AW93" s="55"/>
      <c r="AX93" s="55"/>
      <c r="AY93" s="55"/>
      <c r="AZ93" s="55"/>
      <c r="BA93" s="55"/>
      <c r="BB93" s="55"/>
      <c r="BC93" s="55"/>
      <c r="BD93" s="56"/>
    </row>
    <row r="94" spans="1:91" s="5" customFormat="1" ht="32.4" customHeight="1" x14ac:dyDescent="0.2">
      <c r="B94" s="65"/>
      <c r="C94" s="66" t="s">
        <v>72</v>
      </c>
      <c r="D94" s="67"/>
      <c r="E94" s="67"/>
      <c r="F94" s="67"/>
      <c r="G94" s="67"/>
      <c r="H94" s="67"/>
      <c r="I94" s="67"/>
      <c r="J94" s="67"/>
      <c r="K94" s="67"/>
      <c r="L94" s="67"/>
      <c r="M94" s="67"/>
      <c r="N94" s="67"/>
      <c r="O94" s="67"/>
      <c r="P94" s="67"/>
      <c r="Q94" s="67"/>
      <c r="R94" s="67"/>
      <c r="S94" s="67"/>
      <c r="T94" s="67"/>
      <c r="U94" s="67"/>
      <c r="V94" s="67"/>
      <c r="W94" s="67"/>
      <c r="X94" s="67"/>
      <c r="Y94" s="67"/>
      <c r="Z94" s="67"/>
      <c r="AA94" s="67"/>
      <c r="AB94" s="67"/>
      <c r="AC94" s="67"/>
      <c r="AD94" s="67"/>
      <c r="AE94" s="67"/>
      <c r="AF94" s="67"/>
      <c r="AG94" s="208">
        <f>ROUND(SUM(AG95:AG100),2)</f>
        <v>0</v>
      </c>
      <c r="AH94" s="208"/>
      <c r="AI94" s="208"/>
      <c r="AJ94" s="208"/>
      <c r="AK94" s="208"/>
      <c r="AL94" s="208"/>
      <c r="AM94" s="208"/>
      <c r="AN94" s="209">
        <f t="shared" ref="AN94:AN100" si="0">SUM(AG94,AT94)</f>
        <v>0</v>
      </c>
      <c r="AO94" s="209"/>
      <c r="AP94" s="209"/>
      <c r="AQ94" s="69" t="s">
        <v>1</v>
      </c>
      <c r="AR94" s="65"/>
      <c r="AS94" s="70">
        <f>ROUND(SUM(AS95:AS100),2)</f>
        <v>0</v>
      </c>
      <c r="AT94" s="71">
        <f t="shared" ref="AT94:AT100" si="1">ROUND(SUM(AV94:AW94),2)</f>
        <v>0</v>
      </c>
      <c r="AU94" s="72">
        <f>ROUND(SUM(AU95:AU100),5)</f>
        <v>0</v>
      </c>
      <c r="AV94" s="71">
        <f>ROUND(AZ94*L29,2)</f>
        <v>0</v>
      </c>
      <c r="AW94" s="71">
        <f>ROUND(BA94*L30,2)</f>
        <v>0</v>
      </c>
      <c r="AX94" s="71">
        <f>ROUND(BB94*L29,2)</f>
        <v>0</v>
      </c>
      <c r="AY94" s="71">
        <f>ROUND(BC94*L30,2)</f>
        <v>0</v>
      </c>
      <c r="AZ94" s="71">
        <f>ROUND(SUM(AZ95:AZ100),2)</f>
        <v>0</v>
      </c>
      <c r="BA94" s="71">
        <f>ROUND(SUM(BA95:BA100),2)</f>
        <v>0</v>
      </c>
      <c r="BB94" s="71">
        <f>ROUND(SUM(BB95:BB100),2)</f>
        <v>0</v>
      </c>
      <c r="BC94" s="71">
        <f>ROUND(SUM(BC95:BC100),2)</f>
        <v>0</v>
      </c>
      <c r="BD94" s="73">
        <f>ROUND(SUM(BD95:BD100),2)</f>
        <v>0</v>
      </c>
      <c r="BS94" s="74" t="s">
        <v>73</v>
      </c>
      <c r="BT94" s="74" t="s">
        <v>74</v>
      </c>
      <c r="BU94" s="75" t="s">
        <v>75</v>
      </c>
      <c r="BV94" s="74" t="s">
        <v>76</v>
      </c>
      <c r="BW94" s="74" t="s">
        <v>4</v>
      </c>
      <c r="BX94" s="74" t="s">
        <v>77</v>
      </c>
      <c r="CL94" s="74" t="s">
        <v>1</v>
      </c>
    </row>
    <row r="95" spans="1:91" s="6" customFormat="1" ht="16.5" customHeight="1" x14ac:dyDescent="0.2">
      <c r="A95" s="76" t="s">
        <v>78</v>
      </c>
      <c r="B95" s="77"/>
      <c r="C95" s="78"/>
      <c r="D95" s="205" t="s">
        <v>79</v>
      </c>
      <c r="E95" s="205"/>
      <c r="F95" s="205"/>
      <c r="G95" s="205"/>
      <c r="H95" s="205"/>
      <c r="I95" s="79"/>
      <c r="J95" s="205" t="s">
        <v>80</v>
      </c>
      <c r="K95" s="205"/>
      <c r="L95" s="205"/>
      <c r="M95" s="205"/>
      <c r="N95" s="205"/>
      <c r="O95" s="205"/>
      <c r="P95" s="205"/>
      <c r="Q95" s="205"/>
      <c r="R95" s="205"/>
      <c r="S95" s="205"/>
      <c r="T95" s="205"/>
      <c r="U95" s="205"/>
      <c r="V95" s="205"/>
      <c r="W95" s="205"/>
      <c r="X95" s="205"/>
      <c r="Y95" s="205"/>
      <c r="Z95" s="205"/>
      <c r="AA95" s="205"/>
      <c r="AB95" s="205"/>
      <c r="AC95" s="205"/>
      <c r="AD95" s="205"/>
      <c r="AE95" s="205"/>
      <c r="AF95" s="205"/>
      <c r="AG95" s="206">
        <f>'1 - Zvážnica - protierózn...'!J30</f>
        <v>0</v>
      </c>
      <c r="AH95" s="207"/>
      <c r="AI95" s="207"/>
      <c r="AJ95" s="207"/>
      <c r="AK95" s="207"/>
      <c r="AL95" s="207"/>
      <c r="AM95" s="207"/>
      <c r="AN95" s="206">
        <f t="shared" si="0"/>
        <v>0</v>
      </c>
      <c r="AO95" s="207"/>
      <c r="AP95" s="207"/>
      <c r="AQ95" s="80" t="s">
        <v>81</v>
      </c>
      <c r="AR95" s="77"/>
      <c r="AS95" s="81">
        <v>0</v>
      </c>
      <c r="AT95" s="82">
        <f t="shared" si="1"/>
        <v>0</v>
      </c>
      <c r="AU95" s="83">
        <f>'1 - Zvážnica - protierózn...'!P121</f>
        <v>0</v>
      </c>
      <c r="AV95" s="82">
        <f>'1 - Zvážnica - protierózn...'!J33</f>
        <v>0</v>
      </c>
      <c r="AW95" s="82">
        <f>'1 - Zvážnica - protierózn...'!J34</f>
        <v>0</v>
      </c>
      <c r="AX95" s="82">
        <f>'1 - Zvážnica - protierózn...'!J35</f>
        <v>0</v>
      </c>
      <c r="AY95" s="82">
        <f>'1 - Zvážnica - protierózn...'!J36</f>
        <v>0</v>
      </c>
      <c r="AZ95" s="82">
        <f>'1 - Zvážnica - protierózn...'!F33</f>
        <v>0</v>
      </c>
      <c r="BA95" s="82">
        <f>'1 - Zvážnica - protierózn...'!F34</f>
        <v>0</v>
      </c>
      <c r="BB95" s="82">
        <f>'1 - Zvážnica - protierózn...'!F35</f>
        <v>0</v>
      </c>
      <c r="BC95" s="82">
        <f>'1 - Zvážnica - protierózn...'!F36</f>
        <v>0</v>
      </c>
      <c r="BD95" s="84">
        <f>'1 - Zvážnica - protierózn...'!F37</f>
        <v>0</v>
      </c>
      <c r="BT95" s="85" t="s">
        <v>79</v>
      </c>
      <c r="BV95" s="85" t="s">
        <v>76</v>
      </c>
      <c r="BW95" s="85" t="s">
        <v>82</v>
      </c>
      <c r="BX95" s="85" t="s">
        <v>4</v>
      </c>
      <c r="CL95" s="85" t="s">
        <v>1</v>
      </c>
      <c r="CM95" s="85" t="s">
        <v>74</v>
      </c>
    </row>
    <row r="96" spans="1:91" s="6" customFormat="1" ht="16.5" customHeight="1" x14ac:dyDescent="0.2">
      <c r="A96" s="76" t="s">
        <v>78</v>
      </c>
      <c r="B96" s="77"/>
      <c r="C96" s="78"/>
      <c r="D96" s="205" t="s">
        <v>83</v>
      </c>
      <c r="E96" s="205"/>
      <c r="F96" s="205"/>
      <c r="G96" s="205"/>
      <c r="H96" s="205"/>
      <c r="I96" s="79"/>
      <c r="J96" s="205" t="s">
        <v>84</v>
      </c>
      <c r="K96" s="205"/>
      <c r="L96" s="205"/>
      <c r="M96" s="205"/>
      <c r="N96" s="205"/>
      <c r="O96" s="205"/>
      <c r="P96" s="205"/>
      <c r="Q96" s="205"/>
      <c r="R96" s="205"/>
      <c r="S96" s="205"/>
      <c r="T96" s="205"/>
      <c r="U96" s="205"/>
      <c r="V96" s="205"/>
      <c r="W96" s="205"/>
      <c r="X96" s="205"/>
      <c r="Y96" s="205"/>
      <c r="Z96" s="205"/>
      <c r="AA96" s="205"/>
      <c r="AB96" s="205"/>
      <c r="AC96" s="205"/>
      <c r="AD96" s="205"/>
      <c r="AE96" s="205"/>
      <c r="AF96" s="205"/>
      <c r="AG96" s="206">
        <f>'2 - Povrchové protierózne...'!J30</f>
        <v>0</v>
      </c>
      <c r="AH96" s="207"/>
      <c r="AI96" s="207"/>
      <c r="AJ96" s="207"/>
      <c r="AK96" s="207"/>
      <c r="AL96" s="207"/>
      <c r="AM96" s="207"/>
      <c r="AN96" s="206">
        <f t="shared" si="0"/>
        <v>0</v>
      </c>
      <c r="AO96" s="207"/>
      <c r="AP96" s="207"/>
      <c r="AQ96" s="80" t="s">
        <v>81</v>
      </c>
      <c r="AR96" s="77"/>
      <c r="AS96" s="81">
        <v>0</v>
      </c>
      <c r="AT96" s="82">
        <f t="shared" si="1"/>
        <v>0</v>
      </c>
      <c r="AU96" s="83">
        <f>'2 - Povrchové protierózne...'!P118</f>
        <v>0</v>
      </c>
      <c r="AV96" s="82">
        <f>'2 - Povrchové protierózne...'!J33</f>
        <v>0</v>
      </c>
      <c r="AW96" s="82">
        <f>'2 - Povrchové protierózne...'!J34</f>
        <v>0</v>
      </c>
      <c r="AX96" s="82">
        <f>'2 - Povrchové protierózne...'!J35</f>
        <v>0</v>
      </c>
      <c r="AY96" s="82">
        <f>'2 - Povrchové protierózne...'!J36</f>
        <v>0</v>
      </c>
      <c r="AZ96" s="82">
        <f>'2 - Povrchové protierózne...'!F33</f>
        <v>0</v>
      </c>
      <c r="BA96" s="82">
        <f>'2 - Povrchové protierózne...'!F34</f>
        <v>0</v>
      </c>
      <c r="BB96" s="82">
        <f>'2 - Povrchové protierózne...'!F35</f>
        <v>0</v>
      </c>
      <c r="BC96" s="82">
        <f>'2 - Povrchové protierózne...'!F36</f>
        <v>0</v>
      </c>
      <c r="BD96" s="84">
        <f>'2 - Povrchové protierózne...'!F37</f>
        <v>0</v>
      </c>
      <c r="BT96" s="85" t="s">
        <v>79</v>
      </c>
      <c r="BV96" s="85" t="s">
        <v>76</v>
      </c>
      <c r="BW96" s="85" t="s">
        <v>85</v>
      </c>
      <c r="BX96" s="85" t="s">
        <v>4</v>
      </c>
      <c r="CL96" s="85" t="s">
        <v>1</v>
      </c>
      <c r="CM96" s="85" t="s">
        <v>74</v>
      </c>
    </row>
    <row r="97" spans="1:91" s="6" customFormat="1" ht="16.5" customHeight="1" x14ac:dyDescent="0.2">
      <c r="A97" s="76" t="s">
        <v>78</v>
      </c>
      <c r="B97" s="77"/>
      <c r="C97" s="78"/>
      <c r="D97" s="205" t="s">
        <v>86</v>
      </c>
      <c r="E97" s="205"/>
      <c r="F97" s="205"/>
      <c r="G97" s="205"/>
      <c r="H97" s="205"/>
      <c r="I97" s="79"/>
      <c r="J97" s="205" t="s">
        <v>87</v>
      </c>
      <c r="K97" s="205"/>
      <c r="L97" s="205"/>
      <c r="M97" s="205"/>
      <c r="N97" s="205"/>
      <c r="O97" s="205"/>
      <c r="P97" s="205"/>
      <c r="Q97" s="205"/>
      <c r="R97" s="205"/>
      <c r="S97" s="205"/>
      <c r="T97" s="205"/>
      <c r="U97" s="205"/>
      <c r="V97" s="205"/>
      <c r="W97" s="205"/>
      <c r="X97" s="205"/>
      <c r="Y97" s="205"/>
      <c r="Z97" s="205"/>
      <c r="AA97" s="205"/>
      <c r="AB97" s="205"/>
      <c r="AC97" s="205"/>
      <c r="AD97" s="205"/>
      <c r="AE97" s="205"/>
      <c r="AF97" s="205"/>
      <c r="AG97" s="206">
        <f>'3 - Vsakovacia nádrž'!J30</f>
        <v>0</v>
      </c>
      <c r="AH97" s="207"/>
      <c r="AI97" s="207"/>
      <c r="AJ97" s="207"/>
      <c r="AK97" s="207"/>
      <c r="AL97" s="207"/>
      <c r="AM97" s="207"/>
      <c r="AN97" s="206">
        <f t="shared" si="0"/>
        <v>0</v>
      </c>
      <c r="AO97" s="207"/>
      <c r="AP97" s="207"/>
      <c r="AQ97" s="80" t="s">
        <v>81</v>
      </c>
      <c r="AR97" s="77"/>
      <c r="AS97" s="81">
        <v>0</v>
      </c>
      <c r="AT97" s="82">
        <f t="shared" si="1"/>
        <v>0</v>
      </c>
      <c r="AU97" s="83">
        <f>'3 - Vsakovacia nádrž'!P119</f>
        <v>0</v>
      </c>
      <c r="AV97" s="82">
        <f>'3 - Vsakovacia nádrž'!J33</f>
        <v>0</v>
      </c>
      <c r="AW97" s="82">
        <f>'3 - Vsakovacia nádrž'!J34</f>
        <v>0</v>
      </c>
      <c r="AX97" s="82">
        <f>'3 - Vsakovacia nádrž'!J35</f>
        <v>0</v>
      </c>
      <c r="AY97" s="82">
        <f>'3 - Vsakovacia nádrž'!J36</f>
        <v>0</v>
      </c>
      <c r="AZ97" s="82">
        <f>'3 - Vsakovacia nádrž'!F33</f>
        <v>0</v>
      </c>
      <c r="BA97" s="82">
        <f>'3 - Vsakovacia nádrž'!F34</f>
        <v>0</v>
      </c>
      <c r="BB97" s="82">
        <f>'3 - Vsakovacia nádrž'!F35</f>
        <v>0</v>
      </c>
      <c r="BC97" s="82">
        <f>'3 - Vsakovacia nádrž'!F36</f>
        <v>0</v>
      </c>
      <c r="BD97" s="84">
        <f>'3 - Vsakovacia nádrž'!F37</f>
        <v>0</v>
      </c>
      <c r="BT97" s="85" t="s">
        <v>79</v>
      </c>
      <c r="BV97" s="85" t="s">
        <v>76</v>
      </c>
      <c r="BW97" s="85" t="s">
        <v>88</v>
      </c>
      <c r="BX97" s="85" t="s">
        <v>4</v>
      </c>
      <c r="CL97" s="85" t="s">
        <v>1</v>
      </c>
      <c r="CM97" s="85" t="s">
        <v>74</v>
      </c>
    </row>
    <row r="98" spans="1:91" s="6" customFormat="1" ht="16.5" customHeight="1" x14ac:dyDescent="0.2">
      <c r="A98" s="76" t="s">
        <v>78</v>
      </c>
      <c r="B98" s="77"/>
      <c r="C98" s="78"/>
      <c r="D98" s="205" t="s">
        <v>89</v>
      </c>
      <c r="E98" s="205"/>
      <c r="F98" s="205"/>
      <c r="G98" s="205"/>
      <c r="H98" s="205"/>
      <c r="I98" s="79"/>
      <c r="J98" s="205" t="s">
        <v>90</v>
      </c>
      <c r="K98" s="205"/>
      <c r="L98" s="205"/>
      <c r="M98" s="205"/>
      <c r="N98" s="205"/>
      <c r="O98" s="205"/>
      <c r="P98" s="205"/>
      <c r="Q98" s="205"/>
      <c r="R98" s="205"/>
      <c r="S98" s="205"/>
      <c r="T98" s="205"/>
      <c r="U98" s="205"/>
      <c r="V98" s="205"/>
      <c r="W98" s="205"/>
      <c r="X98" s="205"/>
      <c r="Y98" s="205"/>
      <c r="Z98" s="205"/>
      <c r="AA98" s="205"/>
      <c r="AB98" s="205"/>
      <c r="AC98" s="205"/>
      <c r="AD98" s="205"/>
      <c r="AE98" s="205"/>
      <c r="AF98" s="205"/>
      <c r="AG98" s="206">
        <f>'4 - Odvodňovacia priekopa'!J30</f>
        <v>0</v>
      </c>
      <c r="AH98" s="207"/>
      <c r="AI98" s="207"/>
      <c r="AJ98" s="207"/>
      <c r="AK98" s="207"/>
      <c r="AL98" s="207"/>
      <c r="AM98" s="207"/>
      <c r="AN98" s="206">
        <f t="shared" si="0"/>
        <v>0</v>
      </c>
      <c r="AO98" s="207"/>
      <c r="AP98" s="207"/>
      <c r="AQ98" s="80" t="s">
        <v>81</v>
      </c>
      <c r="AR98" s="77"/>
      <c r="AS98" s="81">
        <v>0</v>
      </c>
      <c r="AT98" s="82">
        <f t="shared" si="1"/>
        <v>0</v>
      </c>
      <c r="AU98" s="83">
        <f>'4 - Odvodňovacia priekopa'!P119</f>
        <v>0</v>
      </c>
      <c r="AV98" s="82">
        <f>'4 - Odvodňovacia priekopa'!J33</f>
        <v>0</v>
      </c>
      <c r="AW98" s="82">
        <f>'4 - Odvodňovacia priekopa'!J34</f>
        <v>0</v>
      </c>
      <c r="AX98" s="82">
        <f>'4 - Odvodňovacia priekopa'!J35</f>
        <v>0</v>
      </c>
      <c r="AY98" s="82">
        <f>'4 - Odvodňovacia priekopa'!J36</f>
        <v>0</v>
      </c>
      <c r="AZ98" s="82">
        <f>'4 - Odvodňovacia priekopa'!F33</f>
        <v>0</v>
      </c>
      <c r="BA98" s="82">
        <f>'4 - Odvodňovacia priekopa'!F34</f>
        <v>0</v>
      </c>
      <c r="BB98" s="82">
        <f>'4 - Odvodňovacia priekopa'!F35</f>
        <v>0</v>
      </c>
      <c r="BC98" s="82">
        <f>'4 - Odvodňovacia priekopa'!F36</f>
        <v>0</v>
      </c>
      <c r="BD98" s="84">
        <f>'4 - Odvodňovacia priekopa'!F37</f>
        <v>0</v>
      </c>
      <c r="BT98" s="85" t="s">
        <v>79</v>
      </c>
      <c r="BV98" s="85" t="s">
        <v>76</v>
      </c>
      <c r="BW98" s="85" t="s">
        <v>91</v>
      </c>
      <c r="BX98" s="85" t="s">
        <v>4</v>
      </c>
      <c r="CL98" s="85" t="s">
        <v>1</v>
      </c>
      <c r="CM98" s="85" t="s">
        <v>74</v>
      </c>
    </row>
    <row r="99" spans="1:91" s="6" customFormat="1" ht="16.5" customHeight="1" x14ac:dyDescent="0.2">
      <c r="A99" s="76" t="s">
        <v>78</v>
      </c>
      <c r="B99" s="77"/>
      <c r="C99" s="78"/>
      <c r="D99" s="205" t="s">
        <v>92</v>
      </c>
      <c r="E99" s="205"/>
      <c r="F99" s="205"/>
      <c r="G99" s="205"/>
      <c r="H99" s="205"/>
      <c r="I99" s="79"/>
      <c r="J99" s="205" t="s">
        <v>93</v>
      </c>
      <c r="K99" s="205"/>
      <c r="L99" s="205"/>
      <c r="M99" s="205"/>
      <c r="N99" s="205"/>
      <c r="O99" s="205"/>
      <c r="P99" s="205"/>
      <c r="Q99" s="205"/>
      <c r="R99" s="205"/>
      <c r="S99" s="205"/>
      <c r="T99" s="205"/>
      <c r="U99" s="205"/>
      <c r="V99" s="205"/>
      <c r="W99" s="205"/>
      <c r="X99" s="205"/>
      <c r="Y99" s="205"/>
      <c r="Z99" s="205"/>
      <c r="AA99" s="205"/>
      <c r="AB99" s="205"/>
      <c r="AC99" s="205"/>
      <c r="AD99" s="205"/>
      <c r="AE99" s="205"/>
      <c r="AF99" s="205"/>
      <c r="AG99" s="206">
        <f>'5 - Priepust cez cestu'!J30</f>
        <v>0</v>
      </c>
      <c r="AH99" s="207"/>
      <c r="AI99" s="207"/>
      <c r="AJ99" s="207"/>
      <c r="AK99" s="207"/>
      <c r="AL99" s="207"/>
      <c r="AM99" s="207"/>
      <c r="AN99" s="206">
        <f t="shared" si="0"/>
        <v>0</v>
      </c>
      <c r="AO99" s="207"/>
      <c r="AP99" s="207"/>
      <c r="AQ99" s="80" t="s">
        <v>81</v>
      </c>
      <c r="AR99" s="77"/>
      <c r="AS99" s="81">
        <v>0</v>
      </c>
      <c r="AT99" s="82">
        <f t="shared" si="1"/>
        <v>0</v>
      </c>
      <c r="AU99" s="83">
        <f>'5 - Priepust cez cestu'!P122</f>
        <v>0</v>
      </c>
      <c r="AV99" s="82">
        <f>'5 - Priepust cez cestu'!J33</f>
        <v>0</v>
      </c>
      <c r="AW99" s="82">
        <f>'5 - Priepust cez cestu'!J34</f>
        <v>0</v>
      </c>
      <c r="AX99" s="82">
        <f>'5 - Priepust cez cestu'!J35</f>
        <v>0</v>
      </c>
      <c r="AY99" s="82">
        <f>'5 - Priepust cez cestu'!J36</f>
        <v>0</v>
      </c>
      <c r="AZ99" s="82">
        <f>'5 - Priepust cez cestu'!F33</f>
        <v>0</v>
      </c>
      <c r="BA99" s="82">
        <f>'5 - Priepust cez cestu'!F34</f>
        <v>0</v>
      </c>
      <c r="BB99" s="82">
        <f>'5 - Priepust cez cestu'!F35</f>
        <v>0</v>
      </c>
      <c r="BC99" s="82">
        <f>'5 - Priepust cez cestu'!F36</f>
        <v>0</v>
      </c>
      <c r="BD99" s="84">
        <f>'5 - Priepust cez cestu'!F37</f>
        <v>0</v>
      </c>
      <c r="BT99" s="85" t="s">
        <v>79</v>
      </c>
      <c r="BV99" s="85" t="s">
        <v>76</v>
      </c>
      <c r="BW99" s="85" t="s">
        <v>94</v>
      </c>
      <c r="BX99" s="85" t="s">
        <v>4</v>
      </c>
      <c r="CL99" s="85" t="s">
        <v>1</v>
      </c>
      <c r="CM99" s="85" t="s">
        <v>74</v>
      </c>
    </row>
    <row r="100" spans="1:91" s="6" customFormat="1" ht="16.5" customHeight="1" x14ac:dyDescent="0.2">
      <c r="A100" s="76" t="s">
        <v>78</v>
      </c>
      <c r="B100" s="77"/>
      <c r="C100" s="78"/>
      <c r="D100" s="205" t="s">
        <v>95</v>
      </c>
      <c r="E100" s="205"/>
      <c r="F100" s="205"/>
      <c r="G100" s="205"/>
      <c r="H100" s="205"/>
      <c r="I100" s="79"/>
      <c r="J100" s="205" t="s">
        <v>96</v>
      </c>
      <c r="K100" s="205"/>
      <c r="L100" s="205"/>
      <c r="M100" s="205"/>
      <c r="N100" s="205"/>
      <c r="O100" s="205"/>
      <c r="P100" s="205"/>
      <c r="Q100" s="205"/>
      <c r="R100" s="205"/>
      <c r="S100" s="205"/>
      <c r="T100" s="205"/>
      <c r="U100" s="205"/>
      <c r="V100" s="205"/>
      <c r="W100" s="205"/>
      <c r="X100" s="205"/>
      <c r="Y100" s="205"/>
      <c r="Z100" s="205"/>
      <c r="AA100" s="205"/>
      <c r="AB100" s="205"/>
      <c r="AC100" s="205"/>
      <c r="AD100" s="205"/>
      <c r="AE100" s="205"/>
      <c r="AF100" s="205"/>
      <c r="AG100" s="206">
        <f>'6 - Odvodňovací rigol'!J30</f>
        <v>0</v>
      </c>
      <c r="AH100" s="207"/>
      <c r="AI100" s="207"/>
      <c r="AJ100" s="207"/>
      <c r="AK100" s="207"/>
      <c r="AL100" s="207"/>
      <c r="AM100" s="207"/>
      <c r="AN100" s="206">
        <f t="shared" si="0"/>
        <v>0</v>
      </c>
      <c r="AO100" s="207"/>
      <c r="AP100" s="207"/>
      <c r="AQ100" s="80" t="s">
        <v>81</v>
      </c>
      <c r="AR100" s="77"/>
      <c r="AS100" s="86">
        <v>0</v>
      </c>
      <c r="AT100" s="87">
        <f t="shared" si="1"/>
        <v>0</v>
      </c>
      <c r="AU100" s="88">
        <f>'6 - Odvodňovací rigol'!P120</f>
        <v>0</v>
      </c>
      <c r="AV100" s="87">
        <f>'6 - Odvodňovací rigol'!J33</f>
        <v>0</v>
      </c>
      <c r="AW100" s="87">
        <f>'6 - Odvodňovací rigol'!J34</f>
        <v>0</v>
      </c>
      <c r="AX100" s="87">
        <f>'6 - Odvodňovací rigol'!J35</f>
        <v>0</v>
      </c>
      <c r="AY100" s="87">
        <f>'6 - Odvodňovací rigol'!J36</f>
        <v>0</v>
      </c>
      <c r="AZ100" s="87">
        <f>'6 - Odvodňovací rigol'!F33</f>
        <v>0</v>
      </c>
      <c r="BA100" s="87">
        <f>'6 - Odvodňovací rigol'!F34</f>
        <v>0</v>
      </c>
      <c r="BB100" s="87">
        <f>'6 - Odvodňovací rigol'!F35</f>
        <v>0</v>
      </c>
      <c r="BC100" s="87">
        <f>'6 - Odvodňovací rigol'!F36</f>
        <v>0</v>
      </c>
      <c r="BD100" s="89">
        <f>'6 - Odvodňovací rigol'!F37</f>
        <v>0</v>
      </c>
      <c r="BT100" s="85" t="s">
        <v>79</v>
      </c>
      <c r="BV100" s="85" t="s">
        <v>76</v>
      </c>
      <c r="BW100" s="85" t="s">
        <v>97</v>
      </c>
      <c r="BX100" s="85" t="s">
        <v>4</v>
      </c>
      <c r="CL100" s="85" t="s">
        <v>1</v>
      </c>
      <c r="CM100" s="85" t="s">
        <v>74</v>
      </c>
    </row>
    <row r="101" spans="1:91" s="1" customFormat="1" ht="30" customHeight="1" x14ac:dyDescent="0.2">
      <c r="B101" s="31"/>
      <c r="AR101" s="31"/>
    </row>
    <row r="102" spans="1:91" s="1" customFormat="1" ht="7" customHeight="1" x14ac:dyDescent="0.2">
      <c r="B102" s="46"/>
      <c r="C102" s="47"/>
      <c r="D102" s="47"/>
      <c r="E102" s="47"/>
      <c r="F102" s="47"/>
      <c r="G102" s="47"/>
      <c r="H102" s="47"/>
      <c r="I102" s="47"/>
      <c r="J102" s="47"/>
      <c r="K102" s="47"/>
      <c r="L102" s="47"/>
      <c r="M102" s="47"/>
      <c r="N102" s="47"/>
      <c r="O102" s="47"/>
      <c r="P102" s="47"/>
      <c r="Q102" s="47"/>
      <c r="R102" s="47"/>
      <c r="S102" s="47"/>
      <c r="T102" s="47"/>
      <c r="U102" s="47"/>
      <c r="V102" s="47"/>
      <c r="W102" s="47"/>
      <c r="X102" s="47"/>
      <c r="Y102" s="47"/>
      <c r="Z102" s="47"/>
      <c r="AA102" s="47"/>
      <c r="AB102" s="47"/>
      <c r="AC102" s="47"/>
      <c r="AD102" s="47"/>
      <c r="AE102" s="47"/>
      <c r="AF102" s="47"/>
      <c r="AG102" s="47"/>
      <c r="AH102" s="47"/>
      <c r="AI102" s="47"/>
      <c r="AJ102" s="47"/>
      <c r="AK102" s="47"/>
      <c r="AL102" s="47"/>
      <c r="AM102" s="47"/>
      <c r="AN102" s="47"/>
      <c r="AO102" s="47"/>
      <c r="AP102" s="47"/>
      <c r="AQ102" s="47"/>
      <c r="AR102" s="31"/>
    </row>
  </sheetData>
  <mergeCells count="62">
    <mergeCell ref="AR2:BE2"/>
    <mergeCell ref="AK33:AO33"/>
    <mergeCell ref="L33:P33"/>
    <mergeCell ref="W33:AE33"/>
    <mergeCell ref="AK35:AO35"/>
    <mergeCell ref="X35:AB35"/>
    <mergeCell ref="W31:AE31"/>
    <mergeCell ref="AK31:AO31"/>
    <mergeCell ref="AK32:AO32"/>
    <mergeCell ref="L32:P32"/>
    <mergeCell ref="W32:AE32"/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AN100:AP100"/>
    <mergeCell ref="AG100:AM100"/>
    <mergeCell ref="D100:H100"/>
    <mergeCell ref="J100:AF100"/>
    <mergeCell ref="AG94:AM94"/>
    <mergeCell ref="AN94:AP94"/>
    <mergeCell ref="AN98:AP98"/>
    <mergeCell ref="AG98:AM98"/>
    <mergeCell ref="D98:H98"/>
    <mergeCell ref="J98:AF98"/>
    <mergeCell ref="AN99:AP99"/>
    <mergeCell ref="AG99:AM99"/>
    <mergeCell ref="D99:H99"/>
    <mergeCell ref="J99:AF99"/>
    <mergeCell ref="J96:AF96"/>
    <mergeCell ref="D96:H96"/>
    <mergeCell ref="AG96:AM96"/>
    <mergeCell ref="AN96:AP96"/>
    <mergeCell ref="AN97:AP97"/>
    <mergeCell ref="D97:H97"/>
    <mergeCell ref="J97:AF97"/>
    <mergeCell ref="AG97:AM97"/>
    <mergeCell ref="C92:G92"/>
    <mergeCell ref="AG92:AM92"/>
    <mergeCell ref="I92:AF92"/>
    <mergeCell ref="AN92:AP92"/>
    <mergeCell ref="D95:H95"/>
    <mergeCell ref="AG95:AM95"/>
    <mergeCell ref="J95:AF95"/>
    <mergeCell ref="AN95:AP95"/>
    <mergeCell ref="L85:AJ85"/>
    <mergeCell ref="AM87:AN87"/>
    <mergeCell ref="AM89:AP89"/>
    <mergeCell ref="AS89:AT91"/>
    <mergeCell ref="AM90:AP90"/>
  </mergeCells>
  <hyperlinks>
    <hyperlink ref="A95" location="'1 - Zvážnica - protierózn...'!C2" display="/" xr:uid="{00000000-0004-0000-0000-000000000000}"/>
    <hyperlink ref="A96" location="'2 - Povrchové protierózne...'!C2" display="/" xr:uid="{00000000-0004-0000-0000-000001000000}"/>
    <hyperlink ref="A97" location="'3 - Vsakovacia nádrž'!C2" display="/" xr:uid="{00000000-0004-0000-0000-000002000000}"/>
    <hyperlink ref="A98" location="'4 - Odvodňovacia priekopa'!C2" display="/" xr:uid="{00000000-0004-0000-0000-000003000000}"/>
    <hyperlink ref="A99" location="'5 - Priepust cez cestu'!C2" display="/" xr:uid="{00000000-0004-0000-0000-000004000000}"/>
    <hyperlink ref="A100" location="'6 - Odvodňovací rigol'!C2" display="/" xr:uid="{00000000-0004-0000-0000-000005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140"/>
  <sheetViews>
    <sheetView showGridLines="0" workbookViewId="0"/>
  </sheetViews>
  <sheetFormatPr defaultRowHeight="14.5" x14ac:dyDescent="0.2"/>
  <cols>
    <col min="1" max="1" width="8.33203125" customWidth="1"/>
    <col min="2" max="2" width="1.21875" customWidth="1"/>
    <col min="3" max="3" width="4.109375" customWidth="1"/>
    <col min="4" max="4" width="4.33203125" customWidth="1"/>
    <col min="5" max="5" width="17.109375" customWidth="1"/>
    <col min="6" max="6" width="50.77734375" customWidth="1"/>
    <col min="7" max="7" width="7.44140625" customWidth="1"/>
    <col min="8" max="8" width="14" customWidth="1"/>
    <col min="9" max="9" width="15.77734375" customWidth="1"/>
    <col min="10" max="10" width="22.33203125" customWidth="1"/>
    <col min="11" max="11" width="22.33203125" hidden="1" customWidth="1"/>
    <col min="12" max="12" width="9.33203125" customWidth="1"/>
    <col min="13" max="13" width="10.77734375" hidden="1" customWidth="1"/>
    <col min="14" max="14" width="9.33203125" hidden="1"/>
    <col min="15" max="20" width="14.10937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7" customHeight="1" x14ac:dyDescent="0.2">
      <c r="L2" s="232" t="s">
        <v>5</v>
      </c>
      <c r="M2" s="214"/>
      <c r="N2" s="214"/>
      <c r="O2" s="214"/>
      <c r="P2" s="214"/>
      <c r="Q2" s="214"/>
      <c r="R2" s="214"/>
      <c r="S2" s="214"/>
      <c r="T2" s="214"/>
      <c r="U2" s="214"/>
      <c r="V2" s="214"/>
      <c r="AT2" s="16" t="s">
        <v>82</v>
      </c>
    </row>
    <row r="3" spans="2:46" ht="7" customHeight="1" x14ac:dyDescent="0.2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74</v>
      </c>
    </row>
    <row r="4" spans="2:46" ht="25" customHeight="1" x14ac:dyDescent="0.2">
      <c r="B4" s="19"/>
      <c r="D4" s="20" t="s">
        <v>98</v>
      </c>
      <c r="L4" s="19"/>
      <c r="M4" s="90" t="s">
        <v>9</v>
      </c>
      <c r="AT4" s="16" t="s">
        <v>3</v>
      </c>
    </row>
    <row r="5" spans="2:46" ht="7" customHeight="1" x14ac:dyDescent="0.2">
      <c r="B5" s="19"/>
      <c r="L5" s="19"/>
    </row>
    <row r="6" spans="2:46" ht="12" customHeight="1" x14ac:dyDescent="0.2">
      <c r="B6" s="19"/>
      <c r="D6" s="26" t="s">
        <v>15</v>
      </c>
      <c r="L6" s="19"/>
    </row>
    <row r="7" spans="2:46" ht="26.25" customHeight="1" x14ac:dyDescent="0.2">
      <c r="B7" s="19"/>
      <c r="E7" s="233" t="str">
        <f>'Rekapitulácia stavby'!K6</f>
        <v>Opatrenia na zlepšenie zadržiavania vody na pozemkoch Urbár Rudina Pozemkové spoločenstvo</v>
      </c>
      <c r="F7" s="234"/>
      <c r="G7" s="234"/>
      <c r="H7" s="234"/>
      <c r="L7" s="19"/>
    </row>
    <row r="8" spans="2:46" s="1" customFormat="1" ht="12" customHeight="1" x14ac:dyDescent="0.2">
      <c r="B8" s="31"/>
      <c r="D8" s="26" t="s">
        <v>99</v>
      </c>
      <c r="L8" s="31"/>
    </row>
    <row r="9" spans="2:46" s="1" customFormat="1" ht="16.5" customHeight="1" x14ac:dyDescent="0.2">
      <c r="B9" s="31"/>
      <c r="E9" s="191" t="s">
        <v>100</v>
      </c>
      <c r="F9" s="235"/>
      <c r="G9" s="235"/>
      <c r="H9" s="235"/>
      <c r="L9" s="31"/>
    </row>
    <row r="10" spans="2:46" s="1" customFormat="1" ht="10" x14ac:dyDescent="0.2">
      <c r="B10" s="31"/>
      <c r="L10" s="31"/>
    </row>
    <row r="11" spans="2:46" s="1" customFormat="1" ht="12" customHeight="1" x14ac:dyDescent="0.2">
      <c r="B11" s="31"/>
      <c r="D11" s="26" t="s">
        <v>17</v>
      </c>
      <c r="F11" s="24" t="s">
        <v>1</v>
      </c>
      <c r="I11" s="26" t="s">
        <v>18</v>
      </c>
      <c r="J11" s="24" t="s">
        <v>1</v>
      </c>
      <c r="L11" s="31"/>
    </row>
    <row r="12" spans="2:46" s="1" customFormat="1" ht="12" customHeight="1" x14ac:dyDescent="0.2">
      <c r="B12" s="31"/>
      <c r="D12" s="26" t="s">
        <v>19</v>
      </c>
      <c r="F12" s="24" t="s">
        <v>20</v>
      </c>
      <c r="I12" s="26" t="s">
        <v>21</v>
      </c>
      <c r="J12" s="54">
        <f>'Rekapitulácia stavby'!AN8</f>
        <v>0</v>
      </c>
      <c r="L12" s="31"/>
    </row>
    <row r="13" spans="2:46" s="1" customFormat="1" ht="10.75" customHeight="1" x14ac:dyDescent="0.2">
      <c r="B13" s="31"/>
      <c r="L13" s="31"/>
    </row>
    <row r="14" spans="2:46" s="1" customFormat="1" ht="12" customHeight="1" x14ac:dyDescent="0.2">
      <c r="B14" s="31"/>
      <c r="D14" s="26" t="s">
        <v>22</v>
      </c>
      <c r="I14" s="26" t="s">
        <v>23</v>
      </c>
      <c r="J14" s="24" t="s">
        <v>1</v>
      </c>
      <c r="L14" s="31"/>
    </row>
    <row r="15" spans="2:46" s="1" customFormat="1" ht="18" customHeight="1" x14ac:dyDescent="0.2">
      <c r="B15" s="31"/>
      <c r="E15" s="24" t="s">
        <v>24</v>
      </c>
      <c r="I15" s="26" t="s">
        <v>25</v>
      </c>
      <c r="J15" s="24" t="s">
        <v>1</v>
      </c>
      <c r="L15" s="31"/>
    </row>
    <row r="16" spans="2:46" s="1" customFormat="1" ht="7" customHeight="1" x14ac:dyDescent="0.2">
      <c r="B16" s="31"/>
      <c r="L16" s="31"/>
    </row>
    <row r="17" spans="2:12" s="1" customFormat="1" ht="12" customHeight="1" x14ac:dyDescent="0.2">
      <c r="B17" s="31"/>
      <c r="D17" s="26" t="s">
        <v>26</v>
      </c>
      <c r="I17" s="26" t="s">
        <v>23</v>
      </c>
      <c r="J17" s="27" t="str">
        <f>'Rekapitulácia stavby'!AN13</f>
        <v>Vyplň údaj</v>
      </c>
      <c r="L17" s="31"/>
    </row>
    <row r="18" spans="2:12" s="1" customFormat="1" ht="18" customHeight="1" x14ac:dyDescent="0.2">
      <c r="B18" s="31"/>
      <c r="E18" s="236" t="str">
        <f>'Rekapitulácia stavby'!E14</f>
        <v>Vyplň údaj</v>
      </c>
      <c r="F18" s="213"/>
      <c r="G18" s="213"/>
      <c r="H18" s="213"/>
      <c r="I18" s="26" t="s">
        <v>25</v>
      </c>
      <c r="J18" s="27" t="str">
        <f>'Rekapitulácia stavby'!AN14</f>
        <v>Vyplň údaj</v>
      </c>
      <c r="L18" s="31"/>
    </row>
    <row r="19" spans="2:12" s="1" customFormat="1" ht="7" customHeight="1" x14ac:dyDescent="0.2">
      <c r="B19" s="31"/>
      <c r="L19" s="31"/>
    </row>
    <row r="20" spans="2:12" s="1" customFormat="1" ht="12" customHeight="1" x14ac:dyDescent="0.2">
      <c r="B20" s="31"/>
      <c r="D20" s="26" t="s">
        <v>28</v>
      </c>
      <c r="I20" s="26" t="s">
        <v>23</v>
      </c>
      <c r="J20" s="24" t="s">
        <v>1</v>
      </c>
      <c r="L20" s="31"/>
    </row>
    <row r="21" spans="2:12" s="1" customFormat="1" ht="18" customHeight="1" x14ac:dyDescent="0.2">
      <c r="B21" s="31"/>
      <c r="E21" s="24" t="s">
        <v>29</v>
      </c>
      <c r="I21" s="26" t="s">
        <v>25</v>
      </c>
      <c r="J21" s="24" t="s">
        <v>1</v>
      </c>
      <c r="L21" s="31"/>
    </row>
    <row r="22" spans="2:12" s="1" customFormat="1" ht="7" customHeight="1" x14ac:dyDescent="0.2">
      <c r="B22" s="31"/>
      <c r="L22" s="31"/>
    </row>
    <row r="23" spans="2:12" s="1" customFormat="1" ht="12" customHeight="1" x14ac:dyDescent="0.2">
      <c r="B23" s="31"/>
      <c r="D23" s="26" t="s">
        <v>31</v>
      </c>
      <c r="I23" s="26" t="s">
        <v>23</v>
      </c>
      <c r="J23" s="24" t="s">
        <v>1</v>
      </c>
      <c r="L23" s="31"/>
    </row>
    <row r="24" spans="2:12" s="1" customFormat="1" ht="18" customHeight="1" x14ac:dyDescent="0.2">
      <c r="B24" s="31"/>
      <c r="E24" s="24" t="s">
        <v>32</v>
      </c>
      <c r="I24" s="26" t="s">
        <v>25</v>
      </c>
      <c r="J24" s="24" t="s">
        <v>1</v>
      </c>
      <c r="L24" s="31"/>
    </row>
    <row r="25" spans="2:12" s="1" customFormat="1" ht="7" customHeight="1" x14ac:dyDescent="0.2">
      <c r="B25" s="31"/>
      <c r="L25" s="31"/>
    </row>
    <row r="26" spans="2:12" s="1" customFormat="1" ht="12" customHeight="1" x14ac:dyDescent="0.2">
      <c r="B26" s="31"/>
      <c r="D26" s="26" t="s">
        <v>33</v>
      </c>
      <c r="L26" s="31"/>
    </row>
    <row r="27" spans="2:12" s="7" customFormat="1" ht="16.5" customHeight="1" x14ac:dyDescent="0.2">
      <c r="B27" s="91"/>
      <c r="E27" s="218" t="s">
        <v>1</v>
      </c>
      <c r="F27" s="218"/>
      <c r="G27" s="218"/>
      <c r="H27" s="218"/>
      <c r="L27" s="91"/>
    </row>
    <row r="28" spans="2:12" s="1" customFormat="1" ht="7" customHeight="1" x14ac:dyDescent="0.2">
      <c r="B28" s="31"/>
      <c r="L28" s="31"/>
    </row>
    <row r="29" spans="2:12" s="1" customFormat="1" ht="7" customHeight="1" x14ac:dyDescent="0.2">
      <c r="B29" s="31"/>
      <c r="D29" s="55"/>
      <c r="E29" s="55"/>
      <c r="F29" s="55"/>
      <c r="G29" s="55"/>
      <c r="H29" s="55"/>
      <c r="I29" s="55"/>
      <c r="J29" s="55"/>
      <c r="K29" s="55"/>
      <c r="L29" s="31"/>
    </row>
    <row r="30" spans="2:12" s="1" customFormat="1" ht="25.4" customHeight="1" x14ac:dyDescent="0.2">
      <c r="B30" s="31"/>
      <c r="D30" s="92" t="s">
        <v>34</v>
      </c>
      <c r="J30" s="68">
        <f>ROUND(J121, 2)</f>
        <v>0</v>
      </c>
      <c r="L30" s="31"/>
    </row>
    <row r="31" spans="2:12" s="1" customFormat="1" ht="7" customHeight="1" x14ac:dyDescent="0.2">
      <c r="B31" s="31"/>
      <c r="D31" s="55"/>
      <c r="E31" s="55"/>
      <c r="F31" s="55"/>
      <c r="G31" s="55"/>
      <c r="H31" s="55"/>
      <c r="I31" s="55"/>
      <c r="J31" s="55"/>
      <c r="K31" s="55"/>
      <c r="L31" s="31"/>
    </row>
    <row r="32" spans="2:12" s="1" customFormat="1" ht="14.4" customHeight="1" x14ac:dyDescent="0.2">
      <c r="B32" s="31"/>
      <c r="F32" s="34" t="s">
        <v>36</v>
      </c>
      <c r="I32" s="34" t="s">
        <v>35</v>
      </c>
      <c r="J32" s="34" t="s">
        <v>37</v>
      </c>
      <c r="L32" s="31"/>
    </row>
    <row r="33" spans="2:12" s="1" customFormat="1" ht="14.4" customHeight="1" x14ac:dyDescent="0.2">
      <c r="B33" s="31"/>
      <c r="D33" s="57" t="s">
        <v>38</v>
      </c>
      <c r="E33" s="36" t="s">
        <v>39</v>
      </c>
      <c r="F33" s="93">
        <f>ROUND((SUM(BE121:BE139)),  2)</f>
        <v>0</v>
      </c>
      <c r="G33" s="94"/>
      <c r="H33" s="94"/>
      <c r="I33" s="95">
        <v>0.2</v>
      </c>
      <c r="J33" s="93">
        <f>ROUND(((SUM(BE121:BE139))*I33),  2)</f>
        <v>0</v>
      </c>
      <c r="L33" s="31"/>
    </row>
    <row r="34" spans="2:12" s="1" customFormat="1" ht="14.4" customHeight="1" x14ac:dyDescent="0.2">
      <c r="B34" s="31"/>
      <c r="E34" s="36" t="s">
        <v>40</v>
      </c>
      <c r="F34" s="93">
        <f>ROUND((SUM(BF121:BF139)),  2)</f>
        <v>0</v>
      </c>
      <c r="G34" s="94"/>
      <c r="H34" s="94"/>
      <c r="I34" s="95">
        <v>0.2</v>
      </c>
      <c r="J34" s="93">
        <f>ROUND(((SUM(BF121:BF139))*I34),  2)</f>
        <v>0</v>
      </c>
      <c r="L34" s="31"/>
    </row>
    <row r="35" spans="2:12" s="1" customFormat="1" ht="14.4" hidden="1" customHeight="1" x14ac:dyDescent="0.2">
      <c r="B35" s="31"/>
      <c r="E35" s="26" t="s">
        <v>41</v>
      </c>
      <c r="F35" s="96">
        <f>ROUND((SUM(BG121:BG139)),  2)</f>
        <v>0</v>
      </c>
      <c r="I35" s="97">
        <v>0.2</v>
      </c>
      <c r="J35" s="96">
        <f>0</f>
        <v>0</v>
      </c>
      <c r="L35" s="31"/>
    </row>
    <row r="36" spans="2:12" s="1" customFormat="1" ht="14.4" hidden="1" customHeight="1" x14ac:dyDescent="0.2">
      <c r="B36" s="31"/>
      <c r="E36" s="26" t="s">
        <v>42</v>
      </c>
      <c r="F36" s="96">
        <f>ROUND((SUM(BH121:BH139)),  2)</f>
        <v>0</v>
      </c>
      <c r="I36" s="97">
        <v>0.2</v>
      </c>
      <c r="J36" s="96">
        <f>0</f>
        <v>0</v>
      </c>
      <c r="L36" s="31"/>
    </row>
    <row r="37" spans="2:12" s="1" customFormat="1" ht="14.4" hidden="1" customHeight="1" x14ac:dyDescent="0.2">
      <c r="B37" s="31"/>
      <c r="E37" s="36" t="s">
        <v>43</v>
      </c>
      <c r="F37" s="93">
        <f>ROUND((SUM(BI121:BI139)),  2)</f>
        <v>0</v>
      </c>
      <c r="G37" s="94"/>
      <c r="H37" s="94"/>
      <c r="I37" s="95">
        <v>0</v>
      </c>
      <c r="J37" s="93">
        <f>0</f>
        <v>0</v>
      </c>
      <c r="L37" s="31"/>
    </row>
    <row r="38" spans="2:12" s="1" customFormat="1" ht="7" customHeight="1" x14ac:dyDescent="0.2">
      <c r="B38" s="31"/>
      <c r="L38" s="31"/>
    </row>
    <row r="39" spans="2:12" s="1" customFormat="1" ht="25.4" customHeight="1" x14ac:dyDescent="0.2">
      <c r="B39" s="31"/>
      <c r="C39" s="98"/>
      <c r="D39" s="99" t="s">
        <v>44</v>
      </c>
      <c r="E39" s="59"/>
      <c r="F39" s="59"/>
      <c r="G39" s="100" t="s">
        <v>45</v>
      </c>
      <c r="H39" s="101" t="s">
        <v>46</v>
      </c>
      <c r="I39" s="59"/>
      <c r="J39" s="102">
        <f>SUM(J30:J37)</f>
        <v>0</v>
      </c>
      <c r="K39" s="103"/>
      <c r="L39" s="31"/>
    </row>
    <row r="40" spans="2:12" s="1" customFormat="1" ht="14.4" customHeight="1" x14ac:dyDescent="0.2">
      <c r="B40" s="31"/>
      <c r="L40" s="31"/>
    </row>
    <row r="41" spans="2:12" ht="14.4" customHeight="1" x14ac:dyDescent="0.2">
      <c r="B41" s="19"/>
      <c r="L41" s="19"/>
    </row>
    <row r="42" spans="2:12" ht="14.4" customHeight="1" x14ac:dyDescent="0.2">
      <c r="B42" s="19"/>
      <c r="L42" s="19"/>
    </row>
    <row r="43" spans="2:12" ht="14.4" customHeight="1" x14ac:dyDescent="0.2">
      <c r="B43" s="19"/>
      <c r="L43" s="19"/>
    </row>
    <row r="44" spans="2:12" ht="14.4" customHeight="1" x14ac:dyDescent="0.2">
      <c r="B44" s="19"/>
      <c r="L44" s="19"/>
    </row>
    <row r="45" spans="2:12" ht="14.4" customHeight="1" x14ac:dyDescent="0.2">
      <c r="B45" s="19"/>
      <c r="L45" s="19"/>
    </row>
    <row r="46" spans="2:12" ht="14.4" customHeight="1" x14ac:dyDescent="0.2">
      <c r="B46" s="19"/>
      <c r="L46" s="19"/>
    </row>
    <row r="47" spans="2:12" ht="14.4" customHeight="1" x14ac:dyDescent="0.2">
      <c r="B47" s="19"/>
      <c r="L47" s="19"/>
    </row>
    <row r="48" spans="2:12" ht="14.4" customHeight="1" x14ac:dyDescent="0.2">
      <c r="B48" s="19"/>
      <c r="L48" s="19"/>
    </row>
    <row r="49" spans="2:12" ht="14.4" customHeight="1" x14ac:dyDescent="0.2">
      <c r="B49" s="19"/>
      <c r="L49" s="19"/>
    </row>
    <row r="50" spans="2:12" s="1" customFormat="1" ht="14.4" customHeight="1" x14ac:dyDescent="0.2">
      <c r="B50" s="31"/>
      <c r="D50" s="43" t="s">
        <v>47</v>
      </c>
      <c r="E50" s="44"/>
      <c r="F50" s="44"/>
      <c r="G50" s="43" t="s">
        <v>48</v>
      </c>
      <c r="H50" s="44"/>
      <c r="I50" s="44"/>
      <c r="J50" s="44"/>
      <c r="K50" s="44"/>
      <c r="L50" s="31"/>
    </row>
    <row r="51" spans="2:12" ht="10" x14ac:dyDescent="0.2">
      <c r="B51" s="19"/>
      <c r="L51" s="19"/>
    </row>
    <row r="52" spans="2:12" ht="10" x14ac:dyDescent="0.2">
      <c r="B52" s="19"/>
      <c r="L52" s="19"/>
    </row>
    <row r="53" spans="2:12" ht="10" x14ac:dyDescent="0.2">
      <c r="B53" s="19"/>
      <c r="L53" s="19"/>
    </row>
    <row r="54" spans="2:12" ht="10" x14ac:dyDescent="0.2">
      <c r="B54" s="19"/>
      <c r="L54" s="19"/>
    </row>
    <row r="55" spans="2:12" ht="10" x14ac:dyDescent="0.2">
      <c r="B55" s="19"/>
      <c r="L55" s="19"/>
    </row>
    <row r="56" spans="2:12" ht="10" x14ac:dyDescent="0.2">
      <c r="B56" s="19"/>
      <c r="L56" s="19"/>
    </row>
    <row r="57" spans="2:12" ht="10" x14ac:dyDescent="0.2">
      <c r="B57" s="19"/>
      <c r="L57" s="19"/>
    </row>
    <row r="58" spans="2:12" ht="10" x14ac:dyDescent="0.2">
      <c r="B58" s="19"/>
      <c r="L58" s="19"/>
    </row>
    <row r="59" spans="2:12" ht="10" x14ac:dyDescent="0.2">
      <c r="B59" s="19"/>
      <c r="L59" s="19"/>
    </row>
    <row r="60" spans="2:12" ht="10" x14ac:dyDescent="0.2">
      <c r="B60" s="19"/>
      <c r="L60" s="19"/>
    </row>
    <row r="61" spans="2:12" s="1" customFormat="1" ht="12.5" x14ac:dyDescent="0.2">
      <c r="B61" s="31"/>
      <c r="D61" s="45" t="s">
        <v>49</v>
      </c>
      <c r="E61" s="33"/>
      <c r="F61" s="104" t="s">
        <v>50</v>
      </c>
      <c r="G61" s="45" t="s">
        <v>49</v>
      </c>
      <c r="H61" s="33"/>
      <c r="I61" s="33"/>
      <c r="J61" s="105" t="s">
        <v>50</v>
      </c>
      <c r="K61" s="33"/>
      <c r="L61" s="31"/>
    </row>
    <row r="62" spans="2:12" ht="10" x14ac:dyDescent="0.2">
      <c r="B62" s="19"/>
      <c r="L62" s="19"/>
    </row>
    <row r="63" spans="2:12" ht="10" x14ac:dyDescent="0.2">
      <c r="B63" s="19"/>
      <c r="L63" s="19"/>
    </row>
    <row r="64" spans="2:12" ht="10" x14ac:dyDescent="0.2">
      <c r="B64" s="19"/>
      <c r="L64" s="19"/>
    </row>
    <row r="65" spans="2:12" s="1" customFormat="1" ht="13" x14ac:dyDescent="0.2">
      <c r="B65" s="31"/>
      <c r="D65" s="43" t="s">
        <v>51</v>
      </c>
      <c r="E65" s="44"/>
      <c r="F65" s="44"/>
      <c r="G65" s="43" t="s">
        <v>52</v>
      </c>
      <c r="H65" s="44"/>
      <c r="I65" s="44"/>
      <c r="J65" s="44"/>
      <c r="K65" s="44"/>
      <c r="L65" s="31"/>
    </row>
    <row r="66" spans="2:12" ht="10" x14ac:dyDescent="0.2">
      <c r="B66" s="19"/>
      <c r="L66" s="19"/>
    </row>
    <row r="67" spans="2:12" ht="10" x14ac:dyDescent="0.2">
      <c r="B67" s="19"/>
      <c r="L67" s="19"/>
    </row>
    <row r="68" spans="2:12" ht="10" x14ac:dyDescent="0.2">
      <c r="B68" s="19"/>
      <c r="L68" s="19"/>
    </row>
    <row r="69" spans="2:12" ht="10" x14ac:dyDescent="0.2">
      <c r="B69" s="19"/>
      <c r="L69" s="19"/>
    </row>
    <row r="70" spans="2:12" ht="10" x14ac:dyDescent="0.2">
      <c r="B70" s="19"/>
      <c r="L70" s="19"/>
    </row>
    <row r="71" spans="2:12" ht="10" x14ac:dyDescent="0.2">
      <c r="B71" s="19"/>
      <c r="L71" s="19"/>
    </row>
    <row r="72" spans="2:12" ht="10" x14ac:dyDescent="0.2">
      <c r="B72" s="19"/>
      <c r="L72" s="19"/>
    </row>
    <row r="73" spans="2:12" ht="10" x14ac:dyDescent="0.2">
      <c r="B73" s="19"/>
      <c r="L73" s="19"/>
    </row>
    <row r="74" spans="2:12" ht="10" x14ac:dyDescent="0.2">
      <c r="B74" s="19"/>
      <c r="L74" s="19"/>
    </row>
    <row r="75" spans="2:12" ht="10" x14ac:dyDescent="0.2">
      <c r="B75" s="19"/>
      <c r="L75" s="19"/>
    </row>
    <row r="76" spans="2:12" s="1" customFormat="1" ht="12.5" x14ac:dyDescent="0.2">
      <c r="B76" s="31"/>
      <c r="D76" s="45" t="s">
        <v>49</v>
      </c>
      <c r="E76" s="33"/>
      <c r="F76" s="104" t="s">
        <v>50</v>
      </c>
      <c r="G76" s="45" t="s">
        <v>49</v>
      </c>
      <c r="H76" s="33"/>
      <c r="I76" s="33"/>
      <c r="J76" s="105" t="s">
        <v>50</v>
      </c>
      <c r="K76" s="33"/>
      <c r="L76" s="31"/>
    </row>
    <row r="77" spans="2:12" s="1" customFormat="1" ht="14.4" customHeight="1" x14ac:dyDescent="0.2">
      <c r="B77" s="46"/>
      <c r="C77" s="47"/>
      <c r="D77" s="47"/>
      <c r="E77" s="47"/>
      <c r="F77" s="47"/>
      <c r="G77" s="47"/>
      <c r="H77" s="47"/>
      <c r="I77" s="47"/>
      <c r="J77" s="47"/>
      <c r="K77" s="47"/>
      <c r="L77" s="31"/>
    </row>
    <row r="81" spans="2:47" s="1" customFormat="1" ht="7" customHeight="1" x14ac:dyDescent="0.2">
      <c r="B81" s="48"/>
      <c r="C81" s="49"/>
      <c r="D81" s="49"/>
      <c r="E81" s="49"/>
      <c r="F81" s="49"/>
      <c r="G81" s="49"/>
      <c r="H81" s="49"/>
      <c r="I81" s="49"/>
      <c r="J81" s="49"/>
      <c r="K81" s="49"/>
      <c r="L81" s="31"/>
    </row>
    <row r="82" spans="2:47" s="1" customFormat="1" ht="25" customHeight="1" x14ac:dyDescent="0.2">
      <c r="B82" s="31"/>
      <c r="C82" s="20" t="s">
        <v>101</v>
      </c>
      <c r="L82" s="31"/>
    </row>
    <row r="83" spans="2:47" s="1" customFormat="1" ht="7" customHeight="1" x14ac:dyDescent="0.2">
      <c r="B83" s="31"/>
      <c r="L83" s="31"/>
    </row>
    <row r="84" spans="2:47" s="1" customFormat="1" ht="12" customHeight="1" x14ac:dyDescent="0.2">
      <c r="B84" s="31"/>
      <c r="C84" s="26" t="s">
        <v>15</v>
      </c>
      <c r="L84" s="31"/>
    </row>
    <row r="85" spans="2:47" s="1" customFormat="1" ht="26.25" customHeight="1" x14ac:dyDescent="0.2">
      <c r="B85" s="31"/>
      <c r="E85" s="233" t="str">
        <f>E7</f>
        <v>Opatrenia na zlepšenie zadržiavania vody na pozemkoch Urbár Rudina Pozemkové spoločenstvo</v>
      </c>
      <c r="F85" s="234"/>
      <c r="G85" s="234"/>
      <c r="H85" s="234"/>
      <c r="L85" s="31"/>
    </row>
    <row r="86" spans="2:47" s="1" customFormat="1" ht="12" customHeight="1" x14ac:dyDescent="0.2">
      <c r="B86" s="31"/>
      <c r="C86" s="26" t="s">
        <v>99</v>
      </c>
      <c r="L86" s="31"/>
    </row>
    <row r="87" spans="2:47" s="1" customFormat="1" ht="16.5" customHeight="1" x14ac:dyDescent="0.2">
      <c r="B87" s="31"/>
      <c r="E87" s="191" t="str">
        <f>E9</f>
        <v>1 - Zvážnica - protierózna odrážka</v>
      </c>
      <c r="F87" s="235"/>
      <c r="G87" s="235"/>
      <c r="H87" s="235"/>
      <c r="L87" s="31"/>
    </row>
    <row r="88" spans="2:47" s="1" customFormat="1" ht="7" customHeight="1" x14ac:dyDescent="0.2">
      <c r="B88" s="31"/>
      <c r="L88" s="31"/>
    </row>
    <row r="89" spans="2:47" s="1" customFormat="1" ht="12" customHeight="1" x14ac:dyDescent="0.2">
      <c r="B89" s="31"/>
      <c r="C89" s="26" t="s">
        <v>19</v>
      </c>
      <c r="F89" s="24" t="str">
        <f>F12</f>
        <v xml:space="preserve">Rudina </v>
      </c>
      <c r="I89" s="26" t="s">
        <v>21</v>
      </c>
      <c r="J89" s="54">
        <f>IF(J12="","",J12)</f>
        <v>0</v>
      </c>
      <c r="L89" s="31"/>
    </row>
    <row r="90" spans="2:47" s="1" customFormat="1" ht="7" customHeight="1" x14ac:dyDescent="0.2">
      <c r="B90" s="31"/>
      <c r="L90" s="31"/>
    </row>
    <row r="91" spans="2:47" s="1" customFormat="1" ht="25.65" customHeight="1" x14ac:dyDescent="0.2">
      <c r="B91" s="31"/>
      <c r="C91" s="26" t="s">
        <v>22</v>
      </c>
      <c r="F91" s="24" t="str">
        <f>E15</f>
        <v>Urbár Rudina Pozemkové spoločenstvo</v>
      </c>
      <c r="I91" s="26" t="s">
        <v>28</v>
      </c>
      <c r="J91" s="29" t="str">
        <f>E21</f>
        <v>Ing.arch.Stanislav Sýkora</v>
      </c>
      <c r="L91" s="31"/>
    </row>
    <row r="92" spans="2:47" s="1" customFormat="1" ht="15.15" customHeight="1" x14ac:dyDescent="0.2">
      <c r="B92" s="31"/>
      <c r="C92" s="26" t="s">
        <v>26</v>
      </c>
      <c r="F92" s="24" t="str">
        <f>IF(E18="","",E18)</f>
        <v>Vyplň údaj</v>
      </c>
      <c r="I92" s="26" t="s">
        <v>31</v>
      </c>
      <c r="J92" s="29" t="str">
        <f>E24</f>
        <v>Stanislav Hlubina</v>
      </c>
      <c r="L92" s="31"/>
    </row>
    <row r="93" spans="2:47" s="1" customFormat="1" ht="10.25" customHeight="1" x14ac:dyDescent="0.2">
      <c r="B93" s="31"/>
      <c r="L93" s="31"/>
    </row>
    <row r="94" spans="2:47" s="1" customFormat="1" ht="29.25" customHeight="1" x14ac:dyDescent="0.2">
      <c r="B94" s="31"/>
      <c r="C94" s="106" t="s">
        <v>102</v>
      </c>
      <c r="D94" s="98"/>
      <c r="E94" s="98"/>
      <c r="F94" s="98"/>
      <c r="G94" s="98"/>
      <c r="H94" s="98"/>
      <c r="I94" s="98"/>
      <c r="J94" s="107" t="s">
        <v>103</v>
      </c>
      <c r="K94" s="98"/>
      <c r="L94" s="31"/>
    </row>
    <row r="95" spans="2:47" s="1" customFormat="1" ht="10.25" customHeight="1" x14ac:dyDescent="0.2">
      <c r="B95" s="31"/>
      <c r="L95" s="31"/>
    </row>
    <row r="96" spans="2:47" s="1" customFormat="1" ht="22.75" customHeight="1" x14ac:dyDescent="0.2">
      <c r="B96" s="31"/>
      <c r="C96" s="108" t="s">
        <v>104</v>
      </c>
      <c r="J96" s="68">
        <f>J121</f>
        <v>0</v>
      </c>
      <c r="L96" s="31"/>
      <c r="AU96" s="16" t="s">
        <v>105</v>
      </c>
    </row>
    <row r="97" spans="2:12" s="8" customFormat="1" ht="25" customHeight="1" x14ac:dyDescent="0.2">
      <c r="B97" s="109"/>
      <c r="D97" s="110" t="s">
        <v>106</v>
      </c>
      <c r="E97" s="111"/>
      <c r="F97" s="111"/>
      <c r="G97" s="111"/>
      <c r="H97" s="111"/>
      <c r="I97" s="111"/>
      <c r="J97" s="112">
        <f>J122</f>
        <v>0</v>
      </c>
      <c r="L97" s="109"/>
    </row>
    <row r="98" spans="2:12" s="9" customFormat="1" ht="19.899999999999999" customHeight="1" x14ac:dyDescent="0.2">
      <c r="B98" s="113"/>
      <c r="D98" s="114" t="s">
        <v>107</v>
      </c>
      <c r="E98" s="115"/>
      <c r="F98" s="115"/>
      <c r="G98" s="115"/>
      <c r="H98" s="115"/>
      <c r="I98" s="115"/>
      <c r="J98" s="116">
        <f>J123</f>
        <v>0</v>
      </c>
      <c r="L98" s="113"/>
    </row>
    <row r="99" spans="2:12" s="9" customFormat="1" ht="19.899999999999999" customHeight="1" x14ac:dyDescent="0.2">
      <c r="B99" s="113"/>
      <c r="D99" s="114" t="s">
        <v>108</v>
      </c>
      <c r="E99" s="115"/>
      <c r="F99" s="115"/>
      <c r="G99" s="115"/>
      <c r="H99" s="115"/>
      <c r="I99" s="115"/>
      <c r="J99" s="116">
        <f>J131</f>
        <v>0</v>
      </c>
      <c r="L99" s="113"/>
    </row>
    <row r="100" spans="2:12" s="9" customFormat="1" ht="19.899999999999999" customHeight="1" x14ac:dyDescent="0.2">
      <c r="B100" s="113"/>
      <c r="D100" s="114" t="s">
        <v>109</v>
      </c>
      <c r="E100" s="115"/>
      <c r="F100" s="115"/>
      <c r="G100" s="115"/>
      <c r="H100" s="115"/>
      <c r="I100" s="115"/>
      <c r="J100" s="116">
        <f>J135</f>
        <v>0</v>
      </c>
      <c r="L100" s="113"/>
    </row>
    <row r="101" spans="2:12" s="8" customFormat="1" ht="25" customHeight="1" x14ac:dyDescent="0.2">
      <c r="B101" s="109"/>
      <c r="D101" s="110" t="s">
        <v>110</v>
      </c>
      <c r="E101" s="111"/>
      <c r="F101" s="111"/>
      <c r="G101" s="111"/>
      <c r="H101" s="111"/>
      <c r="I101" s="111"/>
      <c r="J101" s="112">
        <f>J138</f>
        <v>0</v>
      </c>
      <c r="L101" s="109"/>
    </row>
    <row r="102" spans="2:12" s="1" customFormat="1" ht="21.75" customHeight="1" x14ac:dyDescent="0.2">
      <c r="B102" s="31"/>
      <c r="L102" s="31"/>
    </row>
    <row r="103" spans="2:12" s="1" customFormat="1" ht="7" customHeight="1" x14ac:dyDescent="0.2">
      <c r="B103" s="46"/>
      <c r="C103" s="47"/>
      <c r="D103" s="47"/>
      <c r="E103" s="47"/>
      <c r="F103" s="47"/>
      <c r="G103" s="47"/>
      <c r="H103" s="47"/>
      <c r="I103" s="47"/>
      <c r="J103" s="47"/>
      <c r="K103" s="47"/>
      <c r="L103" s="31"/>
    </row>
    <row r="107" spans="2:12" s="1" customFormat="1" ht="7" customHeight="1" x14ac:dyDescent="0.2">
      <c r="B107" s="48"/>
      <c r="C107" s="49"/>
      <c r="D107" s="49"/>
      <c r="E107" s="49"/>
      <c r="F107" s="49"/>
      <c r="G107" s="49"/>
      <c r="H107" s="49"/>
      <c r="I107" s="49"/>
      <c r="J107" s="49"/>
      <c r="K107" s="49"/>
      <c r="L107" s="31"/>
    </row>
    <row r="108" spans="2:12" s="1" customFormat="1" ht="25" customHeight="1" x14ac:dyDescent="0.2">
      <c r="B108" s="31"/>
      <c r="C108" s="20" t="s">
        <v>111</v>
      </c>
      <c r="L108" s="31"/>
    </row>
    <row r="109" spans="2:12" s="1" customFormat="1" ht="7" customHeight="1" x14ac:dyDescent="0.2">
      <c r="B109" s="31"/>
      <c r="L109" s="31"/>
    </row>
    <row r="110" spans="2:12" s="1" customFormat="1" ht="12" customHeight="1" x14ac:dyDescent="0.2">
      <c r="B110" s="31"/>
      <c r="C110" s="26" t="s">
        <v>15</v>
      </c>
      <c r="L110" s="31"/>
    </row>
    <row r="111" spans="2:12" s="1" customFormat="1" ht="26.25" customHeight="1" x14ac:dyDescent="0.2">
      <c r="B111" s="31"/>
      <c r="E111" s="233" t="str">
        <f>E7</f>
        <v>Opatrenia na zlepšenie zadržiavania vody na pozemkoch Urbár Rudina Pozemkové spoločenstvo</v>
      </c>
      <c r="F111" s="234"/>
      <c r="G111" s="234"/>
      <c r="H111" s="234"/>
      <c r="L111" s="31"/>
    </row>
    <row r="112" spans="2:12" s="1" customFormat="1" ht="12" customHeight="1" x14ac:dyDescent="0.2">
      <c r="B112" s="31"/>
      <c r="C112" s="26" t="s">
        <v>99</v>
      </c>
      <c r="L112" s="31"/>
    </row>
    <row r="113" spans="2:65" s="1" customFormat="1" ht="16.5" customHeight="1" x14ac:dyDescent="0.2">
      <c r="B113" s="31"/>
      <c r="E113" s="191" t="str">
        <f>E9</f>
        <v>1 - Zvážnica - protierózna odrážka</v>
      </c>
      <c r="F113" s="235"/>
      <c r="G113" s="235"/>
      <c r="H113" s="235"/>
      <c r="L113" s="31"/>
    </row>
    <row r="114" spans="2:65" s="1" customFormat="1" ht="7" customHeight="1" x14ac:dyDescent="0.2">
      <c r="B114" s="31"/>
      <c r="L114" s="31"/>
    </row>
    <row r="115" spans="2:65" s="1" customFormat="1" ht="12" customHeight="1" x14ac:dyDescent="0.2">
      <c r="B115" s="31"/>
      <c r="C115" s="26" t="s">
        <v>19</v>
      </c>
      <c r="F115" s="24" t="str">
        <f>F12</f>
        <v xml:space="preserve">Rudina </v>
      </c>
      <c r="I115" s="26" t="s">
        <v>21</v>
      </c>
      <c r="J115" s="54">
        <f>IF(J12="","",J12)</f>
        <v>0</v>
      </c>
      <c r="L115" s="31"/>
    </row>
    <row r="116" spans="2:65" s="1" customFormat="1" ht="7" customHeight="1" x14ac:dyDescent="0.2">
      <c r="B116" s="31"/>
      <c r="L116" s="31"/>
    </row>
    <row r="117" spans="2:65" s="1" customFormat="1" ht="25.65" customHeight="1" x14ac:dyDescent="0.2">
      <c r="B117" s="31"/>
      <c r="C117" s="26" t="s">
        <v>22</v>
      </c>
      <c r="F117" s="24" t="str">
        <f>E15</f>
        <v>Urbár Rudina Pozemkové spoločenstvo</v>
      </c>
      <c r="I117" s="26" t="s">
        <v>28</v>
      </c>
      <c r="J117" s="29" t="str">
        <f>E21</f>
        <v>Ing.arch.Stanislav Sýkora</v>
      </c>
      <c r="L117" s="31"/>
    </row>
    <row r="118" spans="2:65" s="1" customFormat="1" ht="15.15" customHeight="1" x14ac:dyDescent="0.2">
      <c r="B118" s="31"/>
      <c r="C118" s="26" t="s">
        <v>26</v>
      </c>
      <c r="F118" s="24" t="str">
        <f>IF(E18="","",E18)</f>
        <v>Vyplň údaj</v>
      </c>
      <c r="I118" s="26" t="s">
        <v>31</v>
      </c>
      <c r="J118" s="29" t="str">
        <f>E24</f>
        <v>Stanislav Hlubina</v>
      </c>
      <c r="L118" s="31"/>
    </row>
    <row r="119" spans="2:65" s="1" customFormat="1" ht="10.25" customHeight="1" x14ac:dyDescent="0.2">
      <c r="B119" s="31"/>
      <c r="L119" s="31"/>
    </row>
    <row r="120" spans="2:65" s="10" customFormat="1" ht="29.25" customHeight="1" x14ac:dyDescent="0.2">
      <c r="B120" s="117"/>
      <c r="C120" s="118" t="s">
        <v>112</v>
      </c>
      <c r="D120" s="119" t="s">
        <v>59</v>
      </c>
      <c r="E120" s="119" t="s">
        <v>55</v>
      </c>
      <c r="F120" s="119" t="s">
        <v>56</v>
      </c>
      <c r="G120" s="119" t="s">
        <v>113</v>
      </c>
      <c r="H120" s="119" t="s">
        <v>114</v>
      </c>
      <c r="I120" s="119" t="s">
        <v>115</v>
      </c>
      <c r="J120" s="120" t="s">
        <v>103</v>
      </c>
      <c r="K120" s="121" t="s">
        <v>116</v>
      </c>
      <c r="L120" s="117"/>
      <c r="M120" s="61" t="s">
        <v>1</v>
      </c>
      <c r="N120" s="62" t="s">
        <v>38</v>
      </c>
      <c r="O120" s="62" t="s">
        <v>117</v>
      </c>
      <c r="P120" s="62" t="s">
        <v>118</v>
      </c>
      <c r="Q120" s="62" t="s">
        <v>119</v>
      </c>
      <c r="R120" s="62" t="s">
        <v>120</v>
      </c>
      <c r="S120" s="62" t="s">
        <v>121</v>
      </c>
      <c r="T120" s="63" t="s">
        <v>122</v>
      </c>
    </row>
    <row r="121" spans="2:65" s="1" customFormat="1" ht="22.75" customHeight="1" x14ac:dyDescent="0.35">
      <c r="B121" s="31"/>
      <c r="C121" s="66" t="s">
        <v>104</v>
      </c>
      <c r="J121" s="122">
        <f>BK121</f>
        <v>0</v>
      </c>
      <c r="L121" s="31"/>
      <c r="M121" s="64"/>
      <c r="N121" s="55"/>
      <c r="O121" s="55"/>
      <c r="P121" s="123">
        <f>P122+P138</f>
        <v>0</v>
      </c>
      <c r="Q121" s="55"/>
      <c r="R121" s="123">
        <f>R122+R138</f>
        <v>4.7783999999999995</v>
      </c>
      <c r="S121" s="55"/>
      <c r="T121" s="124">
        <f>T122+T138</f>
        <v>0</v>
      </c>
      <c r="AT121" s="16" t="s">
        <v>73</v>
      </c>
      <c r="AU121" s="16" t="s">
        <v>105</v>
      </c>
      <c r="BK121" s="125">
        <f>BK122+BK138</f>
        <v>0</v>
      </c>
    </row>
    <row r="122" spans="2:65" s="11" customFormat="1" ht="25.9" customHeight="1" x14ac:dyDescent="0.35">
      <c r="B122" s="126"/>
      <c r="D122" s="127" t="s">
        <v>73</v>
      </c>
      <c r="E122" s="128" t="s">
        <v>123</v>
      </c>
      <c r="F122" s="128" t="s">
        <v>124</v>
      </c>
      <c r="I122" s="129"/>
      <c r="J122" s="130">
        <f>BK122</f>
        <v>0</v>
      </c>
      <c r="L122" s="126"/>
      <c r="M122" s="131"/>
      <c r="P122" s="132">
        <f>P123+P131+P135</f>
        <v>0</v>
      </c>
      <c r="R122" s="132">
        <f>R123+R131+R135</f>
        <v>4.7783999999999995</v>
      </c>
      <c r="T122" s="133">
        <f>T123+T131+T135</f>
        <v>0</v>
      </c>
      <c r="AR122" s="127" t="s">
        <v>79</v>
      </c>
      <c r="AT122" s="134" t="s">
        <v>73</v>
      </c>
      <c r="AU122" s="134" t="s">
        <v>74</v>
      </c>
      <c r="AY122" s="127" t="s">
        <v>125</v>
      </c>
      <c r="BK122" s="135">
        <f>BK123+BK131+BK135</f>
        <v>0</v>
      </c>
    </row>
    <row r="123" spans="2:65" s="11" customFormat="1" ht="22.75" customHeight="1" x14ac:dyDescent="0.25">
      <c r="B123" s="126"/>
      <c r="D123" s="127" t="s">
        <v>73</v>
      </c>
      <c r="E123" s="136" t="s">
        <v>79</v>
      </c>
      <c r="F123" s="136" t="s">
        <v>126</v>
      </c>
      <c r="I123" s="129"/>
      <c r="J123" s="137">
        <f>BK123</f>
        <v>0</v>
      </c>
      <c r="L123" s="126"/>
      <c r="M123" s="131"/>
      <c r="P123" s="132">
        <f>SUM(P124:P130)</f>
        <v>0</v>
      </c>
      <c r="R123" s="132">
        <f>SUM(R124:R130)</f>
        <v>0</v>
      </c>
      <c r="T123" s="133">
        <f>SUM(T124:T130)</f>
        <v>0</v>
      </c>
      <c r="AR123" s="127" t="s">
        <v>79</v>
      </c>
      <c r="AT123" s="134" t="s">
        <v>73</v>
      </c>
      <c r="AU123" s="134" t="s">
        <v>79</v>
      </c>
      <c r="AY123" s="127" t="s">
        <v>125</v>
      </c>
      <c r="BK123" s="135">
        <f>SUM(BK124:BK130)</f>
        <v>0</v>
      </c>
    </row>
    <row r="124" spans="2:65" s="1" customFormat="1" ht="21.75" customHeight="1" x14ac:dyDescent="0.2">
      <c r="B124" s="138"/>
      <c r="C124" s="139" t="s">
        <v>79</v>
      </c>
      <c r="D124" s="139" t="s">
        <v>127</v>
      </c>
      <c r="E124" s="140" t="s">
        <v>128</v>
      </c>
      <c r="F124" s="141" t="s">
        <v>129</v>
      </c>
      <c r="G124" s="142" t="s">
        <v>130</v>
      </c>
      <c r="H124" s="143">
        <v>14.85</v>
      </c>
      <c r="I124" s="144"/>
      <c r="J124" s="145">
        <f>ROUND(I124*H124,2)</f>
        <v>0</v>
      </c>
      <c r="K124" s="146"/>
      <c r="L124" s="31"/>
      <c r="M124" s="147" t="s">
        <v>1</v>
      </c>
      <c r="N124" s="148" t="s">
        <v>40</v>
      </c>
      <c r="P124" s="149">
        <f>O124*H124</f>
        <v>0</v>
      </c>
      <c r="Q124" s="149">
        <v>0</v>
      </c>
      <c r="R124" s="149">
        <f>Q124*H124</f>
        <v>0</v>
      </c>
      <c r="S124" s="149">
        <v>0</v>
      </c>
      <c r="T124" s="150">
        <f>S124*H124</f>
        <v>0</v>
      </c>
      <c r="AR124" s="151" t="s">
        <v>89</v>
      </c>
      <c r="AT124" s="151" t="s">
        <v>127</v>
      </c>
      <c r="AU124" s="151" t="s">
        <v>83</v>
      </c>
      <c r="AY124" s="16" t="s">
        <v>125</v>
      </c>
      <c r="BE124" s="152">
        <f>IF(N124="základná",J124,0)</f>
        <v>0</v>
      </c>
      <c r="BF124" s="152">
        <f>IF(N124="znížená",J124,0)</f>
        <v>0</v>
      </c>
      <c r="BG124" s="152">
        <f>IF(N124="zákl. prenesená",J124,0)</f>
        <v>0</v>
      </c>
      <c r="BH124" s="152">
        <f>IF(N124="zníž. prenesená",J124,0)</f>
        <v>0</v>
      </c>
      <c r="BI124" s="152">
        <f>IF(N124="nulová",J124,0)</f>
        <v>0</v>
      </c>
      <c r="BJ124" s="16" t="s">
        <v>83</v>
      </c>
      <c r="BK124" s="152">
        <f>ROUND(I124*H124,2)</f>
        <v>0</v>
      </c>
      <c r="BL124" s="16" t="s">
        <v>89</v>
      </c>
      <c r="BM124" s="151" t="s">
        <v>131</v>
      </c>
    </row>
    <row r="125" spans="2:65" s="12" customFormat="1" ht="10" x14ac:dyDescent="0.2">
      <c r="B125" s="153"/>
      <c r="D125" s="154" t="s">
        <v>132</v>
      </c>
      <c r="E125" s="155" t="s">
        <v>1</v>
      </c>
      <c r="F125" s="156" t="s">
        <v>133</v>
      </c>
      <c r="H125" s="155" t="s">
        <v>1</v>
      </c>
      <c r="I125" s="157"/>
      <c r="L125" s="153"/>
      <c r="M125" s="158"/>
      <c r="T125" s="159"/>
      <c r="AT125" s="155" t="s">
        <v>132</v>
      </c>
      <c r="AU125" s="155" t="s">
        <v>83</v>
      </c>
      <c r="AV125" s="12" t="s">
        <v>79</v>
      </c>
      <c r="AW125" s="12" t="s">
        <v>30</v>
      </c>
      <c r="AX125" s="12" t="s">
        <v>74</v>
      </c>
      <c r="AY125" s="155" t="s">
        <v>125</v>
      </c>
    </row>
    <row r="126" spans="2:65" s="13" customFormat="1" ht="10" x14ac:dyDescent="0.2">
      <c r="B126" s="160"/>
      <c r="D126" s="154" t="s">
        <v>132</v>
      </c>
      <c r="E126" s="161" t="s">
        <v>1</v>
      </c>
      <c r="F126" s="162" t="s">
        <v>134</v>
      </c>
      <c r="H126" s="163">
        <v>14.85</v>
      </c>
      <c r="I126" s="164"/>
      <c r="L126" s="160"/>
      <c r="M126" s="165"/>
      <c r="T126" s="166"/>
      <c r="AT126" s="161" t="s">
        <v>132</v>
      </c>
      <c r="AU126" s="161" t="s">
        <v>83</v>
      </c>
      <c r="AV126" s="13" t="s">
        <v>83</v>
      </c>
      <c r="AW126" s="13" t="s">
        <v>30</v>
      </c>
      <c r="AX126" s="13" t="s">
        <v>74</v>
      </c>
      <c r="AY126" s="161" t="s">
        <v>125</v>
      </c>
    </row>
    <row r="127" spans="2:65" s="14" customFormat="1" ht="10" x14ac:dyDescent="0.2">
      <c r="B127" s="167"/>
      <c r="D127" s="154" t="s">
        <v>132</v>
      </c>
      <c r="E127" s="168" t="s">
        <v>1</v>
      </c>
      <c r="F127" s="169" t="s">
        <v>135</v>
      </c>
      <c r="H127" s="170">
        <v>14.85</v>
      </c>
      <c r="I127" s="171"/>
      <c r="L127" s="167"/>
      <c r="M127" s="172"/>
      <c r="T127" s="173"/>
      <c r="AT127" s="168" t="s">
        <v>132</v>
      </c>
      <c r="AU127" s="168" t="s">
        <v>83</v>
      </c>
      <c r="AV127" s="14" t="s">
        <v>89</v>
      </c>
      <c r="AW127" s="14" t="s">
        <v>30</v>
      </c>
      <c r="AX127" s="14" t="s">
        <v>79</v>
      </c>
      <c r="AY127" s="168" t="s">
        <v>125</v>
      </c>
    </row>
    <row r="128" spans="2:65" s="1" customFormat="1" ht="24.15" customHeight="1" x14ac:dyDescent="0.2">
      <c r="B128" s="138"/>
      <c r="C128" s="139" t="s">
        <v>83</v>
      </c>
      <c r="D128" s="139" t="s">
        <v>127</v>
      </c>
      <c r="E128" s="140" t="s">
        <v>136</v>
      </c>
      <c r="F128" s="141" t="s">
        <v>137</v>
      </c>
      <c r="G128" s="142" t="s">
        <v>130</v>
      </c>
      <c r="H128" s="143">
        <v>14.85</v>
      </c>
      <c r="I128" s="144"/>
      <c r="J128" s="145">
        <f>ROUND(I128*H128,2)</f>
        <v>0</v>
      </c>
      <c r="K128" s="146"/>
      <c r="L128" s="31"/>
      <c r="M128" s="147" t="s">
        <v>1</v>
      </c>
      <c r="N128" s="148" t="s">
        <v>40</v>
      </c>
      <c r="P128" s="149">
        <f>O128*H128</f>
        <v>0</v>
      </c>
      <c r="Q128" s="149">
        <v>0</v>
      </c>
      <c r="R128" s="149">
        <f>Q128*H128</f>
        <v>0</v>
      </c>
      <c r="S128" s="149">
        <v>0</v>
      </c>
      <c r="T128" s="150">
        <f>S128*H128</f>
        <v>0</v>
      </c>
      <c r="AR128" s="151" t="s">
        <v>89</v>
      </c>
      <c r="AT128" s="151" t="s">
        <v>127</v>
      </c>
      <c r="AU128" s="151" t="s">
        <v>83</v>
      </c>
      <c r="AY128" s="16" t="s">
        <v>125</v>
      </c>
      <c r="BE128" s="152">
        <f>IF(N128="základná",J128,0)</f>
        <v>0</v>
      </c>
      <c r="BF128" s="152">
        <f>IF(N128="znížená",J128,0)</f>
        <v>0</v>
      </c>
      <c r="BG128" s="152">
        <f>IF(N128="zákl. prenesená",J128,0)</f>
        <v>0</v>
      </c>
      <c r="BH128" s="152">
        <f>IF(N128="zníž. prenesená",J128,0)</f>
        <v>0</v>
      </c>
      <c r="BI128" s="152">
        <f>IF(N128="nulová",J128,0)</f>
        <v>0</v>
      </c>
      <c r="BJ128" s="16" t="s">
        <v>83</v>
      </c>
      <c r="BK128" s="152">
        <f>ROUND(I128*H128,2)</f>
        <v>0</v>
      </c>
      <c r="BL128" s="16" t="s">
        <v>89</v>
      </c>
      <c r="BM128" s="151" t="s">
        <v>138</v>
      </c>
    </row>
    <row r="129" spans="2:65" s="1" customFormat="1" ht="24.15" customHeight="1" x14ac:dyDescent="0.2">
      <c r="B129" s="138"/>
      <c r="C129" s="139" t="s">
        <v>86</v>
      </c>
      <c r="D129" s="139" t="s">
        <v>127</v>
      </c>
      <c r="E129" s="140" t="s">
        <v>139</v>
      </c>
      <c r="F129" s="141" t="s">
        <v>140</v>
      </c>
      <c r="G129" s="142" t="s">
        <v>130</v>
      </c>
      <c r="H129" s="143">
        <v>14.85</v>
      </c>
      <c r="I129" s="144"/>
      <c r="J129" s="145">
        <f>ROUND(I129*H129,2)</f>
        <v>0</v>
      </c>
      <c r="K129" s="146"/>
      <c r="L129" s="31"/>
      <c r="M129" s="147" t="s">
        <v>1</v>
      </c>
      <c r="N129" s="148" t="s">
        <v>40</v>
      </c>
      <c r="P129" s="149">
        <f>O129*H129</f>
        <v>0</v>
      </c>
      <c r="Q129" s="149">
        <v>0</v>
      </c>
      <c r="R129" s="149">
        <f>Q129*H129</f>
        <v>0</v>
      </c>
      <c r="S129" s="149">
        <v>0</v>
      </c>
      <c r="T129" s="150">
        <f>S129*H129</f>
        <v>0</v>
      </c>
      <c r="AR129" s="151" t="s">
        <v>89</v>
      </c>
      <c r="AT129" s="151" t="s">
        <v>127</v>
      </c>
      <c r="AU129" s="151" t="s">
        <v>83</v>
      </c>
      <c r="AY129" s="16" t="s">
        <v>125</v>
      </c>
      <c r="BE129" s="152">
        <f>IF(N129="základná",J129,0)</f>
        <v>0</v>
      </c>
      <c r="BF129" s="152">
        <f>IF(N129="znížená",J129,0)</f>
        <v>0</v>
      </c>
      <c r="BG129" s="152">
        <f>IF(N129="zákl. prenesená",J129,0)</f>
        <v>0</v>
      </c>
      <c r="BH129" s="152">
        <f>IF(N129="zníž. prenesená",J129,0)</f>
        <v>0</v>
      </c>
      <c r="BI129" s="152">
        <f>IF(N129="nulová",J129,0)</f>
        <v>0</v>
      </c>
      <c r="BJ129" s="16" t="s">
        <v>83</v>
      </c>
      <c r="BK129" s="152">
        <f>ROUND(I129*H129,2)</f>
        <v>0</v>
      </c>
      <c r="BL129" s="16" t="s">
        <v>89</v>
      </c>
      <c r="BM129" s="151" t="s">
        <v>141</v>
      </c>
    </row>
    <row r="130" spans="2:65" s="1" customFormat="1" ht="24.15" customHeight="1" x14ac:dyDescent="0.2">
      <c r="B130" s="138"/>
      <c r="C130" s="139" t="s">
        <v>89</v>
      </c>
      <c r="D130" s="139" t="s">
        <v>127</v>
      </c>
      <c r="E130" s="140" t="s">
        <v>142</v>
      </c>
      <c r="F130" s="141" t="s">
        <v>143</v>
      </c>
      <c r="G130" s="142" t="s">
        <v>130</v>
      </c>
      <c r="H130" s="143">
        <v>14.85</v>
      </c>
      <c r="I130" s="144"/>
      <c r="J130" s="145">
        <f>ROUND(I130*H130,2)</f>
        <v>0</v>
      </c>
      <c r="K130" s="146"/>
      <c r="L130" s="31"/>
      <c r="M130" s="147" t="s">
        <v>1</v>
      </c>
      <c r="N130" s="148" t="s">
        <v>40</v>
      </c>
      <c r="P130" s="149">
        <f>O130*H130</f>
        <v>0</v>
      </c>
      <c r="Q130" s="149">
        <v>0</v>
      </c>
      <c r="R130" s="149">
        <f>Q130*H130</f>
        <v>0</v>
      </c>
      <c r="S130" s="149">
        <v>0</v>
      </c>
      <c r="T130" s="150">
        <f>S130*H130</f>
        <v>0</v>
      </c>
      <c r="AR130" s="151" t="s">
        <v>89</v>
      </c>
      <c r="AT130" s="151" t="s">
        <v>127</v>
      </c>
      <c r="AU130" s="151" t="s">
        <v>83</v>
      </c>
      <c r="AY130" s="16" t="s">
        <v>125</v>
      </c>
      <c r="BE130" s="152">
        <f>IF(N130="základná",J130,0)</f>
        <v>0</v>
      </c>
      <c r="BF130" s="152">
        <f>IF(N130="znížená",J130,0)</f>
        <v>0</v>
      </c>
      <c r="BG130" s="152">
        <f>IF(N130="zákl. prenesená",J130,0)</f>
        <v>0</v>
      </c>
      <c r="BH130" s="152">
        <f>IF(N130="zníž. prenesená",J130,0)</f>
        <v>0</v>
      </c>
      <c r="BI130" s="152">
        <f>IF(N130="nulová",J130,0)</f>
        <v>0</v>
      </c>
      <c r="BJ130" s="16" t="s">
        <v>83</v>
      </c>
      <c r="BK130" s="152">
        <f>ROUND(I130*H130,2)</f>
        <v>0</v>
      </c>
      <c r="BL130" s="16" t="s">
        <v>89</v>
      </c>
      <c r="BM130" s="151" t="s">
        <v>144</v>
      </c>
    </row>
    <row r="131" spans="2:65" s="11" customFormat="1" ht="22.75" customHeight="1" x14ac:dyDescent="0.25">
      <c r="B131" s="126"/>
      <c r="D131" s="127" t="s">
        <v>73</v>
      </c>
      <c r="E131" s="136" t="s">
        <v>89</v>
      </c>
      <c r="F131" s="136" t="s">
        <v>145</v>
      </c>
      <c r="I131" s="129"/>
      <c r="J131" s="137">
        <f>BK131</f>
        <v>0</v>
      </c>
      <c r="L131" s="126"/>
      <c r="M131" s="131"/>
      <c r="P131" s="132">
        <f>SUM(P132:P134)</f>
        <v>0</v>
      </c>
      <c r="R131" s="132">
        <f>SUM(R132:R134)</f>
        <v>4.7783999999999995</v>
      </c>
      <c r="T131" s="133">
        <f>SUM(T132:T134)</f>
        <v>0</v>
      </c>
      <c r="AR131" s="127" t="s">
        <v>79</v>
      </c>
      <c r="AT131" s="134" t="s">
        <v>73</v>
      </c>
      <c r="AU131" s="134" t="s">
        <v>79</v>
      </c>
      <c r="AY131" s="127" t="s">
        <v>125</v>
      </c>
      <c r="BK131" s="135">
        <f>SUM(BK132:BK134)</f>
        <v>0</v>
      </c>
    </row>
    <row r="132" spans="2:65" s="1" customFormat="1" ht="21.75" customHeight="1" x14ac:dyDescent="0.2">
      <c r="B132" s="138"/>
      <c r="C132" s="139" t="s">
        <v>92</v>
      </c>
      <c r="D132" s="139" t="s">
        <v>127</v>
      </c>
      <c r="E132" s="140" t="s">
        <v>146</v>
      </c>
      <c r="F132" s="141" t="s">
        <v>147</v>
      </c>
      <c r="G132" s="142" t="s">
        <v>148</v>
      </c>
      <c r="H132" s="143">
        <v>55</v>
      </c>
      <c r="I132" s="144"/>
      <c r="J132" s="145">
        <f>ROUND(I132*H132,2)</f>
        <v>0</v>
      </c>
      <c r="K132" s="146"/>
      <c r="L132" s="31"/>
      <c r="M132" s="147" t="s">
        <v>1</v>
      </c>
      <c r="N132" s="148" t="s">
        <v>40</v>
      </c>
      <c r="P132" s="149">
        <f>O132*H132</f>
        <v>0</v>
      </c>
      <c r="Q132" s="149">
        <v>8.6879999999999999E-2</v>
      </c>
      <c r="R132" s="149">
        <f>Q132*H132</f>
        <v>4.7783999999999995</v>
      </c>
      <c r="S132" s="149">
        <v>0</v>
      </c>
      <c r="T132" s="150">
        <f>S132*H132</f>
        <v>0</v>
      </c>
      <c r="AR132" s="151" t="s">
        <v>89</v>
      </c>
      <c r="AT132" s="151" t="s">
        <v>127</v>
      </c>
      <c r="AU132" s="151" t="s">
        <v>83</v>
      </c>
      <c r="AY132" s="16" t="s">
        <v>125</v>
      </c>
      <c r="BE132" s="152">
        <f>IF(N132="základná",J132,0)</f>
        <v>0</v>
      </c>
      <c r="BF132" s="152">
        <f>IF(N132="znížená",J132,0)</f>
        <v>0</v>
      </c>
      <c r="BG132" s="152">
        <f>IF(N132="zákl. prenesená",J132,0)</f>
        <v>0</v>
      </c>
      <c r="BH132" s="152">
        <f>IF(N132="zníž. prenesená",J132,0)</f>
        <v>0</v>
      </c>
      <c r="BI132" s="152">
        <f>IF(N132="nulová",J132,0)</f>
        <v>0</v>
      </c>
      <c r="BJ132" s="16" t="s">
        <v>83</v>
      </c>
      <c r="BK132" s="152">
        <f>ROUND(I132*H132,2)</f>
        <v>0</v>
      </c>
      <c r="BL132" s="16" t="s">
        <v>89</v>
      </c>
      <c r="BM132" s="151" t="s">
        <v>149</v>
      </c>
    </row>
    <row r="133" spans="2:65" s="13" customFormat="1" ht="10" x14ac:dyDescent="0.2">
      <c r="B133" s="160"/>
      <c r="D133" s="154" t="s">
        <v>132</v>
      </c>
      <c r="E133" s="161" t="s">
        <v>1</v>
      </c>
      <c r="F133" s="162" t="s">
        <v>150</v>
      </c>
      <c r="H133" s="163">
        <v>55</v>
      </c>
      <c r="I133" s="164"/>
      <c r="L133" s="160"/>
      <c r="M133" s="165"/>
      <c r="T133" s="166"/>
      <c r="AT133" s="161" t="s">
        <v>132</v>
      </c>
      <c r="AU133" s="161" t="s">
        <v>83</v>
      </c>
      <c r="AV133" s="13" t="s">
        <v>83</v>
      </c>
      <c r="AW133" s="13" t="s">
        <v>30</v>
      </c>
      <c r="AX133" s="13" t="s">
        <v>74</v>
      </c>
      <c r="AY133" s="161" t="s">
        <v>125</v>
      </c>
    </row>
    <row r="134" spans="2:65" s="14" customFormat="1" ht="10" x14ac:dyDescent="0.2">
      <c r="B134" s="167"/>
      <c r="D134" s="154" t="s">
        <v>132</v>
      </c>
      <c r="E134" s="168" t="s">
        <v>1</v>
      </c>
      <c r="F134" s="169" t="s">
        <v>135</v>
      </c>
      <c r="H134" s="170">
        <v>55</v>
      </c>
      <c r="I134" s="171"/>
      <c r="L134" s="167"/>
      <c r="M134" s="172"/>
      <c r="T134" s="173"/>
      <c r="AT134" s="168" t="s">
        <v>132</v>
      </c>
      <c r="AU134" s="168" t="s">
        <v>83</v>
      </c>
      <c r="AV134" s="14" t="s">
        <v>89</v>
      </c>
      <c r="AW134" s="14" t="s">
        <v>30</v>
      </c>
      <c r="AX134" s="14" t="s">
        <v>79</v>
      </c>
      <c r="AY134" s="168" t="s">
        <v>125</v>
      </c>
    </row>
    <row r="135" spans="2:65" s="11" customFormat="1" ht="22.75" customHeight="1" x14ac:dyDescent="0.25">
      <c r="B135" s="126"/>
      <c r="D135" s="127" t="s">
        <v>73</v>
      </c>
      <c r="E135" s="136" t="s">
        <v>151</v>
      </c>
      <c r="F135" s="136" t="s">
        <v>152</v>
      </c>
      <c r="I135" s="129"/>
      <c r="J135" s="137">
        <f>BK135</f>
        <v>0</v>
      </c>
      <c r="L135" s="126"/>
      <c r="M135" s="131"/>
      <c r="P135" s="132">
        <f>SUM(P136:P137)</f>
        <v>0</v>
      </c>
      <c r="R135" s="132">
        <f>SUM(R136:R137)</f>
        <v>0</v>
      </c>
      <c r="T135" s="133">
        <f>SUM(T136:T137)</f>
        <v>0</v>
      </c>
      <c r="AR135" s="127" t="s">
        <v>79</v>
      </c>
      <c r="AT135" s="134" t="s">
        <v>73</v>
      </c>
      <c r="AU135" s="134" t="s">
        <v>79</v>
      </c>
      <c r="AY135" s="127" t="s">
        <v>125</v>
      </c>
      <c r="BK135" s="135">
        <f>SUM(BK136:BK137)</f>
        <v>0</v>
      </c>
    </row>
    <row r="136" spans="2:65" s="1" customFormat="1" ht="33" customHeight="1" x14ac:dyDescent="0.2">
      <c r="B136" s="138"/>
      <c r="C136" s="139" t="s">
        <v>95</v>
      </c>
      <c r="D136" s="139" t="s">
        <v>127</v>
      </c>
      <c r="E136" s="140" t="s">
        <v>153</v>
      </c>
      <c r="F136" s="141" t="s">
        <v>154</v>
      </c>
      <c r="G136" s="142" t="s">
        <v>155</v>
      </c>
      <c r="H136" s="143">
        <v>4.7779999999999996</v>
      </c>
      <c r="I136" s="144"/>
      <c r="J136" s="145">
        <f>ROUND(I136*H136,2)</f>
        <v>0</v>
      </c>
      <c r="K136" s="146"/>
      <c r="L136" s="31"/>
      <c r="M136" s="147" t="s">
        <v>1</v>
      </c>
      <c r="N136" s="148" t="s">
        <v>40</v>
      </c>
      <c r="P136" s="149">
        <f>O136*H136</f>
        <v>0</v>
      </c>
      <c r="Q136" s="149">
        <v>0</v>
      </c>
      <c r="R136" s="149">
        <f>Q136*H136</f>
        <v>0</v>
      </c>
      <c r="S136" s="149">
        <v>0</v>
      </c>
      <c r="T136" s="150">
        <f>S136*H136</f>
        <v>0</v>
      </c>
      <c r="AR136" s="151" t="s">
        <v>89</v>
      </c>
      <c r="AT136" s="151" t="s">
        <v>127</v>
      </c>
      <c r="AU136" s="151" t="s">
        <v>83</v>
      </c>
      <c r="AY136" s="16" t="s">
        <v>125</v>
      </c>
      <c r="BE136" s="152">
        <f>IF(N136="základná",J136,0)</f>
        <v>0</v>
      </c>
      <c r="BF136" s="152">
        <f>IF(N136="znížená",J136,0)</f>
        <v>0</v>
      </c>
      <c r="BG136" s="152">
        <f>IF(N136="zákl. prenesená",J136,0)</f>
        <v>0</v>
      </c>
      <c r="BH136" s="152">
        <f>IF(N136="zníž. prenesená",J136,0)</f>
        <v>0</v>
      </c>
      <c r="BI136" s="152">
        <f>IF(N136="nulová",J136,0)</f>
        <v>0</v>
      </c>
      <c r="BJ136" s="16" t="s">
        <v>83</v>
      </c>
      <c r="BK136" s="152">
        <f>ROUND(I136*H136,2)</f>
        <v>0</v>
      </c>
      <c r="BL136" s="16" t="s">
        <v>89</v>
      </c>
      <c r="BM136" s="151" t="s">
        <v>156</v>
      </c>
    </row>
    <row r="137" spans="2:65" s="1" customFormat="1" ht="55.5" customHeight="1" x14ac:dyDescent="0.2">
      <c r="B137" s="138"/>
      <c r="C137" s="139" t="s">
        <v>157</v>
      </c>
      <c r="D137" s="139" t="s">
        <v>127</v>
      </c>
      <c r="E137" s="140" t="s">
        <v>158</v>
      </c>
      <c r="F137" s="141" t="s">
        <v>159</v>
      </c>
      <c r="G137" s="142" t="s">
        <v>155</v>
      </c>
      <c r="H137" s="143">
        <v>4.7779999999999996</v>
      </c>
      <c r="I137" s="144"/>
      <c r="J137" s="145">
        <f>ROUND(I137*H137,2)</f>
        <v>0</v>
      </c>
      <c r="K137" s="146"/>
      <c r="L137" s="31"/>
      <c r="M137" s="147" t="s">
        <v>1</v>
      </c>
      <c r="N137" s="148" t="s">
        <v>40</v>
      </c>
      <c r="P137" s="149">
        <f>O137*H137</f>
        <v>0</v>
      </c>
      <c r="Q137" s="149">
        <v>0</v>
      </c>
      <c r="R137" s="149">
        <f>Q137*H137</f>
        <v>0</v>
      </c>
      <c r="S137" s="149">
        <v>0</v>
      </c>
      <c r="T137" s="150">
        <f>S137*H137</f>
        <v>0</v>
      </c>
      <c r="AR137" s="151" t="s">
        <v>89</v>
      </c>
      <c r="AT137" s="151" t="s">
        <v>127</v>
      </c>
      <c r="AU137" s="151" t="s">
        <v>83</v>
      </c>
      <c r="AY137" s="16" t="s">
        <v>125</v>
      </c>
      <c r="BE137" s="152">
        <f>IF(N137="základná",J137,0)</f>
        <v>0</v>
      </c>
      <c r="BF137" s="152">
        <f>IF(N137="znížená",J137,0)</f>
        <v>0</v>
      </c>
      <c r="BG137" s="152">
        <f>IF(N137="zákl. prenesená",J137,0)</f>
        <v>0</v>
      </c>
      <c r="BH137" s="152">
        <f>IF(N137="zníž. prenesená",J137,0)</f>
        <v>0</v>
      </c>
      <c r="BI137" s="152">
        <f>IF(N137="nulová",J137,0)</f>
        <v>0</v>
      </c>
      <c r="BJ137" s="16" t="s">
        <v>83</v>
      </c>
      <c r="BK137" s="152">
        <f>ROUND(I137*H137,2)</f>
        <v>0</v>
      </c>
      <c r="BL137" s="16" t="s">
        <v>89</v>
      </c>
      <c r="BM137" s="151" t="s">
        <v>160</v>
      </c>
    </row>
    <row r="138" spans="2:65" s="11" customFormat="1" ht="25.9" customHeight="1" x14ac:dyDescent="0.35">
      <c r="B138" s="126"/>
      <c r="D138" s="127" t="s">
        <v>73</v>
      </c>
      <c r="E138" s="128" t="s">
        <v>161</v>
      </c>
      <c r="F138" s="128" t="s">
        <v>162</v>
      </c>
      <c r="I138" s="129"/>
      <c r="J138" s="130">
        <f>BK138</f>
        <v>0</v>
      </c>
      <c r="L138" s="126"/>
      <c r="M138" s="131"/>
      <c r="P138" s="132">
        <f>P139</f>
        <v>0</v>
      </c>
      <c r="R138" s="132">
        <f>R139</f>
        <v>0</v>
      </c>
      <c r="T138" s="133">
        <f>T139</f>
        <v>0</v>
      </c>
      <c r="AR138" s="127" t="s">
        <v>92</v>
      </c>
      <c r="AT138" s="134" t="s">
        <v>73</v>
      </c>
      <c r="AU138" s="134" t="s">
        <v>74</v>
      </c>
      <c r="AY138" s="127" t="s">
        <v>125</v>
      </c>
      <c r="BK138" s="135">
        <f>BK139</f>
        <v>0</v>
      </c>
    </row>
    <row r="139" spans="2:65" s="1" customFormat="1" ht="16.5" customHeight="1" x14ac:dyDescent="0.2">
      <c r="B139" s="138"/>
      <c r="C139" s="139" t="s">
        <v>163</v>
      </c>
      <c r="D139" s="139" t="s">
        <v>127</v>
      </c>
      <c r="E139" s="140" t="s">
        <v>164</v>
      </c>
      <c r="F139" s="141" t="s">
        <v>165</v>
      </c>
      <c r="G139" s="142" t="s">
        <v>166</v>
      </c>
      <c r="H139" s="174"/>
      <c r="I139" s="144"/>
      <c r="J139" s="145">
        <f>ROUND(I139*H139,2)</f>
        <v>0</v>
      </c>
      <c r="K139" s="146"/>
      <c r="L139" s="31"/>
      <c r="M139" s="175" t="s">
        <v>1</v>
      </c>
      <c r="N139" s="176" t="s">
        <v>40</v>
      </c>
      <c r="O139" s="177"/>
      <c r="P139" s="178">
        <f>O139*H139</f>
        <v>0</v>
      </c>
      <c r="Q139" s="178">
        <v>0</v>
      </c>
      <c r="R139" s="178">
        <f>Q139*H139</f>
        <v>0</v>
      </c>
      <c r="S139" s="178">
        <v>0</v>
      </c>
      <c r="T139" s="179">
        <f>S139*H139</f>
        <v>0</v>
      </c>
      <c r="AR139" s="151" t="s">
        <v>167</v>
      </c>
      <c r="AT139" s="151" t="s">
        <v>127</v>
      </c>
      <c r="AU139" s="151" t="s">
        <v>79</v>
      </c>
      <c r="AY139" s="16" t="s">
        <v>125</v>
      </c>
      <c r="BE139" s="152">
        <f>IF(N139="základná",J139,0)</f>
        <v>0</v>
      </c>
      <c r="BF139" s="152">
        <f>IF(N139="znížená",J139,0)</f>
        <v>0</v>
      </c>
      <c r="BG139" s="152">
        <f>IF(N139="zákl. prenesená",J139,0)</f>
        <v>0</v>
      </c>
      <c r="BH139" s="152">
        <f>IF(N139="zníž. prenesená",J139,0)</f>
        <v>0</v>
      </c>
      <c r="BI139" s="152">
        <f>IF(N139="nulová",J139,0)</f>
        <v>0</v>
      </c>
      <c r="BJ139" s="16" t="s">
        <v>83</v>
      </c>
      <c r="BK139" s="152">
        <f>ROUND(I139*H139,2)</f>
        <v>0</v>
      </c>
      <c r="BL139" s="16" t="s">
        <v>167</v>
      </c>
      <c r="BM139" s="151" t="s">
        <v>168</v>
      </c>
    </row>
    <row r="140" spans="2:65" s="1" customFormat="1" ht="7" customHeight="1" x14ac:dyDescent="0.2">
      <c r="B140" s="46"/>
      <c r="C140" s="47"/>
      <c r="D140" s="47"/>
      <c r="E140" s="47"/>
      <c r="F140" s="47"/>
      <c r="G140" s="47"/>
      <c r="H140" s="47"/>
      <c r="I140" s="47"/>
      <c r="J140" s="47"/>
      <c r="K140" s="47"/>
      <c r="L140" s="31"/>
    </row>
  </sheetData>
  <autoFilter ref="C120:K139" xr:uid="{00000000-0009-0000-0000-000001000000}"/>
  <mergeCells count="9">
    <mergeCell ref="E87:H87"/>
    <mergeCell ref="E111:H111"/>
    <mergeCell ref="E113:H113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127"/>
  <sheetViews>
    <sheetView showGridLines="0" workbookViewId="0"/>
  </sheetViews>
  <sheetFormatPr defaultRowHeight="14.5" x14ac:dyDescent="0.2"/>
  <cols>
    <col min="1" max="1" width="8.33203125" customWidth="1"/>
    <col min="2" max="2" width="1.21875" customWidth="1"/>
    <col min="3" max="3" width="4.109375" customWidth="1"/>
    <col min="4" max="4" width="4.33203125" customWidth="1"/>
    <col min="5" max="5" width="17.109375" customWidth="1"/>
    <col min="6" max="6" width="50.77734375" customWidth="1"/>
    <col min="7" max="7" width="7.44140625" customWidth="1"/>
    <col min="8" max="8" width="14" customWidth="1"/>
    <col min="9" max="9" width="15.77734375" customWidth="1"/>
    <col min="10" max="10" width="22.33203125" customWidth="1"/>
    <col min="11" max="11" width="22.33203125" hidden="1" customWidth="1"/>
    <col min="12" max="12" width="9.33203125" customWidth="1"/>
    <col min="13" max="13" width="10.77734375" hidden="1" customWidth="1"/>
    <col min="14" max="14" width="9.33203125" hidden="1"/>
    <col min="15" max="20" width="14.10937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7" customHeight="1" x14ac:dyDescent="0.2">
      <c r="L2" s="232" t="s">
        <v>5</v>
      </c>
      <c r="M2" s="214"/>
      <c r="N2" s="214"/>
      <c r="O2" s="214"/>
      <c r="P2" s="214"/>
      <c r="Q2" s="214"/>
      <c r="R2" s="214"/>
      <c r="S2" s="214"/>
      <c r="T2" s="214"/>
      <c r="U2" s="214"/>
      <c r="V2" s="214"/>
      <c r="AT2" s="16" t="s">
        <v>85</v>
      </c>
    </row>
    <row r="3" spans="2:46" ht="7" customHeight="1" x14ac:dyDescent="0.2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74</v>
      </c>
    </row>
    <row r="4" spans="2:46" ht="25" customHeight="1" x14ac:dyDescent="0.2">
      <c r="B4" s="19"/>
      <c r="D4" s="20" t="s">
        <v>98</v>
      </c>
      <c r="L4" s="19"/>
      <c r="M4" s="90" t="s">
        <v>9</v>
      </c>
      <c r="AT4" s="16" t="s">
        <v>3</v>
      </c>
    </row>
    <row r="5" spans="2:46" ht="7" customHeight="1" x14ac:dyDescent="0.2">
      <c r="B5" s="19"/>
      <c r="L5" s="19"/>
    </row>
    <row r="6" spans="2:46" ht="12" customHeight="1" x14ac:dyDescent="0.2">
      <c r="B6" s="19"/>
      <c r="D6" s="26" t="s">
        <v>15</v>
      </c>
      <c r="L6" s="19"/>
    </row>
    <row r="7" spans="2:46" ht="26.25" customHeight="1" x14ac:dyDescent="0.2">
      <c r="B7" s="19"/>
      <c r="E7" s="233" t="str">
        <f>'Rekapitulácia stavby'!K6</f>
        <v>Opatrenia na zlepšenie zadržiavania vody na pozemkoch Urbár Rudina Pozemkové spoločenstvo</v>
      </c>
      <c r="F7" s="234"/>
      <c r="G7" s="234"/>
      <c r="H7" s="234"/>
      <c r="L7" s="19"/>
    </row>
    <row r="8" spans="2:46" s="1" customFormat="1" ht="12" customHeight="1" x14ac:dyDescent="0.2">
      <c r="B8" s="31"/>
      <c r="D8" s="26" t="s">
        <v>99</v>
      </c>
      <c r="L8" s="31"/>
    </row>
    <row r="9" spans="2:46" s="1" customFormat="1" ht="16.5" customHeight="1" x14ac:dyDescent="0.2">
      <c r="B9" s="31"/>
      <c r="E9" s="191" t="s">
        <v>169</v>
      </c>
      <c r="F9" s="235"/>
      <c r="G9" s="235"/>
      <c r="H9" s="235"/>
      <c r="L9" s="31"/>
    </row>
    <row r="10" spans="2:46" s="1" customFormat="1" ht="10" x14ac:dyDescent="0.2">
      <c r="B10" s="31"/>
      <c r="L10" s="31"/>
    </row>
    <row r="11" spans="2:46" s="1" customFormat="1" ht="12" customHeight="1" x14ac:dyDescent="0.2">
      <c r="B11" s="31"/>
      <c r="D11" s="26" t="s">
        <v>17</v>
      </c>
      <c r="F11" s="24" t="s">
        <v>1</v>
      </c>
      <c r="I11" s="26" t="s">
        <v>18</v>
      </c>
      <c r="J11" s="24" t="s">
        <v>1</v>
      </c>
      <c r="L11" s="31"/>
    </row>
    <row r="12" spans="2:46" s="1" customFormat="1" ht="12" customHeight="1" x14ac:dyDescent="0.2">
      <c r="B12" s="31"/>
      <c r="D12" s="26" t="s">
        <v>19</v>
      </c>
      <c r="F12" s="24" t="s">
        <v>20</v>
      </c>
      <c r="I12" s="26" t="s">
        <v>21</v>
      </c>
      <c r="J12" s="54">
        <f>'Rekapitulácia stavby'!AN8</f>
        <v>0</v>
      </c>
      <c r="L12" s="31"/>
    </row>
    <row r="13" spans="2:46" s="1" customFormat="1" ht="10.75" customHeight="1" x14ac:dyDescent="0.2">
      <c r="B13" s="31"/>
      <c r="L13" s="31"/>
    </row>
    <row r="14" spans="2:46" s="1" customFormat="1" ht="12" customHeight="1" x14ac:dyDescent="0.2">
      <c r="B14" s="31"/>
      <c r="D14" s="26" t="s">
        <v>22</v>
      </c>
      <c r="I14" s="26" t="s">
        <v>23</v>
      </c>
      <c r="J14" s="24" t="s">
        <v>1</v>
      </c>
      <c r="L14" s="31"/>
    </row>
    <row r="15" spans="2:46" s="1" customFormat="1" ht="18" customHeight="1" x14ac:dyDescent="0.2">
      <c r="B15" s="31"/>
      <c r="E15" s="24" t="s">
        <v>24</v>
      </c>
      <c r="I15" s="26" t="s">
        <v>25</v>
      </c>
      <c r="J15" s="24" t="s">
        <v>1</v>
      </c>
      <c r="L15" s="31"/>
    </row>
    <row r="16" spans="2:46" s="1" customFormat="1" ht="7" customHeight="1" x14ac:dyDescent="0.2">
      <c r="B16" s="31"/>
      <c r="L16" s="31"/>
    </row>
    <row r="17" spans="2:12" s="1" customFormat="1" ht="12" customHeight="1" x14ac:dyDescent="0.2">
      <c r="B17" s="31"/>
      <c r="D17" s="26" t="s">
        <v>26</v>
      </c>
      <c r="I17" s="26" t="s">
        <v>23</v>
      </c>
      <c r="J17" s="27" t="str">
        <f>'Rekapitulácia stavby'!AN13</f>
        <v>Vyplň údaj</v>
      </c>
      <c r="L17" s="31"/>
    </row>
    <row r="18" spans="2:12" s="1" customFormat="1" ht="18" customHeight="1" x14ac:dyDescent="0.2">
      <c r="B18" s="31"/>
      <c r="E18" s="236" t="str">
        <f>'Rekapitulácia stavby'!E14</f>
        <v>Vyplň údaj</v>
      </c>
      <c r="F18" s="213"/>
      <c r="G18" s="213"/>
      <c r="H18" s="213"/>
      <c r="I18" s="26" t="s">
        <v>25</v>
      </c>
      <c r="J18" s="27" t="str">
        <f>'Rekapitulácia stavby'!AN14</f>
        <v>Vyplň údaj</v>
      </c>
      <c r="L18" s="31"/>
    </row>
    <row r="19" spans="2:12" s="1" customFormat="1" ht="7" customHeight="1" x14ac:dyDescent="0.2">
      <c r="B19" s="31"/>
      <c r="L19" s="31"/>
    </row>
    <row r="20" spans="2:12" s="1" customFormat="1" ht="12" customHeight="1" x14ac:dyDescent="0.2">
      <c r="B20" s="31"/>
      <c r="D20" s="26" t="s">
        <v>28</v>
      </c>
      <c r="I20" s="26" t="s">
        <v>23</v>
      </c>
      <c r="J20" s="24" t="s">
        <v>1</v>
      </c>
      <c r="L20" s="31"/>
    </row>
    <row r="21" spans="2:12" s="1" customFormat="1" ht="18" customHeight="1" x14ac:dyDescent="0.2">
      <c r="B21" s="31"/>
      <c r="E21" s="24" t="s">
        <v>29</v>
      </c>
      <c r="I21" s="26" t="s">
        <v>25</v>
      </c>
      <c r="J21" s="24" t="s">
        <v>1</v>
      </c>
      <c r="L21" s="31"/>
    </row>
    <row r="22" spans="2:12" s="1" customFormat="1" ht="7" customHeight="1" x14ac:dyDescent="0.2">
      <c r="B22" s="31"/>
      <c r="L22" s="31"/>
    </row>
    <row r="23" spans="2:12" s="1" customFormat="1" ht="12" customHeight="1" x14ac:dyDescent="0.2">
      <c r="B23" s="31"/>
      <c r="D23" s="26" t="s">
        <v>31</v>
      </c>
      <c r="I23" s="26" t="s">
        <v>23</v>
      </c>
      <c r="J23" s="24" t="s">
        <v>1</v>
      </c>
      <c r="L23" s="31"/>
    </row>
    <row r="24" spans="2:12" s="1" customFormat="1" ht="18" customHeight="1" x14ac:dyDescent="0.2">
      <c r="B24" s="31"/>
      <c r="E24" s="24" t="s">
        <v>32</v>
      </c>
      <c r="I24" s="26" t="s">
        <v>25</v>
      </c>
      <c r="J24" s="24" t="s">
        <v>1</v>
      </c>
      <c r="L24" s="31"/>
    </row>
    <row r="25" spans="2:12" s="1" customFormat="1" ht="7" customHeight="1" x14ac:dyDescent="0.2">
      <c r="B25" s="31"/>
      <c r="L25" s="31"/>
    </row>
    <row r="26" spans="2:12" s="1" customFormat="1" ht="12" customHeight="1" x14ac:dyDescent="0.2">
      <c r="B26" s="31"/>
      <c r="D26" s="26" t="s">
        <v>33</v>
      </c>
      <c r="L26" s="31"/>
    </row>
    <row r="27" spans="2:12" s="7" customFormat="1" ht="16.5" customHeight="1" x14ac:dyDescent="0.2">
      <c r="B27" s="91"/>
      <c r="E27" s="218" t="s">
        <v>1</v>
      </c>
      <c r="F27" s="218"/>
      <c r="G27" s="218"/>
      <c r="H27" s="218"/>
      <c r="L27" s="91"/>
    </row>
    <row r="28" spans="2:12" s="1" customFormat="1" ht="7" customHeight="1" x14ac:dyDescent="0.2">
      <c r="B28" s="31"/>
      <c r="L28" s="31"/>
    </row>
    <row r="29" spans="2:12" s="1" customFormat="1" ht="7" customHeight="1" x14ac:dyDescent="0.2">
      <c r="B29" s="31"/>
      <c r="D29" s="55"/>
      <c r="E29" s="55"/>
      <c r="F29" s="55"/>
      <c r="G29" s="55"/>
      <c r="H29" s="55"/>
      <c r="I29" s="55"/>
      <c r="J29" s="55"/>
      <c r="K29" s="55"/>
      <c r="L29" s="31"/>
    </row>
    <row r="30" spans="2:12" s="1" customFormat="1" ht="25.4" customHeight="1" x14ac:dyDescent="0.2">
      <c r="B30" s="31"/>
      <c r="D30" s="92" t="s">
        <v>34</v>
      </c>
      <c r="J30" s="68">
        <f>ROUND(J118, 2)</f>
        <v>0</v>
      </c>
      <c r="L30" s="31"/>
    </row>
    <row r="31" spans="2:12" s="1" customFormat="1" ht="7" customHeight="1" x14ac:dyDescent="0.2">
      <c r="B31" s="31"/>
      <c r="D31" s="55"/>
      <c r="E31" s="55"/>
      <c r="F31" s="55"/>
      <c r="G31" s="55"/>
      <c r="H31" s="55"/>
      <c r="I31" s="55"/>
      <c r="J31" s="55"/>
      <c r="K31" s="55"/>
      <c r="L31" s="31"/>
    </row>
    <row r="32" spans="2:12" s="1" customFormat="1" ht="14.4" customHeight="1" x14ac:dyDescent="0.2">
      <c r="B32" s="31"/>
      <c r="F32" s="34" t="s">
        <v>36</v>
      </c>
      <c r="I32" s="34" t="s">
        <v>35</v>
      </c>
      <c r="J32" s="34" t="s">
        <v>37</v>
      </c>
      <c r="L32" s="31"/>
    </row>
    <row r="33" spans="2:12" s="1" customFormat="1" ht="14.4" customHeight="1" x14ac:dyDescent="0.2">
      <c r="B33" s="31"/>
      <c r="D33" s="57" t="s">
        <v>38</v>
      </c>
      <c r="E33" s="36" t="s">
        <v>39</v>
      </c>
      <c r="F33" s="93">
        <f>ROUND((SUM(BE118:BE126)),  2)</f>
        <v>0</v>
      </c>
      <c r="G33" s="94"/>
      <c r="H33" s="94"/>
      <c r="I33" s="95">
        <v>0.2</v>
      </c>
      <c r="J33" s="93">
        <f>ROUND(((SUM(BE118:BE126))*I33),  2)</f>
        <v>0</v>
      </c>
      <c r="L33" s="31"/>
    </row>
    <row r="34" spans="2:12" s="1" customFormat="1" ht="14.4" customHeight="1" x14ac:dyDescent="0.2">
      <c r="B34" s="31"/>
      <c r="E34" s="36" t="s">
        <v>40</v>
      </c>
      <c r="F34" s="93">
        <f>ROUND((SUM(BF118:BF126)),  2)</f>
        <v>0</v>
      </c>
      <c r="G34" s="94"/>
      <c r="H34" s="94"/>
      <c r="I34" s="95">
        <v>0.2</v>
      </c>
      <c r="J34" s="93">
        <f>ROUND(((SUM(BF118:BF126))*I34),  2)</f>
        <v>0</v>
      </c>
      <c r="L34" s="31"/>
    </row>
    <row r="35" spans="2:12" s="1" customFormat="1" ht="14.4" hidden="1" customHeight="1" x14ac:dyDescent="0.2">
      <c r="B35" s="31"/>
      <c r="E35" s="26" t="s">
        <v>41</v>
      </c>
      <c r="F35" s="96">
        <f>ROUND((SUM(BG118:BG126)),  2)</f>
        <v>0</v>
      </c>
      <c r="I35" s="97">
        <v>0.2</v>
      </c>
      <c r="J35" s="96">
        <f>0</f>
        <v>0</v>
      </c>
      <c r="L35" s="31"/>
    </row>
    <row r="36" spans="2:12" s="1" customFormat="1" ht="14.4" hidden="1" customHeight="1" x14ac:dyDescent="0.2">
      <c r="B36" s="31"/>
      <c r="E36" s="26" t="s">
        <v>42</v>
      </c>
      <c r="F36" s="96">
        <f>ROUND((SUM(BH118:BH126)),  2)</f>
        <v>0</v>
      </c>
      <c r="I36" s="97">
        <v>0.2</v>
      </c>
      <c r="J36" s="96">
        <f>0</f>
        <v>0</v>
      </c>
      <c r="L36" s="31"/>
    </row>
    <row r="37" spans="2:12" s="1" customFormat="1" ht="14.4" hidden="1" customHeight="1" x14ac:dyDescent="0.2">
      <c r="B37" s="31"/>
      <c r="E37" s="36" t="s">
        <v>43</v>
      </c>
      <c r="F37" s="93">
        <f>ROUND((SUM(BI118:BI126)),  2)</f>
        <v>0</v>
      </c>
      <c r="G37" s="94"/>
      <c r="H37" s="94"/>
      <c r="I37" s="95">
        <v>0</v>
      </c>
      <c r="J37" s="93">
        <f>0</f>
        <v>0</v>
      </c>
      <c r="L37" s="31"/>
    </row>
    <row r="38" spans="2:12" s="1" customFormat="1" ht="7" customHeight="1" x14ac:dyDescent="0.2">
      <c r="B38" s="31"/>
      <c r="L38" s="31"/>
    </row>
    <row r="39" spans="2:12" s="1" customFormat="1" ht="25.4" customHeight="1" x14ac:dyDescent="0.2">
      <c r="B39" s="31"/>
      <c r="C39" s="98"/>
      <c r="D39" s="99" t="s">
        <v>44</v>
      </c>
      <c r="E39" s="59"/>
      <c r="F39" s="59"/>
      <c r="G39" s="100" t="s">
        <v>45</v>
      </c>
      <c r="H39" s="101" t="s">
        <v>46</v>
      </c>
      <c r="I39" s="59"/>
      <c r="J39" s="102">
        <f>SUM(J30:J37)</f>
        <v>0</v>
      </c>
      <c r="K39" s="103"/>
      <c r="L39" s="31"/>
    </row>
    <row r="40" spans="2:12" s="1" customFormat="1" ht="14.4" customHeight="1" x14ac:dyDescent="0.2">
      <c r="B40" s="31"/>
      <c r="L40" s="31"/>
    </row>
    <row r="41" spans="2:12" ht="14.4" customHeight="1" x14ac:dyDescent="0.2">
      <c r="B41" s="19"/>
      <c r="L41" s="19"/>
    </row>
    <row r="42" spans="2:12" ht="14.4" customHeight="1" x14ac:dyDescent="0.2">
      <c r="B42" s="19"/>
      <c r="L42" s="19"/>
    </row>
    <row r="43" spans="2:12" ht="14.4" customHeight="1" x14ac:dyDescent="0.2">
      <c r="B43" s="19"/>
      <c r="L43" s="19"/>
    </row>
    <row r="44" spans="2:12" ht="14.4" customHeight="1" x14ac:dyDescent="0.2">
      <c r="B44" s="19"/>
      <c r="L44" s="19"/>
    </row>
    <row r="45" spans="2:12" ht="14.4" customHeight="1" x14ac:dyDescent="0.2">
      <c r="B45" s="19"/>
      <c r="L45" s="19"/>
    </row>
    <row r="46" spans="2:12" ht="14.4" customHeight="1" x14ac:dyDescent="0.2">
      <c r="B46" s="19"/>
      <c r="L46" s="19"/>
    </row>
    <row r="47" spans="2:12" ht="14.4" customHeight="1" x14ac:dyDescent="0.2">
      <c r="B47" s="19"/>
      <c r="L47" s="19"/>
    </row>
    <row r="48" spans="2:12" ht="14.4" customHeight="1" x14ac:dyDescent="0.2">
      <c r="B48" s="19"/>
      <c r="L48" s="19"/>
    </row>
    <row r="49" spans="2:12" ht="14.4" customHeight="1" x14ac:dyDescent="0.2">
      <c r="B49" s="19"/>
      <c r="L49" s="19"/>
    </row>
    <row r="50" spans="2:12" s="1" customFormat="1" ht="14.4" customHeight="1" x14ac:dyDescent="0.2">
      <c r="B50" s="31"/>
      <c r="D50" s="43" t="s">
        <v>47</v>
      </c>
      <c r="E50" s="44"/>
      <c r="F50" s="44"/>
      <c r="G50" s="43" t="s">
        <v>48</v>
      </c>
      <c r="H50" s="44"/>
      <c r="I50" s="44"/>
      <c r="J50" s="44"/>
      <c r="K50" s="44"/>
      <c r="L50" s="31"/>
    </row>
    <row r="51" spans="2:12" ht="10" x14ac:dyDescent="0.2">
      <c r="B51" s="19"/>
      <c r="L51" s="19"/>
    </row>
    <row r="52" spans="2:12" ht="10" x14ac:dyDescent="0.2">
      <c r="B52" s="19"/>
      <c r="L52" s="19"/>
    </row>
    <row r="53" spans="2:12" ht="10" x14ac:dyDescent="0.2">
      <c r="B53" s="19"/>
      <c r="L53" s="19"/>
    </row>
    <row r="54" spans="2:12" ht="10" x14ac:dyDescent="0.2">
      <c r="B54" s="19"/>
      <c r="L54" s="19"/>
    </row>
    <row r="55" spans="2:12" ht="10" x14ac:dyDescent="0.2">
      <c r="B55" s="19"/>
      <c r="L55" s="19"/>
    </row>
    <row r="56" spans="2:12" ht="10" x14ac:dyDescent="0.2">
      <c r="B56" s="19"/>
      <c r="L56" s="19"/>
    </row>
    <row r="57" spans="2:12" ht="10" x14ac:dyDescent="0.2">
      <c r="B57" s="19"/>
      <c r="L57" s="19"/>
    </row>
    <row r="58" spans="2:12" ht="10" x14ac:dyDescent="0.2">
      <c r="B58" s="19"/>
      <c r="L58" s="19"/>
    </row>
    <row r="59" spans="2:12" ht="10" x14ac:dyDescent="0.2">
      <c r="B59" s="19"/>
      <c r="L59" s="19"/>
    </row>
    <row r="60" spans="2:12" ht="10" x14ac:dyDescent="0.2">
      <c r="B60" s="19"/>
      <c r="L60" s="19"/>
    </row>
    <row r="61" spans="2:12" s="1" customFormat="1" ht="12.5" x14ac:dyDescent="0.2">
      <c r="B61" s="31"/>
      <c r="D61" s="45" t="s">
        <v>49</v>
      </c>
      <c r="E61" s="33"/>
      <c r="F61" s="104" t="s">
        <v>50</v>
      </c>
      <c r="G61" s="45" t="s">
        <v>49</v>
      </c>
      <c r="H61" s="33"/>
      <c r="I61" s="33"/>
      <c r="J61" s="105" t="s">
        <v>50</v>
      </c>
      <c r="K61" s="33"/>
      <c r="L61" s="31"/>
    </row>
    <row r="62" spans="2:12" ht="10" x14ac:dyDescent="0.2">
      <c r="B62" s="19"/>
      <c r="L62" s="19"/>
    </row>
    <row r="63" spans="2:12" ht="10" x14ac:dyDescent="0.2">
      <c r="B63" s="19"/>
      <c r="L63" s="19"/>
    </row>
    <row r="64" spans="2:12" ht="10" x14ac:dyDescent="0.2">
      <c r="B64" s="19"/>
      <c r="L64" s="19"/>
    </row>
    <row r="65" spans="2:12" s="1" customFormat="1" ht="13" x14ac:dyDescent="0.2">
      <c r="B65" s="31"/>
      <c r="D65" s="43" t="s">
        <v>51</v>
      </c>
      <c r="E65" s="44"/>
      <c r="F65" s="44"/>
      <c r="G65" s="43" t="s">
        <v>52</v>
      </c>
      <c r="H65" s="44"/>
      <c r="I65" s="44"/>
      <c r="J65" s="44"/>
      <c r="K65" s="44"/>
      <c r="L65" s="31"/>
    </row>
    <row r="66" spans="2:12" ht="10" x14ac:dyDescent="0.2">
      <c r="B66" s="19"/>
      <c r="L66" s="19"/>
    </row>
    <row r="67" spans="2:12" ht="10" x14ac:dyDescent="0.2">
      <c r="B67" s="19"/>
      <c r="L67" s="19"/>
    </row>
    <row r="68" spans="2:12" ht="10" x14ac:dyDescent="0.2">
      <c r="B68" s="19"/>
      <c r="L68" s="19"/>
    </row>
    <row r="69" spans="2:12" ht="10" x14ac:dyDescent="0.2">
      <c r="B69" s="19"/>
      <c r="L69" s="19"/>
    </row>
    <row r="70" spans="2:12" ht="10" x14ac:dyDescent="0.2">
      <c r="B70" s="19"/>
      <c r="L70" s="19"/>
    </row>
    <row r="71" spans="2:12" ht="10" x14ac:dyDescent="0.2">
      <c r="B71" s="19"/>
      <c r="L71" s="19"/>
    </row>
    <row r="72" spans="2:12" ht="10" x14ac:dyDescent="0.2">
      <c r="B72" s="19"/>
      <c r="L72" s="19"/>
    </row>
    <row r="73" spans="2:12" ht="10" x14ac:dyDescent="0.2">
      <c r="B73" s="19"/>
      <c r="L73" s="19"/>
    </row>
    <row r="74" spans="2:12" ht="10" x14ac:dyDescent="0.2">
      <c r="B74" s="19"/>
      <c r="L74" s="19"/>
    </row>
    <row r="75" spans="2:12" ht="10" x14ac:dyDescent="0.2">
      <c r="B75" s="19"/>
      <c r="L75" s="19"/>
    </row>
    <row r="76" spans="2:12" s="1" customFormat="1" ht="12.5" x14ac:dyDescent="0.2">
      <c r="B76" s="31"/>
      <c r="D76" s="45" t="s">
        <v>49</v>
      </c>
      <c r="E76" s="33"/>
      <c r="F76" s="104" t="s">
        <v>50</v>
      </c>
      <c r="G76" s="45" t="s">
        <v>49</v>
      </c>
      <c r="H76" s="33"/>
      <c r="I76" s="33"/>
      <c r="J76" s="105" t="s">
        <v>50</v>
      </c>
      <c r="K76" s="33"/>
      <c r="L76" s="31"/>
    </row>
    <row r="77" spans="2:12" s="1" customFormat="1" ht="14.4" customHeight="1" x14ac:dyDescent="0.2">
      <c r="B77" s="46"/>
      <c r="C77" s="47"/>
      <c r="D77" s="47"/>
      <c r="E77" s="47"/>
      <c r="F77" s="47"/>
      <c r="G77" s="47"/>
      <c r="H77" s="47"/>
      <c r="I77" s="47"/>
      <c r="J77" s="47"/>
      <c r="K77" s="47"/>
      <c r="L77" s="31"/>
    </row>
    <row r="81" spans="2:47" s="1" customFormat="1" ht="7" customHeight="1" x14ac:dyDescent="0.2">
      <c r="B81" s="48"/>
      <c r="C81" s="49"/>
      <c r="D81" s="49"/>
      <c r="E81" s="49"/>
      <c r="F81" s="49"/>
      <c r="G81" s="49"/>
      <c r="H81" s="49"/>
      <c r="I81" s="49"/>
      <c r="J81" s="49"/>
      <c r="K81" s="49"/>
      <c r="L81" s="31"/>
    </row>
    <row r="82" spans="2:47" s="1" customFormat="1" ht="25" customHeight="1" x14ac:dyDescent="0.2">
      <c r="B82" s="31"/>
      <c r="C82" s="20" t="s">
        <v>101</v>
      </c>
      <c r="L82" s="31"/>
    </row>
    <row r="83" spans="2:47" s="1" customFormat="1" ht="7" customHeight="1" x14ac:dyDescent="0.2">
      <c r="B83" s="31"/>
      <c r="L83" s="31"/>
    </row>
    <row r="84" spans="2:47" s="1" customFormat="1" ht="12" customHeight="1" x14ac:dyDescent="0.2">
      <c r="B84" s="31"/>
      <c r="C84" s="26" t="s">
        <v>15</v>
      </c>
      <c r="L84" s="31"/>
    </row>
    <row r="85" spans="2:47" s="1" customFormat="1" ht="26.25" customHeight="1" x14ac:dyDescent="0.2">
      <c r="B85" s="31"/>
      <c r="E85" s="233" t="str">
        <f>E7</f>
        <v>Opatrenia na zlepšenie zadržiavania vody na pozemkoch Urbár Rudina Pozemkové spoločenstvo</v>
      </c>
      <c r="F85" s="234"/>
      <c r="G85" s="234"/>
      <c r="H85" s="234"/>
      <c r="L85" s="31"/>
    </row>
    <row r="86" spans="2:47" s="1" customFormat="1" ht="12" customHeight="1" x14ac:dyDescent="0.2">
      <c r="B86" s="31"/>
      <c r="C86" s="26" t="s">
        <v>99</v>
      </c>
      <c r="L86" s="31"/>
    </row>
    <row r="87" spans="2:47" s="1" customFormat="1" ht="16.5" customHeight="1" x14ac:dyDescent="0.2">
      <c r="B87" s="31"/>
      <c r="E87" s="191" t="str">
        <f>E9</f>
        <v>2 - Povrchové protierózne úpravy</v>
      </c>
      <c r="F87" s="235"/>
      <c r="G87" s="235"/>
      <c r="H87" s="235"/>
      <c r="L87" s="31"/>
    </row>
    <row r="88" spans="2:47" s="1" customFormat="1" ht="7" customHeight="1" x14ac:dyDescent="0.2">
      <c r="B88" s="31"/>
      <c r="L88" s="31"/>
    </row>
    <row r="89" spans="2:47" s="1" customFormat="1" ht="12" customHeight="1" x14ac:dyDescent="0.2">
      <c r="B89" s="31"/>
      <c r="C89" s="26" t="s">
        <v>19</v>
      </c>
      <c r="F89" s="24" t="str">
        <f>F12</f>
        <v xml:space="preserve">Rudina </v>
      </c>
      <c r="I89" s="26" t="s">
        <v>21</v>
      </c>
      <c r="J89" s="54">
        <f>IF(J12="","",J12)</f>
        <v>0</v>
      </c>
      <c r="L89" s="31"/>
    </row>
    <row r="90" spans="2:47" s="1" customFormat="1" ht="7" customHeight="1" x14ac:dyDescent="0.2">
      <c r="B90" s="31"/>
      <c r="L90" s="31"/>
    </row>
    <row r="91" spans="2:47" s="1" customFormat="1" ht="25.65" customHeight="1" x14ac:dyDescent="0.2">
      <c r="B91" s="31"/>
      <c r="C91" s="26" t="s">
        <v>22</v>
      </c>
      <c r="F91" s="24" t="str">
        <f>E15</f>
        <v>Urbár Rudina Pozemkové spoločenstvo</v>
      </c>
      <c r="I91" s="26" t="s">
        <v>28</v>
      </c>
      <c r="J91" s="29" t="str">
        <f>E21</f>
        <v>Ing.arch.Stanislav Sýkora</v>
      </c>
      <c r="L91" s="31"/>
    </row>
    <row r="92" spans="2:47" s="1" customFormat="1" ht="15.15" customHeight="1" x14ac:dyDescent="0.2">
      <c r="B92" s="31"/>
      <c r="C92" s="26" t="s">
        <v>26</v>
      </c>
      <c r="F92" s="24" t="str">
        <f>IF(E18="","",E18)</f>
        <v>Vyplň údaj</v>
      </c>
      <c r="I92" s="26" t="s">
        <v>31</v>
      </c>
      <c r="J92" s="29" t="str">
        <f>E24</f>
        <v>Stanislav Hlubina</v>
      </c>
      <c r="L92" s="31"/>
    </row>
    <row r="93" spans="2:47" s="1" customFormat="1" ht="10.25" customHeight="1" x14ac:dyDescent="0.2">
      <c r="B93" s="31"/>
      <c r="L93" s="31"/>
    </row>
    <row r="94" spans="2:47" s="1" customFormat="1" ht="29.25" customHeight="1" x14ac:dyDescent="0.2">
      <c r="B94" s="31"/>
      <c r="C94" s="106" t="s">
        <v>102</v>
      </c>
      <c r="D94" s="98"/>
      <c r="E94" s="98"/>
      <c r="F94" s="98"/>
      <c r="G94" s="98"/>
      <c r="H94" s="98"/>
      <c r="I94" s="98"/>
      <c r="J94" s="107" t="s">
        <v>103</v>
      </c>
      <c r="K94" s="98"/>
      <c r="L94" s="31"/>
    </row>
    <row r="95" spans="2:47" s="1" customFormat="1" ht="10.25" customHeight="1" x14ac:dyDescent="0.2">
      <c r="B95" s="31"/>
      <c r="L95" s="31"/>
    </row>
    <row r="96" spans="2:47" s="1" customFormat="1" ht="22.75" customHeight="1" x14ac:dyDescent="0.2">
      <c r="B96" s="31"/>
      <c r="C96" s="108" t="s">
        <v>104</v>
      </c>
      <c r="J96" s="68">
        <f>J118</f>
        <v>0</v>
      </c>
      <c r="L96" s="31"/>
      <c r="AU96" s="16" t="s">
        <v>105</v>
      </c>
    </row>
    <row r="97" spans="2:12" s="8" customFormat="1" ht="25" customHeight="1" x14ac:dyDescent="0.2">
      <c r="B97" s="109"/>
      <c r="D97" s="110" t="s">
        <v>106</v>
      </c>
      <c r="E97" s="111"/>
      <c r="F97" s="111"/>
      <c r="G97" s="111"/>
      <c r="H97" s="111"/>
      <c r="I97" s="111"/>
      <c r="J97" s="112">
        <f>J119</f>
        <v>0</v>
      </c>
      <c r="L97" s="109"/>
    </row>
    <row r="98" spans="2:12" s="9" customFormat="1" ht="19.899999999999999" customHeight="1" x14ac:dyDescent="0.2">
      <c r="B98" s="113"/>
      <c r="D98" s="114" t="s">
        <v>107</v>
      </c>
      <c r="E98" s="115"/>
      <c r="F98" s="115"/>
      <c r="G98" s="115"/>
      <c r="H98" s="115"/>
      <c r="I98" s="115"/>
      <c r="J98" s="116">
        <f>J120</f>
        <v>0</v>
      </c>
      <c r="L98" s="113"/>
    </row>
    <row r="99" spans="2:12" s="1" customFormat="1" ht="21.75" customHeight="1" x14ac:dyDescent="0.2">
      <c r="B99" s="31"/>
      <c r="L99" s="31"/>
    </row>
    <row r="100" spans="2:12" s="1" customFormat="1" ht="7" customHeight="1" x14ac:dyDescent="0.2">
      <c r="B100" s="46"/>
      <c r="C100" s="47"/>
      <c r="D100" s="47"/>
      <c r="E100" s="47"/>
      <c r="F100" s="47"/>
      <c r="G100" s="47"/>
      <c r="H100" s="47"/>
      <c r="I100" s="47"/>
      <c r="J100" s="47"/>
      <c r="K100" s="47"/>
      <c r="L100" s="31"/>
    </row>
    <row r="104" spans="2:12" s="1" customFormat="1" ht="7" customHeight="1" x14ac:dyDescent="0.2">
      <c r="B104" s="48"/>
      <c r="C104" s="49"/>
      <c r="D104" s="49"/>
      <c r="E104" s="49"/>
      <c r="F104" s="49"/>
      <c r="G104" s="49"/>
      <c r="H104" s="49"/>
      <c r="I104" s="49"/>
      <c r="J104" s="49"/>
      <c r="K104" s="49"/>
      <c r="L104" s="31"/>
    </row>
    <row r="105" spans="2:12" s="1" customFormat="1" ht="25" customHeight="1" x14ac:dyDescent="0.2">
      <c r="B105" s="31"/>
      <c r="C105" s="20" t="s">
        <v>111</v>
      </c>
      <c r="L105" s="31"/>
    </row>
    <row r="106" spans="2:12" s="1" customFormat="1" ht="7" customHeight="1" x14ac:dyDescent="0.2">
      <c r="B106" s="31"/>
      <c r="L106" s="31"/>
    </row>
    <row r="107" spans="2:12" s="1" customFormat="1" ht="12" customHeight="1" x14ac:dyDescent="0.2">
      <c r="B107" s="31"/>
      <c r="C107" s="26" t="s">
        <v>15</v>
      </c>
      <c r="L107" s="31"/>
    </row>
    <row r="108" spans="2:12" s="1" customFormat="1" ht="26.25" customHeight="1" x14ac:dyDescent="0.2">
      <c r="B108" s="31"/>
      <c r="E108" s="233" t="str">
        <f>E7</f>
        <v>Opatrenia na zlepšenie zadržiavania vody na pozemkoch Urbár Rudina Pozemkové spoločenstvo</v>
      </c>
      <c r="F108" s="234"/>
      <c r="G108" s="234"/>
      <c r="H108" s="234"/>
      <c r="L108" s="31"/>
    </row>
    <row r="109" spans="2:12" s="1" customFormat="1" ht="12" customHeight="1" x14ac:dyDescent="0.2">
      <c r="B109" s="31"/>
      <c r="C109" s="26" t="s">
        <v>99</v>
      </c>
      <c r="L109" s="31"/>
    </row>
    <row r="110" spans="2:12" s="1" customFormat="1" ht="16.5" customHeight="1" x14ac:dyDescent="0.2">
      <c r="B110" s="31"/>
      <c r="E110" s="191" t="str">
        <f>E9</f>
        <v>2 - Povrchové protierózne úpravy</v>
      </c>
      <c r="F110" s="235"/>
      <c r="G110" s="235"/>
      <c r="H110" s="235"/>
      <c r="L110" s="31"/>
    </row>
    <row r="111" spans="2:12" s="1" customFormat="1" ht="7" customHeight="1" x14ac:dyDescent="0.2">
      <c r="B111" s="31"/>
      <c r="L111" s="31"/>
    </row>
    <row r="112" spans="2:12" s="1" customFormat="1" ht="12" customHeight="1" x14ac:dyDescent="0.2">
      <c r="B112" s="31"/>
      <c r="C112" s="26" t="s">
        <v>19</v>
      </c>
      <c r="F112" s="24" t="str">
        <f>F12</f>
        <v xml:space="preserve">Rudina </v>
      </c>
      <c r="I112" s="26" t="s">
        <v>21</v>
      </c>
      <c r="J112" s="54">
        <f>IF(J12="","",J12)</f>
        <v>0</v>
      </c>
      <c r="L112" s="31"/>
    </row>
    <row r="113" spans="2:65" s="1" customFormat="1" ht="7" customHeight="1" x14ac:dyDescent="0.2">
      <c r="B113" s="31"/>
      <c r="L113" s="31"/>
    </row>
    <row r="114" spans="2:65" s="1" customFormat="1" ht="25.65" customHeight="1" x14ac:dyDescent="0.2">
      <c r="B114" s="31"/>
      <c r="C114" s="26" t="s">
        <v>22</v>
      </c>
      <c r="F114" s="24" t="str">
        <f>E15</f>
        <v>Urbár Rudina Pozemkové spoločenstvo</v>
      </c>
      <c r="I114" s="26" t="s">
        <v>28</v>
      </c>
      <c r="J114" s="29" t="str">
        <f>E21</f>
        <v>Ing.arch.Stanislav Sýkora</v>
      </c>
      <c r="L114" s="31"/>
    </row>
    <row r="115" spans="2:65" s="1" customFormat="1" ht="15.15" customHeight="1" x14ac:dyDescent="0.2">
      <c r="B115" s="31"/>
      <c r="C115" s="26" t="s">
        <v>26</v>
      </c>
      <c r="F115" s="24" t="str">
        <f>IF(E18="","",E18)</f>
        <v>Vyplň údaj</v>
      </c>
      <c r="I115" s="26" t="s">
        <v>31</v>
      </c>
      <c r="J115" s="29" t="str">
        <f>E24</f>
        <v>Stanislav Hlubina</v>
      </c>
      <c r="L115" s="31"/>
    </row>
    <row r="116" spans="2:65" s="1" customFormat="1" ht="10.25" customHeight="1" x14ac:dyDescent="0.2">
      <c r="B116" s="31"/>
      <c r="L116" s="31"/>
    </row>
    <row r="117" spans="2:65" s="10" customFormat="1" ht="29.25" customHeight="1" x14ac:dyDescent="0.2">
      <c r="B117" s="117"/>
      <c r="C117" s="118" t="s">
        <v>112</v>
      </c>
      <c r="D117" s="119" t="s">
        <v>59</v>
      </c>
      <c r="E117" s="119" t="s">
        <v>55</v>
      </c>
      <c r="F117" s="119" t="s">
        <v>56</v>
      </c>
      <c r="G117" s="119" t="s">
        <v>113</v>
      </c>
      <c r="H117" s="119" t="s">
        <v>114</v>
      </c>
      <c r="I117" s="119" t="s">
        <v>115</v>
      </c>
      <c r="J117" s="120" t="s">
        <v>103</v>
      </c>
      <c r="K117" s="121" t="s">
        <v>116</v>
      </c>
      <c r="L117" s="117"/>
      <c r="M117" s="61" t="s">
        <v>1</v>
      </c>
      <c r="N117" s="62" t="s">
        <v>38</v>
      </c>
      <c r="O117" s="62" t="s">
        <v>117</v>
      </c>
      <c r="P117" s="62" t="s">
        <v>118</v>
      </c>
      <c r="Q117" s="62" t="s">
        <v>119</v>
      </c>
      <c r="R117" s="62" t="s">
        <v>120</v>
      </c>
      <c r="S117" s="62" t="s">
        <v>121</v>
      </c>
      <c r="T117" s="63" t="s">
        <v>122</v>
      </c>
    </row>
    <row r="118" spans="2:65" s="1" customFormat="1" ht="22.75" customHeight="1" x14ac:dyDescent="0.35">
      <c r="B118" s="31"/>
      <c r="C118" s="66" t="s">
        <v>104</v>
      </c>
      <c r="J118" s="122">
        <f>BK118</f>
        <v>0</v>
      </c>
      <c r="L118" s="31"/>
      <c r="M118" s="64"/>
      <c r="N118" s="55"/>
      <c r="O118" s="55"/>
      <c r="P118" s="123">
        <f>P119</f>
        <v>0</v>
      </c>
      <c r="Q118" s="55"/>
      <c r="R118" s="123">
        <f>R119</f>
        <v>0</v>
      </c>
      <c r="S118" s="55"/>
      <c r="T118" s="124">
        <f>T119</f>
        <v>0</v>
      </c>
      <c r="AT118" s="16" t="s">
        <v>73</v>
      </c>
      <c r="AU118" s="16" t="s">
        <v>105</v>
      </c>
      <c r="BK118" s="125">
        <f>BK119</f>
        <v>0</v>
      </c>
    </row>
    <row r="119" spans="2:65" s="11" customFormat="1" ht="25.9" customHeight="1" x14ac:dyDescent="0.35">
      <c r="B119" s="126"/>
      <c r="D119" s="127" t="s">
        <v>73</v>
      </c>
      <c r="E119" s="128" t="s">
        <v>123</v>
      </c>
      <c r="F119" s="128" t="s">
        <v>124</v>
      </c>
      <c r="I119" s="129"/>
      <c r="J119" s="130">
        <f>BK119</f>
        <v>0</v>
      </c>
      <c r="L119" s="126"/>
      <c r="M119" s="131"/>
      <c r="P119" s="132">
        <f>P120</f>
        <v>0</v>
      </c>
      <c r="R119" s="132">
        <f>R120</f>
        <v>0</v>
      </c>
      <c r="T119" s="133">
        <f>T120</f>
        <v>0</v>
      </c>
      <c r="AR119" s="127" t="s">
        <v>79</v>
      </c>
      <c r="AT119" s="134" t="s">
        <v>73</v>
      </c>
      <c r="AU119" s="134" t="s">
        <v>74</v>
      </c>
      <c r="AY119" s="127" t="s">
        <v>125</v>
      </c>
      <c r="BK119" s="135">
        <f>BK120</f>
        <v>0</v>
      </c>
    </row>
    <row r="120" spans="2:65" s="11" customFormat="1" ht="22.75" customHeight="1" x14ac:dyDescent="0.25">
      <c r="B120" s="126"/>
      <c r="D120" s="127" t="s">
        <v>73</v>
      </c>
      <c r="E120" s="136" t="s">
        <v>79</v>
      </c>
      <c r="F120" s="136" t="s">
        <v>126</v>
      </c>
      <c r="I120" s="129"/>
      <c r="J120" s="137">
        <f>BK120</f>
        <v>0</v>
      </c>
      <c r="L120" s="126"/>
      <c r="M120" s="131"/>
      <c r="P120" s="132">
        <f>SUM(P121:P126)</f>
        <v>0</v>
      </c>
      <c r="R120" s="132">
        <f>SUM(R121:R126)</f>
        <v>0</v>
      </c>
      <c r="T120" s="133">
        <f>SUM(T121:T126)</f>
        <v>0</v>
      </c>
      <c r="AR120" s="127" t="s">
        <v>79</v>
      </c>
      <c r="AT120" s="134" t="s">
        <v>73</v>
      </c>
      <c r="AU120" s="134" t="s">
        <v>79</v>
      </c>
      <c r="AY120" s="127" t="s">
        <v>125</v>
      </c>
      <c r="BK120" s="135">
        <f>SUM(BK121:BK126)</f>
        <v>0</v>
      </c>
    </row>
    <row r="121" spans="2:65" s="1" customFormat="1" ht="21.75" customHeight="1" x14ac:dyDescent="0.2">
      <c r="B121" s="138"/>
      <c r="C121" s="139" t="s">
        <v>79</v>
      </c>
      <c r="D121" s="139" t="s">
        <v>127</v>
      </c>
      <c r="E121" s="140" t="s">
        <v>170</v>
      </c>
      <c r="F121" s="141" t="s">
        <v>171</v>
      </c>
      <c r="G121" s="142" t="s">
        <v>130</v>
      </c>
      <c r="H121" s="143">
        <v>3066.857</v>
      </c>
      <c r="I121" s="144"/>
      <c r="J121" s="145">
        <f>ROUND(I121*H121,2)</f>
        <v>0</v>
      </c>
      <c r="K121" s="146"/>
      <c r="L121" s="31"/>
      <c r="M121" s="147" t="s">
        <v>1</v>
      </c>
      <c r="N121" s="148" t="s">
        <v>40</v>
      </c>
      <c r="P121" s="149">
        <f>O121*H121</f>
        <v>0</v>
      </c>
      <c r="Q121" s="149">
        <v>0</v>
      </c>
      <c r="R121" s="149">
        <f>Q121*H121</f>
        <v>0</v>
      </c>
      <c r="S121" s="149">
        <v>0</v>
      </c>
      <c r="T121" s="150">
        <f>S121*H121</f>
        <v>0</v>
      </c>
      <c r="AR121" s="151" t="s">
        <v>89</v>
      </c>
      <c r="AT121" s="151" t="s">
        <v>127</v>
      </c>
      <c r="AU121" s="151" t="s">
        <v>83</v>
      </c>
      <c r="AY121" s="16" t="s">
        <v>125</v>
      </c>
      <c r="BE121" s="152">
        <f>IF(N121="základná",J121,0)</f>
        <v>0</v>
      </c>
      <c r="BF121" s="152">
        <f>IF(N121="znížená",J121,0)</f>
        <v>0</v>
      </c>
      <c r="BG121" s="152">
        <f>IF(N121="zákl. prenesená",J121,0)</f>
        <v>0</v>
      </c>
      <c r="BH121" s="152">
        <f>IF(N121="zníž. prenesená",J121,0)</f>
        <v>0</v>
      </c>
      <c r="BI121" s="152">
        <f>IF(N121="nulová",J121,0)</f>
        <v>0</v>
      </c>
      <c r="BJ121" s="16" t="s">
        <v>83</v>
      </c>
      <c r="BK121" s="152">
        <f>ROUND(I121*H121,2)</f>
        <v>0</v>
      </c>
      <c r="BL121" s="16" t="s">
        <v>89</v>
      </c>
      <c r="BM121" s="151" t="s">
        <v>172</v>
      </c>
    </row>
    <row r="122" spans="2:65" s="12" customFormat="1" ht="10" x14ac:dyDescent="0.2">
      <c r="B122" s="153"/>
      <c r="D122" s="154" t="s">
        <v>132</v>
      </c>
      <c r="E122" s="155" t="s">
        <v>1</v>
      </c>
      <c r="F122" s="156" t="s">
        <v>173</v>
      </c>
      <c r="H122" s="155" t="s">
        <v>1</v>
      </c>
      <c r="I122" s="157"/>
      <c r="L122" s="153"/>
      <c r="M122" s="158"/>
      <c r="T122" s="159"/>
      <c r="AT122" s="155" t="s">
        <v>132</v>
      </c>
      <c r="AU122" s="155" t="s">
        <v>83</v>
      </c>
      <c r="AV122" s="12" t="s">
        <v>79</v>
      </c>
      <c r="AW122" s="12" t="s">
        <v>30</v>
      </c>
      <c r="AX122" s="12" t="s">
        <v>74</v>
      </c>
      <c r="AY122" s="155" t="s">
        <v>125</v>
      </c>
    </row>
    <row r="123" spans="2:65" s="12" customFormat="1" ht="20" x14ac:dyDescent="0.2">
      <c r="B123" s="153"/>
      <c r="D123" s="154" t="s">
        <v>132</v>
      </c>
      <c r="E123" s="155" t="s">
        <v>1</v>
      </c>
      <c r="F123" s="156" t="s">
        <v>174</v>
      </c>
      <c r="H123" s="155" t="s">
        <v>1</v>
      </c>
      <c r="I123" s="157"/>
      <c r="L123" s="153"/>
      <c r="M123" s="158"/>
      <c r="T123" s="159"/>
      <c r="AT123" s="155" t="s">
        <v>132</v>
      </c>
      <c r="AU123" s="155" t="s">
        <v>83</v>
      </c>
      <c r="AV123" s="12" t="s">
        <v>79</v>
      </c>
      <c r="AW123" s="12" t="s">
        <v>30</v>
      </c>
      <c r="AX123" s="12" t="s">
        <v>74</v>
      </c>
      <c r="AY123" s="155" t="s">
        <v>125</v>
      </c>
    </row>
    <row r="124" spans="2:65" s="13" customFormat="1" ht="10" x14ac:dyDescent="0.2">
      <c r="B124" s="160"/>
      <c r="D124" s="154" t="s">
        <v>132</v>
      </c>
      <c r="E124" s="161" t="s">
        <v>1</v>
      </c>
      <c r="F124" s="162" t="s">
        <v>175</v>
      </c>
      <c r="H124" s="163">
        <v>3066.857</v>
      </c>
      <c r="I124" s="164"/>
      <c r="L124" s="160"/>
      <c r="M124" s="165"/>
      <c r="T124" s="166"/>
      <c r="AT124" s="161" t="s">
        <v>132</v>
      </c>
      <c r="AU124" s="161" t="s">
        <v>83</v>
      </c>
      <c r="AV124" s="13" t="s">
        <v>83</v>
      </c>
      <c r="AW124" s="13" t="s">
        <v>30</v>
      </c>
      <c r="AX124" s="13" t="s">
        <v>74</v>
      </c>
      <c r="AY124" s="161" t="s">
        <v>125</v>
      </c>
    </row>
    <row r="125" spans="2:65" s="14" customFormat="1" ht="10" x14ac:dyDescent="0.2">
      <c r="B125" s="167"/>
      <c r="D125" s="154" t="s">
        <v>132</v>
      </c>
      <c r="E125" s="168" t="s">
        <v>1</v>
      </c>
      <c r="F125" s="169" t="s">
        <v>135</v>
      </c>
      <c r="H125" s="170">
        <v>3066.857</v>
      </c>
      <c r="I125" s="171"/>
      <c r="L125" s="167"/>
      <c r="M125" s="172"/>
      <c r="T125" s="173"/>
      <c r="AT125" s="168" t="s">
        <v>132</v>
      </c>
      <c r="AU125" s="168" t="s">
        <v>83</v>
      </c>
      <c r="AV125" s="14" t="s">
        <v>89</v>
      </c>
      <c r="AW125" s="14" t="s">
        <v>30</v>
      </c>
      <c r="AX125" s="14" t="s">
        <v>79</v>
      </c>
      <c r="AY125" s="168" t="s">
        <v>125</v>
      </c>
    </row>
    <row r="126" spans="2:65" s="1" customFormat="1" ht="33" customHeight="1" x14ac:dyDescent="0.2">
      <c r="B126" s="138"/>
      <c r="C126" s="139" t="s">
        <v>83</v>
      </c>
      <c r="D126" s="139" t="s">
        <v>127</v>
      </c>
      <c r="E126" s="140" t="s">
        <v>176</v>
      </c>
      <c r="F126" s="141" t="s">
        <v>177</v>
      </c>
      <c r="G126" s="142" t="s">
        <v>130</v>
      </c>
      <c r="H126" s="143">
        <v>3066.857</v>
      </c>
      <c r="I126" s="144"/>
      <c r="J126" s="145">
        <f>ROUND(I126*H126,2)</f>
        <v>0</v>
      </c>
      <c r="K126" s="146"/>
      <c r="L126" s="31"/>
      <c r="M126" s="175" t="s">
        <v>1</v>
      </c>
      <c r="N126" s="176" t="s">
        <v>40</v>
      </c>
      <c r="O126" s="177"/>
      <c r="P126" s="178">
        <f>O126*H126</f>
        <v>0</v>
      </c>
      <c r="Q126" s="178">
        <v>0</v>
      </c>
      <c r="R126" s="178">
        <f>Q126*H126</f>
        <v>0</v>
      </c>
      <c r="S126" s="178">
        <v>0</v>
      </c>
      <c r="T126" s="179">
        <f>S126*H126</f>
        <v>0</v>
      </c>
      <c r="AR126" s="151" t="s">
        <v>89</v>
      </c>
      <c r="AT126" s="151" t="s">
        <v>127</v>
      </c>
      <c r="AU126" s="151" t="s">
        <v>83</v>
      </c>
      <c r="AY126" s="16" t="s">
        <v>125</v>
      </c>
      <c r="BE126" s="152">
        <f>IF(N126="základná",J126,0)</f>
        <v>0</v>
      </c>
      <c r="BF126" s="152">
        <f>IF(N126="znížená",J126,0)</f>
        <v>0</v>
      </c>
      <c r="BG126" s="152">
        <f>IF(N126="zákl. prenesená",J126,0)</f>
        <v>0</v>
      </c>
      <c r="BH126" s="152">
        <f>IF(N126="zníž. prenesená",J126,0)</f>
        <v>0</v>
      </c>
      <c r="BI126" s="152">
        <f>IF(N126="nulová",J126,0)</f>
        <v>0</v>
      </c>
      <c r="BJ126" s="16" t="s">
        <v>83</v>
      </c>
      <c r="BK126" s="152">
        <f>ROUND(I126*H126,2)</f>
        <v>0</v>
      </c>
      <c r="BL126" s="16" t="s">
        <v>89</v>
      </c>
      <c r="BM126" s="151" t="s">
        <v>178</v>
      </c>
    </row>
    <row r="127" spans="2:65" s="1" customFormat="1" ht="7" customHeight="1" x14ac:dyDescent="0.2">
      <c r="B127" s="46"/>
      <c r="C127" s="47"/>
      <c r="D127" s="47"/>
      <c r="E127" s="47"/>
      <c r="F127" s="47"/>
      <c r="G127" s="47"/>
      <c r="H127" s="47"/>
      <c r="I127" s="47"/>
      <c r="J127" s="47"/>
      <c r="K127" s="47"/>
      <c r="L127" s="31"/>
    </row>
  </sheetData>
  <autoFilter ref="C117:K126" xr:uid="{00000000-0009-0000-0000-000002000000}"/>
  <mergeCells count="9">
    <mergeCell ref="E87:H87"/>
    <mergeCell ref="E108:H108"/>
    <mergeCell ref="E110:H110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BM140"/>
  <sheetViews>
    <sheetView showGridLines="0" tabSelected="1" workbookViewId="0"/>
  </sheetViews>
  <sheetFormatPr defaultRowHeight="14.5" x14ac:dyDescent="0.2"/>
  <cols>
    <col min="1" max="1" width="8.33203125" customWidth="1"/>
    <col min="2" max="2" width="1.21875" customWidth="1"/>
    <col min="3" max="3" width="4.109375" customWidth="1"/>
    <col min="4" max="4" width="4.33203125" customWidth="1"/>
    <col min="5" max="5" width="17.109375" customWidth="1"/>
    <col min="6" max="6" width="50.77734375" customWidth="1"/>
    <col min="7" max="7" width="7.44140625" customWidth="1"/>
    <col min="8" max="8" width="14" customWidth="1"/>
    <col min="9" max="9" width="15.77734375" customWidth="1"/>
    <col min="10" max="10" width="22.33203125" customWidth="1"/>
    <col min="11" max="11" width="22.33203125" hidden="1" customWidth="1"/>
    <col min="12" max="12" width="9.33203125" customWidth="1"/>
    <col min="13" max="13" width="10.77734375" hidden="1" customWidth="1"/>
    <col min="14" max="14" width="9.33203125" hidden="1"/>
    <col min="15" max="20" width="14.10937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7" customHeight="1" x14ac:dyDescent="0.2">
      <c r="L2" s="232" t="s">
        <v>5</v>
      </c>
      <c r="M2" s="214"/>
      <c r="N2" s="214"/>
      <c r="O2" s="214"/>
      <c r="P2" s="214"/>
      <c r="Q2" s="214"/>
      <c r="R2" s="214"/>
      <c r="S2" s="214"/>
      <c r="T2" s="214"/>
      <c r="U2" s="214"/>
      <c r="V2" s="214"/>
      <c r="AT2" s="16" t="s">
        <v>88</v>
      </c>
    </row>
    <row r="3" spans="2:46" ht="7" customHeight="1" x14ac:dyDescent="0.2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74</v>
      </c>
    </row>
    <row r="4" spans="2:46" ht="25" customHeight="1" x14ac:dyDescent="0.2">
      <c r="B4" s="19"/>
      <c r="D4" s="20" t="s">
        <v>98</v>
      </c>
      <c r="L4" s="19"/>
      <c r="M4" s="90" t="s">
        <v>9</v>
      </c>
      <c r="AT4" s="16" t="s">
        <v>3</v>
      </c>
    </row>
    <row r="5" spans="2:46" ht="7" customHeight="1" x14ac:dyDescent="0.2">
      <c r="B5" s="19"/>
      <c r="L5" s="19"/>
    </row>
    <row r="6" spans="2:46" ht="12" customHeight="1" x14ac:dyDescent="0.2">
      <c r="B6" s="19"/>
      <c r="D6" s="26" t="s">
        <v>15</v>
      </c>
      <c r="L6" s="19"/>
    </row>
    <row r="7" spans="2:46" ht="26.25" customHeight="1" x14ac:dyDescent="0.2">
      <c r="B7" s="19"/>
      <c r="E7" s="233" t="str">
        <f>'Rekapitulácia stavby'!K6</f>
        <v>Opatrenia na zlepšenie zadržiavania vody na pozemkoch Urbár Rudina Pozemkové spoločenstvo</v>
      </c>
      <c r="F7" s="234"/>
      <c r="G7" s="234"/>
      <c r="H7" s="234"/>
      <c r="L7" s="19"/>
    </row>
    <row r="8" spans="2:46" s="1" customFormat="1" ht="12" customHeight="1" x14ac:dyDescent="0.2">
      <c r="B8" s="31"/>
      <c r="D8" s="26" t="s">
        <v>99</v>
      </c>
      <c r="L8" s="31"/>
    </row>
    <row r="9" spans="2:46" s="1" customFormat="1" ht="16.5" customHeight="1" x14ac:dyDescent="0.2">
      <c r="B9" s="31"/>
      <c r="E9" s="191" t="s">
        <v>179</v>
      </c>
      <c r="F9" s="235"/>
      <c r="G9" s="235"/>
      <c r="H9" s="235"/>
      <c r="L9" s="31"/>
    </row>
    <row r="10" spans="2:46" s="1" customFormat="1" ht="10" x14ac:dyDescent="0.2">
      <c r="B10" s="31"/>
      <c r="L10" s="31"/>
    </row>
    <row r="11" spans="2:46" s="1" customFormat="1" ht="12" customHeight="1" x14ac:dyDescent="0.2">
      <c r="B11" s="31"/>
      <c r="D11" s="26" t="s">
        <v>17</v>
      </c>
      <c r="F11" s="24" t="s">
        <v>1</v>
      </c>
      <c r="I11" s="26" t="s">
        <v>18</v>
      </c>
      <c r="J11" s="24" t="s">
        <v>1</v>
      </c>
      <c r="L11" s="31"/>
    </row>
    <row r="12" spans="2:46" s="1" customFormat="1" ht="12" customHeight="1" x14ac:dyDescent="0.2">
      <c r="B12" s="31"/>
      <c r="D12" s="26" t="s">
        <v>19</v>
      </c>
      <c r="F12" s="24" t="s">
        <v>20</v>
      </c>
      <c r="I12" s="26" t="s">
        <v>21</v>
      </c>
      <c r="J12" s="54">
        <f>'Rekapitulácia stavby'!AN8</f>
        <v>0</v>
      </c>
      <c r="L12" s="31"/>
    </row>
    <row r="13" spans="2:46" s="1" customFormat="1" ht="10.75" customHeight="1" x14ac:dyDescent="0.2">
      <c r="B13" s="31"/>
      <c r="L13" s="31"/>
    </row>
    <row r="14" spans="2:46" s="1" customFormat="1" ht="12" customHeight="1" x14ac:dyDescent="0.2">
      <c r="B14" s="31"/>
      <c r="D14" s="26" t="s">
        <v>22</v>
      </c>
      <c r="I14" s="26" t="s">
        <v>23</v>
      </c>
      <c r="J14" s="24" t="s">
        <v>1</v>
      </c>
      <c r="L14" s="31"/>
    </row>
    <row r="15" spans="2:46" s="1" customFormat="1" ht="18" customHeight="1" x14ac:dyDescent="0.2">
      <c r="B15" s="31"/>
      <c r="E15" s="24" t="s">
        <v>24</v>
      </c>
      <c r="I15" s="26" t="s">
        <v>25</v>
      </c>
      <c r="J15" s="24" t="s">
        <v>1</v>
      </c>
      <c r="L15" s="31"/>
    </row>
    <row r="16" spans="2:46" s="1" customFormat="1" ht="7" customHeight="1" x14ac:dyDescent="0.2">
      <c r="B16" s="31"/>
      <c r="L16" s="31"/>
    </row>
    <row r="17" spans="2:12" s="1" customFormat="1" ht="12" customHeight="1" x14ac:dyDescent="0.2">
      <c r="B17" s="31"/>
      <c r="D17" s="26" t="s">
        <v>26</v>
      </c>
      <c r="I17" s="26" t="s">
        <v>23</v>
      </c>
      <c r="J17" s="27" t="str">
        <f>'Rekapitulácia stavby'!AN13</f>
        <v>Vyplň údaj</v>
      </c>
      <c r="L17" s="31"/>
    </row>
    <row r="18" spans="2:12" s="1" customFormat="1" ht="18" customHeight="1" x14ac:dyDescent="0.2">
      <c r="B18" s="31"/>
      <c r="E18" s="236" t="str">
        <f>'Rekapitulácia stavby'!E14</f>
        <v>Vyplň údaj</v>
      </c>
      <c r="F18" s="213"/>
      <c r="G18" s="213"/>
      <c r="H18" s="213"/>
      <c r="I18" s="26" t="s">
        <v>25</v>
      </c>
      <c r="J18" s="27" t="str">
        <f>'Rekapitulácia stavby'!AN14</f>
        <v>Vyplň údaj</v>
      </c>
      <c r="L18" s="31"/>
    </row>
    <row r="19" spans="2:12" s="1" customFormat="1" ht="7" customHeight="1" x14ac:dyDescent="0.2">
      <c r="B19" s="31"/>
      <c r="L19" s="31"/>
    </row>
    <row r="20" spans="2:12" s="1" customFormat="1" ht="12" customHeight="1" x14ac:dyDescent="0.2">
      <c r="B20" s="31"/>
      <c r="D20" s="26" t="s">
        <v>28</v>
      </c>
      <c r="I20" s="26" t="s">
        <v>23</v>
      </c>
      <c r="J20" s="24" t="s">
        <v>1</v>
      </c>
      <c r="L20" s="31"/>
    </row>
    <row r="21" spans="2:12" s="1" customFormat="1" ht="18" customHeight="1" x14ac:dyDescent="0.2">
      <c r="B21" s="31"/>
      <c r="E21" s="24" t="s">
        <v>29</v>
      </c>
      <c r="I21" s="26" t="s">
        <v>25</v>
      </c>
      <c r="J21" s="24" t="s">
        <v>1</v>
      </c>
      <c r="L21" s="31"/>
    </row>
    <row r="22" spans="2:12" s="1" customFormat="1" ht="7" customHeight="1" x14ac:dyDescent="0.2">
      <c r="B22" s="31"/>
      <c r="L22" s="31"/>
    </row>
    <row r="23" spans="2:12" s="1" customFormat="1" ht="12" customHeight="1" x14ac:dyDescent="0.2">
      <c r="B23" s="31"/>
      <c r="D23" s="26" t="s">
        <v>31</v>
      </c>
      <c r="I23" s="26" t="s">
        <v>23</v>
      </c>
      <c r="J23" s="24" t="s">
        <v>1</v>
      </c>
      <c r="L23" s="31"/>
    </row>
    <row r="24" spans="2:12" s="1" customFormat="1" ht="18" customHeight="1" x14ac:dyDescent="0.2">
      <c r="B24" s="31"/>
      <c r="E24" s="24" t="s">
        <v>32</v>
      </c>
      <c r="I24" s="26" t="s">
        <v>25</v>
      </c>
      <c r="J24" s="24" t="s">
        <v>1</v>
      </c>
      <c r="L24" s="31"/>
    </row>
    <row r="25" spans="2:12" s="1" customFormat="1" ht="7" customHeight="1" x14ac:dyDescent="0.2">
      <c r="B25" s="31"/>
      <c r="L25" s="31"/>
    </row>
    <row r="26" spans="2:12" s="1" customFormat="1" ht="12" customHeight="1" x14ac:dyDescent="0.2">
      <c r="B26" s="31"/>
      <c r="D26" s="26" t="s">
        <v>33</v>
      </c>
      <c r="L26" s="31"/>
    </row>
    <row r="27" spans="2:12" s="7" customFormat="1" ht="16.5" customHeight="1" x14ac:dyDescent="0.2">
      <c r="B27" s="91"/>
      <c r="E27" s="218" t="s">
        <v>1</v>
      </c>
      <c r="F27" s="218"/>
      <c r="G27" s="218"/>
      <c r="H27" s="218"/>
      <c r="L27" s="91"/>
    </row>
    <row r="28" spans="2:12" s="1" customFormat="1" ht="7" customHeight="1" x14ac:dyDescent="0.2">
      <c r="B28" s="31"/>
      <c r="L28" s="31"/>
    </row>
    <row r="29" spans="2:12" s="1" customFormat="1" ht="7" customHeight="1" x14ac:dyDescent="0.2">
      <c r="B29" s="31"/>
      <c r="D29" s="55"/>
      <c r="E29" s="55"/>
      <c r="F29" s="55"/>
      <c r="G29" s="55"/>
      <c r="H29" s="55"/>
      <c r="I29" s="55"/>
      <c r="J29" s="55"/>
      <c r="K29" s="55"/>
      <c r="L29" s="31"/>
    </row>
    <row r="30" spans="2:12" s="1" customFormat="1" ht="25.4" customHeight="1" x14ac:dyDescent="0.2">
      <c r="B30" s="31"/>
      <c r="D30" s="92" t="s">
        <v>34</v>
      </c>
      <c r="J30" s="68">
        <f>ROUND(J119, 2)</f>
        <v>0</v>
      </c>
      <c r="L30" s="31"/>
    </row>
    <row r="31" spans="2:12" s="1" customFormat="1" ht="7" customHeight="1" x14ac:dyDescent="0.2">
      <c r="B31" s="31"/>
      <c r="D31" s="55"/>
      <c r="E31" s="55"/>
      <c r="F31" s="55"/>
      <c r="G31" s="55"/>
      <c r="H31" s="55"/>
      <c r="I31" s="55"/>
      <c r="J31" s="55"/>
      <c r="K31" s="55"/>
      <c r="L31" s="31"/>
    </row>
    <row r="32" spans="2:12" s="1" customFormat="1" ht="14.4" customHeight="1" x14ac:dyDescent="0.2">
      <c r="B32" s="31"/>
      <c r="F32" s="34" t="s">
        <v>36</v>
      </c>
      <c r="I32" s="34" t="s">
        <v>35</v>
      </c>
      <c r="J32" s="34" t="s">
        <v>37</v>
      </c>
      <c r="L32" s="31"/>
    </row>
    <row r="33" spans="2:12" s="1" customFormat="1" ht="14.4" customHeight="1" x14ac:dyDescent="0.2">
      <c r="B33" s="31"/>
      <c r="D33" s="57" t="s">
        <v>38</v>
      </c>
      <c r="E33" s="36" t="s">
        <v>39</v>
      </c>
      <c r="F33" s="93">
        <f>ROUND((SUM(BE119:BE139)),  2)</f>
        <v>0</v>
      </c>
      <c r="G33" s="94"/>
      <c r="H33" s="94"/>
      <c r="I33" s="95">
        <v>0.2</v>
      </c>
      <c r="J33" s="93">
        <f>ROUND(((SUM(BE119:BE139))*I33),  2)</f>
        <v>0</v>
      </c>
      <c r="L33" s="31"/>
    </row>
    <row r="34" spans="2:12" s="1" customFormat="1" ht="14.4" customHeight="1" x14ac:dyDescent="0.2">
      <c r="B34" s="31"/>
      <c r="E34" s="36" t="s">
        <v>40</v>
      </c>
      <c r="F34" s="93">
        <f>ROUND((SUM(BF119:BF139)),  2)</f>
        <v>0</v>
      </c>
      <c r="G34" s="94"/>
      <c r="H34" s="94"/>
      <c r="I34" s="95">
        <v>0.2</v>
      </c>
      <c r="J34" s="93">
        <f>ROUND(((SUM(BF119:BF139))*I34),  2)</f>
        <v>0</v>
      </c>
      <c r="L34" s="31"/>
    </row>
    <row r="35" spans="2:12" s="1" customFormat="1" ht="14.4" hidden="1" customHeight="1" x14ac:dyDescent="0.2">
      <c r="B35" s="31"/>
      <c r="E35" s="26" t="s">
        <v>41</v>
      </c>
      <c r="F35" s="96">
        <f>ROUND((SUM(BG119:BG139)),  2)</f>
        <v>0</v>
      </c>
      <c r="I35" s="97">
        <v>0.2</v>
      </c>
      <c r="J35" s="96">
        <f>0</f>
        <v>0</v>
      </c>
      <c r="L35" s="31"/>
    </row>
    <row r="36" spans="2:12" s="1" customFormat="1" ht="14.4" hidden="1" customHeight="1" x14ac:dyDescent="0.2">
      <c r="B36" s="31"/>
      <c r="E36" s="26" t="s">
        <v>42</v>
      </c>
      <c r="F36" s="96">
        <f>ROUND((SUM(BH119:BH139)),  2)</f>
        <v>0</v>
      </c>
      <c r="I36" s="97">
        <v>0.2</v>
      </c>
      <c r="J36" s="96">
        <f>0</f>
        <v>0</v>
      </c>
      <c r="L36" s="31"/>
    </row>
    <row r="37" spans="2:12" s="1" customFormat="1" ht="14.4" hidden="1" customHeight="1" x14ac:dyDescent="0.2">
      <c r="B37" s="31"/>
      <c r="E37" s="36" t="s">
        <v>43</v>
      </c>
      <c r="F37" s="93">
        <f>ROUND((SUM(BI119:BI139)),  2)</f>
        <v>0</v>
      </c>
      <c r="G37" s="94"/>
      <c r="H37" s="94"/>
      <c r="I37" s="95">
        <v>0</v>
      </c>
      <c r="J37" s="93">
        <f>0</f>
        <v>0</v>
      </c>
      <c r="L37" s="31"/>
    </row>
    <row r="38" spans="2:12" s="1" customFormat="1" ht="7" customHeight="1" x14ac:dyDescent="0.2">
      <c r="B38" s="31"/>
      <c r="L38" s="31"/>
    </row>
    <row r="39" spans="2:12" s="1" customFormat="1" ht="25.4" customHeight="1" x14ac:dyDescent="0.2">
      <c r="B39" s="31"/>
      <c r="C39" s="98"/>
      <c r="D39" s="99" t="s">
        <v>44</v>
      </c>
      <c r="E39" s="59"/>
      <c r="F39" s="59"/>
      <c r="G39" s="100" t="s">
        <v>45</v>
      </c>
      <c r="H39" s="101" t="s">
        <v>46</v>
      </c>
      <c r="I39" s="59"/>
      <c r="J39" s="102">
        <f>SUM(J30:J37)</f>
        <v>0</v>
      </c>
      <c r="K39" s="103"/>
      <c r="L39" s="31"/>
    </row>
    <row r="40" spans="2:12" s="1" customFormat="1" ht="14.4" customHeight="1" x14ac:dyDescent="0.2">
      <c r="B40" s="31"/>
      <c r="L40" s="31"/>
    </row>
    <row r="41" spans="2:12" ht="14.4" customHeight="1" x14ac:dyDescent="0.2">
      <c r="B41" s="19"/>
      <c r="L41" s="19"/>
    </row>
    <row r="42" spans="2:12" ht="14.4" customHeight="1" x14ac:dyDescent="0.2">
      <c r="B42" s="19"/>
      <c r="L42" s="19"/>
    </row>
    <row r="43" spans="2:12" ht="14.4" customHeight="1" x14ac:dyDescent="0.2">
      <c r="B43" s="19"/>
      <c r="L43" s="19"/>
    </row>
    <row r="44" spans="2:12" ht="14.4" customHeight="1" x14ac:dyDescent="0.2">
      <c r="B44" s="19"/>
      <c r="L44" s="19"/>
    </row>
    <row r="45" spans="2:12" ht="14.4" customHeight="1" x14ac:dyDescent="0.2">
      <c r="B45" s="19"/>
      <c r="L45" s="19"/>
    </row>
    <row r="46" spans="2:12" ht="14.4" customHeight="1" x14ac:dyDescent="0.2">
      <c r="B46" s="19"/>
      <c r="L46" s="19"/>
    </row>
    <row r="47" spans="2:12" ht="14.4" customHeight="1" x14ac:dyDescent="0.2">
      <c r="B47" s="19"/>
      <c r="L47" s="19"/>
    </row>
    <row r="48" spans="2:12" ht="14.4" customHeight="1" x14ac:dyDescent="0.2">
      <c r="B48" s="19"/>
      <c r="L48" s="19"/>
    </row>
    <row r="49" spans="2:12" ht="14.4" customHeight="1" x14ac:dyDescent="0.2">
      <c r="B49" s="19"/>
      <c r="L49" s="19"/>
    </row>
    <row r="50" spans="2:12" s="1" customFormat="1" ht="14.4" customHeight="1" x14ac:dyDescent="0.2">
      <c r="B50" s="31"/>
      <c r="D50" s="43" t="s">
        <v>47</v>
      </c>
      <c r="E50" s="44"/>
      <c r="F50" s="44"/>
      <c r="G50" s="43" t="s">
        <v>48</v>
      </c>
      <c r="H50" s="44"/>
      <c r="I50" s="44"/>
      <c r="J50" s="44"/>
      <c r="K50" s="44"/>
      <c r="L50" s="31"/>
    </row>
    <row r="51" spans="2:12" ht="10" x14ac:dyDescent="0.2">
      <c r="B51" s="19"/>
      <c r="L51" s="19"/>
    </row>
    <row r="52" spans="2:12" ht="10" x14ac:dyDescent="0.2">
      <c r="B52" s="19"/>
      <c r="L52" s="19"/>
    </row>
    <row r="53" spans="2:12" ht="10" x14ac:dyDescent="0.2">
      <c r="B53" s="19"/>
      <c r="L53" s="19"/>
    </row>
    <row r="54" spans="2:12" ht="10" x14ac:dyDescent="0.2">
      <c r="B54" s="19"/>
      <c r="L54" s="19"/>
    </row>
    <row r="55" spans="2:12" ht="10" x14ac:dyDescent="0.2">
      <c r="B55" s="19"/>
      <c r="L55" s="19"/>
    </row>
    <row r="56" spans="2:12" ht="10" x14ac:dyDescent="0.2">
      <c r="B56" s="19"/>
      <c r="L56" s="19"/>
    </row>
    <row r="57" spans="2:12" ht="10" x14ac:dyDescent="0.2">
      <c r="B57" s="19"/>
      <c r="L57" s="19"/>
    </row>
    <row r="58" spans="2:12" ht="10" x14ac:dyDescent="0.2">
      <c r="B58" s="19"/>
      <c r="L58" s="19"/>
    </row>
    <row r="59" spans="2:12" ht="10" x14ac:dyDescent="0.2">
      <c r="B59" s="19"/>
      <c r="L59" s="19"/>
    </row>
    <row r="60" spans="2:12" ht="10" x14ac:dyDescent="0.2">
      <c r="B60" s="19"/>
      <c r="L60" s="19"/>
    </row>
    <row r="61" spans="2:12" s="1" customFormat="1" ht="12.5" x14ac:dyDescent="0.2">
      <c r="B61" s="31"/>
      <c r="D61" s="45" t="s">
        <v>49</v>
      </c>
      <c r="E61" s="33"/>
      <c r="F61" s="104" t="s">
        <v>50</v>
      </c>
      <c r="G61" s="45" t="s">
        <v>49</v>
      </c>
      <c r="H61" s="33"/>
      <c r="I61" s="33"/>
      <c r="J61" s="105" t="s">
        <v>50</v>
      </c>
      <c r="K61" s="33"/>
      <c r="L61" s="31"/>
    </row>
    <row r="62" spans="2:12" ht="10" x14ac:dyDescent="0.2">
      <c r="B62" s="19"/>
      <c r="L62" s="19"/>
    </row>
    <row r="63" spans="2:12" ht="10" x14ac:dyDescent="0.2">
      <c r="B63" s="19"/>
      <c r="L63" s="19"/>
    </row>
    <row r="64" spans="2:12" ht="10" x14ac:dyDescent="0.2">
      <c r="B64" s="19"/>
      <c r="L64" s="19"/>
    </row>
    <row r="65" spans="2:12" s="1" customFormat="1" ht="13" x14ac:dyDescent="0.2">
      <c r="B65" s="31"/>
      <c r="D65" s="43" t="s">
        <v>51</v>
      </c>
      <c r="E65" s="44"/>
      <c r="F65" s="44"/>
      <c r="G65" s="43" t="s">
        <v>52</v>
      </c>
      <c r="H65" s="44"/>
      <c r="I65" s="44"/>
      <c r="J65" s="44"/>
      <c r="K65" s="44"/>
      <c r="L65" s="31"/>
    </row>
    <row r="66" spans="2:12" ht="10" x14ac:dyDescent="0.2">
      <c r="B66" s="19"/>
      <c r="L66" s="19"/>
    </row>
    <row r="67" spans="2:12" ht="10" x14ac:dyDescent="0.2">
      <c r="B67" s="19"/>
      <c r="L67" s="19"/>
    </row>
    <row r="68" spans="2:12" ht="10" x14ac:dyDescent="0.2">
      <c r="B68" s="19"/>
      <c r="L68" s="19"/>
    </row>
    <row r="69" spans="2:12" ht="10" x14ac:dyDescent="0.2">
      <c r="B69" s="19"/>
      <c r="L69" s="19"/>
    </row>
    <row r="70" spans="2:12" ht="10" x14ac:dyDescent="0.2">
      <c r="B70" s="19"/>
      <c r="L70" s="19"/>
    </row>
    <row r="71" spans="2:12" ht="10" x14ac:dyDescent="0.2">
      <c r="B71" s="19"/>
      <c r="L71" s="19"/>
    </row>
    <row r="72" spans="2:12" ht="10" x14ac:dyDescent="0.2">
      <c r="B72" s="19"/>
      <c r="L72" s="19"/>
    </row>
    <row r="73" spans="2:12" ht="10" x14ac:dyDescent="0.2">
      <c r="B73" s="19"/>
      <c r="L73" s="19"/>
    </row>
    <row r="74" spans="2:12" ht="10" x14ac:dyDescent="0.2">
      <c r="B74" s="19"/>
      <c r="L74" s="19"/>
    </row>
    <row r="75" spans="2:12" ht="10" x14ac:dyDescent="0.2">
      <c r="B75" s="19"/>
      <c r="L75" s="19"/>
    </row>
    <row r="76" spans="2:12" s="1" customFormat="1" ht="12.5" x14ac:dyDescent="0.2">
      <c r="B76" s="31"/>
      <c r="D76" s="45" t="s">
        <v>49</v>
      </c>
      <c r="E76" s="33"/>
      <c r="F76" s="104" t="s">
        <v>50</v>
      </c>
      <c r="G76" s="45" t="s">
        <v>49</v>
      </c>
      <c r="H76" s="33"/>
      <c r="I76" s="33"/>
      <c r="J76" s="105" t="s">
        <v>50</v>
      </c>
      <c r="K76" s="33"/>
      <c r="L76" s="31"/>
    </row>
    <row r="77" spans="2:12" s="1" customFormat="1" ht="14.4" customHeight="1" x14ac:dyDescent="0.2">
      <c r="B77" s="46"/>
      <c r="C77" s="47"/>
      <c r="D77" s="47"/>
      <c r="E77" s="47"/>
      <c r="F77" s="47"/>
      <c r="G77" s="47"/>
      <c r="H77" s="47"/>
      <c r="I77" s="47"/>
      <c r="J77" s="47"/>
      <c r="K77" s="47"/>
      <c r="L77" s="31"/>
    </row>
    <row r="81" spans="2:47" s="1" customFormat="1" ht="7" customHeight="1" x14ac:dyDescent="0.2">
      <c r="B81" s="48"/>
      <c r="C81" s="49"/>
      <c r="D81" s="49"/>
      <c r="E81" s="49"/>
      <c r="F81" s="49"/>
      <c r="G81" s="49"/>
      <c r="H81" s="49"/>
      <c r="I81" s="49"/>
      <c r="J81" s="49"/>
      <c r="K81" s="49"/>
      <c r="L81" s="31"/>
    </row>
    <row r="82" spans="2:47" s="1" customFormat="1" ht="25" customHeight="1" x14ac:dyDescent="0.2">
      <c r="B82" s="31"/>
      <c r="C82" s="20" t="s">
        <v>101</v>
      </c>
      <c r="L82" s="31"/>
    </row>
    <row r="83" spans="2:47" s="1" customFormat="1" ht="7" customHeight="1" x14ac:dyDescent="0.2">
      <c r="B83" s="31"/>
      <c r="L83" s="31"/>
    </row>
    <row r="84" spans="2:47" s="1" customFormat="1" ht="12" customHeight="1" x14ac:dyDescent="0.2">
      <c r="B84" s="31"/>
      <c r="C84" s="26" t="s">
        <v>15</v>
      </c>
      <c r="L84" s="31"/>
    </row>
    <row r="85" spans="2:47" s="1" customFormat="1" ht="26.25" customHeight="1" x14ac:dyDescent="0.2">
      <c r="B85" s="31"/>
      <c r="E85" s="233" t="str">
        <f>E7</f>
        <v>Opatrenia na zlepšenie zadržiavania vody na pozemkoch Urbár Rudina Pozemkové spoločenstvo</v>
      </c>
      <c r="F85" s="234"/>
      <c r="G85" s="234"/>
      <c r="H85" s="234"/>
      <c r="L85" s="31"/>
    </row>
    <row r="86" spans="2:47" s="1" customFormat="1" ht="12" customHeight="1" x14ac:dyDescent="0.2">
      <c r="B86" s="31"/>
      <c r="C86" s="26" t="s">
        <v>99</v>
      </c>
      <c r="L86" s="31"/>
    </row>
    <row r="87" spans="2:47" s="1" customFormat="1" ht="16.5" customHeight="1" x14ac:dyDescent="0.2">
      <c r="B87" s="31"/>
      <c r="E87" s="191" t="str">
        <f>E9</f>
        <v>3 - Vsakovacia nádrž</v>
      </c>
      <c r="F87" s="235"/>
      <c r="G87" s="235"/>
      <c r="H87" s="235"/>
      <c r="L87" s="31"/>
    </row>
    <row r="88" spans="2:47" s="1" customFormat="1" ht="7" customHeight="1" x14ac:dyDescent="0.2">
      <c r="B88" s="31"/>
      <c r="L88" s="31"/>
    </row>
    <row r="89" spans="2:47" s="1" customFormat="1" ht="12" customHeight="1" x14ac:dyDescent="0.2">
      <c r="B89" s="31"/>
      <c r="C89" s="26" t="s">
        <v>19</v>
      </c>
      <c r="F89" s="24" t="str">
        <f>F12</f>
        <v xml:space="preserve">Rudina </v>
      </c>
      <c r="I89" s="26" t="s">
        <v>21</v>
      </c>
      <c r="J89" s="54">
        <f>IF(J12="","",J12)</f>
        <v>0</v>
      </c>
      <c r="L89" s="31"/>
    </row>
    <row r="90" spans="2:47" s="1" customFormat="1" ht="7" customHeight="1" x14ac:dyDescent="0.2">
      <c r="B90" s="31"/>
      <c r="L90" s="31"/>
    </row>
    <row r="91" spans="2:47" s="1" customFormat="1" ht="25.65" customHeight="1" x14ac:dyDescent="0.2">
      <c r="B91" s="31"/>
      <c r="C91" s="26" t="s">
        <v>22</v>
      </c>
      <c r="F91" s="24" t="str">
        <f>E15</f>
        <v>Urbár Rudina Pozemkové spoločenstvo</v>
      </c>
      <c r="I91" s="26" t="s">
        <v>28</v>
      </c>
      <c r="J91" s="29" t="str">
        <f>E21</f>
        <v>Ing.arch.Stanislav Sýkora</v>
      </c>
      <c r="L91" s="31"/>
    </row>
    <row r="92" spans="2:47" s="1" customFormat="1" ht="15.15" customHeight="1" x14ac:dyDescent="0.2">
      <c r="B92" s="31"/>
      <c r="C92" s="26" t="s">
        <v>26</v>
      </c>
      <c r="F92" s="24" t="str">
        <f>IF(E18="","",E18)</f>
        <v>Vyplň údaj</v>
      </c>
      <c r="I92" s="26" t="s">
        <v>31</v>
      </c>
      <c r="J92" s="29" t="str">
        <f>E24</f>
        <v>Stanislav Hlubina</v>
      </c>
      <c r="L92" s="31"/>
    </row>
    <row r="93" spans="2:47" s="1" customFormat="1" ht="10.25" customHeight="1" x14ac:dyDescent="0.2">
      <c r="B93" s="31"/>
      <c r="L93" s="31"/>
    </row>
    <row r="94" spans="2:47" s="1" customFormat="1" ht="29.25" customHeight="1" x14ac:dyDescent="0.2">
      <c r="B94" s="31"/>
      <c r="C94" s="106" t="s">
        <v>102</v>
      </c>
      <c r="D94" s="98"/>
      <c r="E94" s="98"/>
      <c r="F94" s="98"/>
      <c r="G94" s="98"/>
      <c r="H94" s="98"/>
      <c r="I94" s="98"/>
      <c r="J94" s="107" t="s">
        <v>103</v>
      </c>
      <c r="K94" s="98"/>
      <c r="L94" s="31"/>
    </row>
    <row r="95" spans="2:47" s="1" customFormat="1" ht="10.25" customHeight="1" x14ac:dyDescent="0.2">
      <c r="B95" s="31"/>
      <c r="L95" s="31"/>
    </row>
    <row r="96" spans="2:47" s="1" customFormat="1" ht="22.75" customHeight="1" x14ac:dyDescent="0.2">
      <c r="B96" s="31"/>
      <c r="C96" s="108" t="s">
        <v>104</v>
      </c>
      <c r="J96" s="68">
        <f>J119</f>
        <v>0</v>
      </c>
      <c r="L96" s="31"/>
      <c r="AU96" s="16" t="s">
        <v>105</v>
      </c>
    </row>
    <row r="97" spans="2:12" s="8" customFormat="1" ht="25" customHeight="1" x14ac:dyDescent="0.2">
      <c r="B97" s="109"/>
      <c r="D97" s="110" t="s">
        <v>106</v>
      </c>
      <c r="E97" s="111"/>
      <c r="F97" s="111"/>
      <c r="G97" s="111"/>
      <c r="H97" s="111"/>
      <c r="I97" s="111"/>
      <c r="J97" s="112">
        <f>J120</f>
        <v>0</v>
      </c>
      <c r="L97" s="109"/>
    </row>
    <row r="98" spans="2:12" s="9" customFormat="1" ht="19.899999999999999" customHeight="1" x14ac:dyDescent="0.2">
      <c r="B98" s="113"/>
      <c r="D98" s="114" t="s">
        <v>107</v>
      </c>
      <c r="E98" s="115"/>
      <c r="F98" s="115"/>
      <c r="G98" s="115"/>
      <c r="H98" s="115"/>
      <c r="I98" s="115"/>
      <c r="J98" s="116">
        <f>J121</f>
        <v>0</v>
      </c>
      <c r="L98" s="113"/>
    </row>
    <row r="99" spans="2:12" s="8" customFormat="1" ht="25" customHeight="1" x14ac:dyDescent="0.2">
      <c r="B99" s="109"/>
      <c r="D99" s="110" t="s">
        <v>110</v>
      </c>
      <c r="E99" s="111"/>
      <c r="F99" s="111"/>
      <c r="G99" s="111"/>
      <c r="H99" s="111"/>
      <c r="I99" s="111"/>
      <c r="J99" s="112">
        <f>J138</f>
        <v>0</v>
      </c>
      <c r="L99" s="109"/>
    </row>
    <row r="100" spans="2:12" s="1" customFormat="1" ht="21.75" customHeight="1" x14ac:dyDescent="0.2">
      <c r="B100" s="31"/>
      <c r="L100" s="31"/>
    </row>
    <row r="101" spans="2:12" s="1" customFormat="1" ht="7" customHeight="1" x14ac:dyDescent="0.2">
      <c r="B101" s="46"/>
      <c r="C101" s="47"/>
      <c r="D101" s="47"/>
      <c r="E101" s="47"/>
      <c r="F101" s="47"/>
      <c r="G101" s="47"/>
      <c r="H101" s="47"/>
      <c r="I101" s="47"/>
      <c r="J101" s="47"/>
      <c r="K101" s="47"/>
      <c r="L101" s="31"/>
    </row>
    <row r="105" spans="2:12" s="1" customFormat="1" ht="7" customHeight="1" x14ac:dyDescent="0.2">
      <c r="B105" s="48"/>
      <c r="C105" s="49"/>
      <c r="D105" s="49"/>
      <c r="E105" s="49"/>
      <c r="F105" s="49"/>
      <c r="G105" s="49"/>
      <c r="H105" s="49"/>
      <c r="I105" s="49"/>
      <c r="J105" s="49"/>
      <c r="K105" s="49"/>
      <c r="L105" s="31"/>
    </row>
    <row r="106" spans="2:12" s="1" customFormat="1" ht="25" customHeight="1" x14ac:dyDescent="0.2">
      <c r="B106" s="31"/>
      <c r="C106" s="20" t="s">
        <v>111</v>
      </c>
      <c r="L106" s="31"/>
    </row>
    <row r="107" spans="2:12" s="1" customFormat="1" ht="7" customHeight="1" x14ac:dyDescent="0.2">
      <c r="B107" s="31"/>
      <c r="L107" s="31"/>
    </row>
    <row r="108" spans="2:12" s="1" customFormat="1" ht="12" customHeight="1" x14ac:dyDescent="0.2">
      <c r="B108" s="31"/>
      <c r="C108" s="26" t="s">
        <v>15</v>
      </c>
      <c r="L108" s="31"/>
    </row>
    <row r="109" spans="2:12" s="1" customFormat="1" ht="26.25" customHeight="1" x14ac:dyDescent="0.2">
      <c r="B109" s="31"/>
      <c r="E109" s="233" t="str">
        <f>E7</f>
        <v>Opatrenia na zlepšenie zadržiavania vody na pozemkoch Urbár Rudina Pozemkové spoločenstvo</v>
      </c>
      <c r="F109" s="234"/>
      <c r="G109" s="234"/>
      <c r="H109" s="234"/>
      <c r="L109" s="31"/>
    </row>
    <row r="110" spans="2:12" s="1" customFormat="1" ht="12" customHeight="1" x14ac:dyDescent="0.2">
      <c r="B110" s="31"/>
      <c r="C110" s="26" t="s">
        <v>99</v>
      </c>
      <c r="L110" s="31"/>
    </row>
    <row r="111" spans="2:12" s="1" customFormat="1" ht="16.5" customHeight="1" x14ac:dyDescent="0.2">
      <c r="B111" s="31"/>
      <c r="E111" s="191" t="str">
        <f>E9</f>
        <v>3 - Vsakovacia nádrž</v>
      </c>
      <c r="F111" s="235"/>
      <c r="G111" s="235"/>
      <c r="H111" s="235"/>
      <c r="L111" s="31"/>
    </row>
    <row r="112" spans="2:12" s="1" customFormat="1" ht="7" customHeight="1" x14ac:dyDescent="0.2">
      <c r="B112" s="31"/>
      <c r="L112" s="31"/>
    </row>
    <row r="113" spans="2:65" s="1" customFormat="1" ht="12" customHeight="1" x14ac:dyDescent="0.2">
      <c r="B113" s="31"/>
      <c r="C113" s="26" t="s">
        <v>19</v>
      </c>
      <c r="F113" s="24" t="str">
        <f>F12</f>
        <v xml:space="preserve">Rudina </v>
      </c>
      <c r="I113" s="26" t="s">
        <v>21</v>
      </c>
      <c r="J113" s="54">
        <f>IF(J12="","",J12)</f>
        <v>0</v>
      </c>
      <c r="L113" s="31"/>
    </row>
    <row r="114" spans="2:65" s="1" customFormat="1" ht="7" customHeight="1" x14ac:dyDescent="0.2">
      <c r="B114" s="31"/>
      <c r="L114" s="31"/>
    </row>
    <row r="115" spans="2:65" s="1" customFormat="1" ht="25.65" customHeight="1" x14ac:dyDescent="0.2">
      <c r="B115" s="31"/>
      <c r="C115" s="26" t="s">
        <v>22</v>
      </c>
      <c r="F115" s="24" t="str">
        <f>E15</f>
        <v>Urbár Rudina Pozemkové spoločenstvo</v>
      </c>
      <c r="I115" s="26" t="s">
        <v>28</v>
      </c>
      <c r="J115" s="29" t="str">
        <f>E21</f>
        <v>Ing.arch.Stanislav Sýkora</v>
      </c>
      <c r="L115" s="31"/>
    </row>
    <row r="116" spans="2:65" s="1" customFormat="1" ht="15.15" customHeight="1" x14ac:dyDescent="0.2">
      <c r="B116" s="31"/>
      <c r="C116" s="26" t="s">
        <v>26</v>
      </c>
      <c r="F116" s="24" t="str">
        <f>IF(E18="","",E18)</f>
        <v>Vyplň údaj</v>
      </c>
      <c r="I116" s="26" t="s">
        <v>31</v>
      </c>
      <c r="J116" s="29" t="str">
        <f>E24</f>
        <v>Stanislav Hlubina</v>
      </c>
      <c r="L116" s="31"/>
    </row>
    <row r="117" spans="2:65" s="1" customFormat="1" ht="10.25" customHeight="1" x14ac:dyDescent="0.2">
      <c r="B117" s="31"/>
      <c r="L117" s="31"/>
    </row>
    <row r="118" spans="2:65" s="10" customFormat="1" ht="29.25" customHeight="1" x14ac:dyDescent="0.2">
      <c r="B118" s="117"/>
      <c r="C118" s="118" t="s">
        <v>112</v>
      </c>
      <c r="D118" s="119" t="s">
        <v>59</v>
      </c>
      <c r="E118" s="119" t="s">
        <v>55</v>
      </c>
      <c r="F118" s="119" t="s">
        <v>56</v>
      </c>
      <c r="G118" s="119" t="s">
        <v>113</v>
      </c>
      <c r="H118" s="119" t="s">
        <v>114</v>
      </c>
      <c r="I118" s="119" t="s">
        <v>115</v>
      </c>
      <c r="J118" s="120" t="s">
        <v>103</v>
      </c>
      <c r="K118" s="121" t="s">
        <v>116</v>
      </c>
      <c r="L118" s="117"/>
      <c r="M118" s="61" t="s">
        <v>1</v>
      </c>
      <c r="N118" s="62" t="s">
        <v>38</v>
      </c>
      <c r="O118" s="62" t="s">
        <v>117</v>
      </c>
      <c r="P118" s="62" t="s">
        <v>118</v>
      </c>
      <c r="Q118" s="62" t="s">
        <v>119</v>
      </c>
      <c r="R118" s="62" t="s">
        <v>120</v>
      </c>
      <c r="S118" s="62" t="s">
        <v>121</v>
      </c>
      <c r="T118" s="63" t="s">
        <v>122</v>
      </c>
    </row>
    <row r="119" spans="2:65" s="1" customFormat="1" ht="22.75" customHeight="1" x14ac:dyDescent="0.35">
      <c r="B119" s="31"/>
      <c r="C119" s="66" t="s">
        <v>104</v>
      </c>
      <c r="J119" s="122">
        <f>BK119</f>
        <v>0</v>
      </c>
      <c r="L119" s="31"/>
      <c r="M119" s="64"/>
      <c r="N119" s="55"/>
      <c r="O119" s="55"/>
      <c r="P119" s="123">
        <f>P120+P138</f>
        <v>0</v>
      </c>
      <c r="Q119" s="55"/>
      <c r="R119" s="123">
        <f>R120+R138</f>
        <v>0</v>
      </c>
      <c r="S119" s="55"/>
      <c r="T119" s="124">
        <f>T120+T138</f>
        <v>0</v>
      </c>
      <c r="AT119" s="16" t="s">
        <v>73</v>
      </c>
      <c r="AU119" s="16" t="s">
        <v>105</v>
      </c>
      <c r="BK119" s="125">
        <f>BK120+BK138</f>
        <v>0</v>
      </c>
    </row>
    <row r="120" spans="2:65" s="11" customFormat="1" ht="25.9" customHeight="1" x14ac:dyDescent="0.35">
      <c r="B120" s="126"/>
      <c r="D120" s="127" t="s">
        <v>73</v>
      </c>
      <c r="E120" s="128" t="s">
        <v>123</v>
      </c>
      <c r="F120" s="128" t="s">
        <v>124</v>
      </c>
      <c r="I120" s="129"/>
      <c r="J120" s="130">
        <f>BK120</f>
        <v>0</v>
      </c>
      <c r="L120" s="126"/>
      <c r="M120" s="131"/>
      <c r="P120" s="132">
        <f>P121</f>
        <v>0</v>
      </c>
      <c r="R120" s="132">
        <f>R121</f>
        <v>0</v>
      </c>
      <c r="T120" s="133">
        <f>T121</f>
        <v>0</v>
      </c>
      <c r="AR120" s="127" t="s">
        <v>79</v>
      </c>
      <c r="AT120" s="134" t="s">
        <v>73</v>
      </c>
      <c r="AU120" s="134" t="s">
        <v>74</v>
      </c>
      <c r="AY120" s="127" t="s">
        <v>125</v>
      </c>
      <c r="BK120" s="135">
        <f>BK121</f>
        <v>0</v>
      </c>
    </row>
    <row r="121" spans="2:65" s="11" customFormat="1" ht="22.75" customHeight="1" x14ac:dyDescent="0.25">
      <c r="B121" s="126"/>
      <c r="D121" s="127" t="s">
        <v>73</v>
      </c>
      <c r="E121" s="136" t="s">
        <v>79</v>
      </c>
      <c r="F121" s="136" t="s">
        <v>126</v>
      </c>
      <c r="I121" s="129"/>
      <c r="J121" s="137">
        <f>BK121</f>
        <v>0</v>
      </c>
      <c r="L121" s="126"/>
      <c r="M121" s="131"/>
      <c r="P121" s="132">
        <f>SUM(P122:P137)</f>
        <v>0</v>
      </c>
      <c r="R121" s="132">
        <f>SUM(R122:R137)</f>
        <v>0</v>
      </c>
      <c r="T121" s="133">
        <f>SUM(T122:T137)</f>
        <v>0</v>
      </c>
      <c r="AR121" s="127" t="s">
        <v>79</v>
      </c>
      <c r="AT121" s="134" t="s">
        <v>73</v>
      </c>
      <c r="AU121" s="134" t="s">
        <v>79</v>
      </c>
      <c r="AY121" s="127" t="s">
        <v>125</v>
      </c>
      <c r="BK121" s="135">
        <f>SUM(BK122:BK137)</f>
        <v>0</v>
      </c>
    </row>
    <row r="122" spans="2:65" s="1" customFormat="1" ht="21.75" customHeight="1" x14ac:dyDescent="0.2">
      <c r="B122" s="138"/>
      <c r="C122" s="139" t="s">
        <v>79</v>
      </c>
      <c r="D122" s="139" t="s">
        <v>127</v>
      </c>
      <c r="E122" s="140" t="s">
        <v>170</v>
      </c>
      <c r="F122" s="141" t="s">
        <v>171</v>
      </c>
      <c r="G122" s="142" t="s">
        <v>130</v>
      </c>
      <c r="H122" s="143">
        <v>778.7</v>
      </c>
      <c r="I122" s="144"/>
      <c r="J122" s="145">
        <f>ROUND(I122*H122,2)</f>
        <v>0</v>
      </c>
      <c r="K122" s="146"/>
      <c r="L122" s="31"/>
      <c r="M122" s="147" t="s">
        <v>1</v>
      </c>
      <c r="N122" s="148" t="s">
        <v>40</v>
      </c>
      <c r="P122" s="149">
        <f>O122*H122</f>
        <v>0</v>
      </c>
      <c r="Q122" s="149">
        <v>0</v>
      </c>
      <c r="R122" s="149">
        <f>Q122*H122</f>
        <v>0</v>
      </c>
      <c r="S122" s="149">
        <v>0</v>
      </c>
      <c r="T122" s="150">
        <f>S122*H122</f>
        <v>0</v>
      </c>
      <c r="AR122" s="151" t="s">
        <v>89</v>
      </c>
      <c r="AT122" s="151" t="s">
        <v>127</v>
      </c>
      <c r="AU122" s="151" t="s">
        <v>83</v>
      </c>
      <c r="AY122" s="16" t="s">
        <v>125</v>
      </c>
      <c r="BE122" s="152">
        <f>IF(N122="základná",J122,0)</f>
        <v>0</v>
      </c>
      <c r="BF122" s="152">
        <f>IF(N122="znížená",J122,0)</f>
        <v>0</v>
      </c>
      <c r="BG122" s="152">
        <f>IF(N122="zákl. prenesená",J122,0)</f>
        <v>0</v>
      </c>
      <c r="BH122" s="152">
        <f>IF(N122="zníž. prenesená",J122,0)</f>
        <v>0</v>
      </c>
      <c r="BI122" s="152">
        <f>IF(N122="nulová",J122,0)</f>
        <v>0</v>
      </c>
      <c r="BJ122" s="16" t="s">
        <v>83</v>
      </c>
      <c r="BK122" s="152">
        <f>ROUND(I122*H122,2)</f>
        <v>0</v>
      </c>
      <c r="BL122" s="16" t="s">
        <v>89</v>
      </c>
      <c r="BM122" s="151" t="s">
        <v>180</v>
      </c>
    </row>
    <row r="123" spans="2:65" s="12" customFormat="1" ht="10" x14ac:dyDescent="0.2">
      <c r="B123" s="153"/>
      <c r="D123" s="154" t="s">
        <v>132</v>
      </c>
      <c r="E123" s="155" t="s">
        <v>1</v>
      </c>
      <c r="F123" s="156" t="s">
        <v>181</v>
      </c>
      <c r="H123" s="155" t="s">
        <v>1</v>
      </c>
      <c r="I123" s="157"/>
      <c r="L123" s="153"/>
      <c r="M123" s="158"/>
      <c r="T123" s="159"/>
      <c r="AT123" s="155" t="s">
        <v>132</v>
      </c>
      <c r="AU123" s="155" t="s">
        <v>83</v>
      </c>
      <c r="AV123" s="12" t="s">
        <v>79</v>
      </c>
      <c r="AW123" s="12" t="s">
        <v>30</v>
      </c>
      <c r="AX123" s="12" t="s">
        <v>74</v>
      </c>
      <c r="AY123" s="155" t="s">
        <v>125</v>
      </c>
    </row>
    <row r="124" spans="2:65" s="12" customFormat="1" ht="10" x14ac:dyDescent="0.2">
      <c r="B124" s="153"/>
      <c r="D124" s="154" t="s">
        <v>132</v>
      </c>
      <c r="E124" s="155" t="s">
        <v>1</v>
      </c>
      <c r="F124" s="156" t="s">
        <v>182</v>
      </c>
      <c r="H124" s="155" t="s">
        <v>1</v>
      </c>
      <c r="I124" s="157"/>
      <c r="L124" s="153"/>
      <c r="M124" s="158"/>
      <c r="T124" s="159"/>
      <c r="AT124" s="155" t="s">
        <v>132</v>
      </c>
      <c r="AU124" s="155" t="s">
        <v>83</v>
      </c>
      <c r="AV124" s="12" t="s">
        <v>79</v>
      </c>
      <c r="AW124" s="12" t="s">
        <v>30</v>
      </c>
      <c r="AX124" s="12" t="s">
        <v>74</v>
      </c>
      <c r="AY124" s="155" t="s">
        <v>125</v>
      </c>
    </row>
    <row r="125" spans="2:65" s="12" customFormat="1" ht="10" x14ac:dyDescent="0.2">
      <c r="B125" s="153"/>
      <c r="D125" s="154" t="s">
        <v>132</v>
      </c>
      <c r="E125" s="155" t="s">
        <v>1</v>
      </c>
      <c r="F125" s="156" t="s">
        <v>183</v>
      </c>
      <c r="H125" s="155" t="s">
        <v>1</v>
      </c>
      <c r="I125" s="157"/>
      <c r="L125" s="153"/>
      <c r="M125" s="158"/>
      <c r="T125" s="159"/>
      <c r="AT125" s="155" t="s">
        <v>132</v>
      </c>
      <c r="AU125" s="155" t="s">
        <v>83</v>
      </c>
      <c r="AV125" s="12" t="s">
        <v>79</v>
      </c>
      <c r="AW125" s="12" t="s">
        <v>30</v>
      </c>
      <c r="AX125" s="12" t="s">
        <v>74</v>
      </c>
      <c r="AY125" s="155" t="s">
        <v>125</v>
      </c>
    </row>
    <row r="126" spans="2:65" s="12" customFormat="1" ht="10" x14ac:dyDescent="0.2">
      <c r="B126" s="153"/>
      <c r="D126" s="154" t="s">
        <v>132</v>
      </c>
      <c r="E126" s="155" t="s">
        <v>1</v>
      </c>
      <c r="F126" s="156" t="s">
        <v>184</v>
      </c>
      <c r="H126" s="155" t="s">
        <v>1</v>
      </c>
      <c r="I126" s="157"/>
      <c r="L126" s="153"/>
      <c r="M126" s="158"/>
      <c r="T126" s="159"/>
      <c r="AT126" s="155" t="s">
        <v>132</v>
      </c>
      <c r="AU126" s="155" t="s">
        <v>83</v>
      </c>
      <c r="AV126" s="12" t="s">
        <v>79</v>
      </c>
      <c r="AW126" s="12" t="s">
        <v>30</v>
      </c>
      <c r="AX126" s="12" t="s">
        <v>74</v>
      </c>
      <c r="AY126" s="155" t="s">
        <v>125</v>
      </c>
    </row>
    <row r="127" spans="2:65" s="12" customFormat="1" ht="10" x14ac:dyDescent="0.2">
      <c r="B127" s="153"/>
      <c r="D127" s="154" t="s">
        <v>132</v>
      </c>
      <c r="E127" s="155" t="s">
        <v>1</v>
      </c>
      <c r="F127" s="156" t="s">
        <v>185</v>
      </c>
      <c r="H127" s="155" t="s">
        <v>1</v>
      </c>
      <c r="I127" s="157"/>
      <c r="L127" s="153"/>
      <c r="M127" s="158"/>
      <c r="T127" s="159"/>
      <c r="AT127" s="155" t="s">
        <v>132</v>
      </c>
      <c r="AU127" s="155" t="s">
        <v>83</v>
      </c>
      <c r="AV127" s="12" t="s">
        <v>79</v>
      </c>
      <c r="AW127" s="12" t="s">
        <v>30</v>
      </c>
      <c r="AX127" s="12" t="s">
        <v>74</v>
      </c>
      <c r="AY127" s="155" t="s">
        <v>125</v>
      </c>
    </row>
    <row r="128" spans="2:65" s="13" customFormat="1" ht="10" x14ac:dyDescent="0.2">
      <c r="B128" s="160"/>
      <c r="D128" s="154" t="s">
        <v>132</v>
      </c>
      <c r="E128" s="161" t="s">
        <v>1</v>
      </c>
      <c r="F128" s="162" t="s">
        <v>186</v>
      </c>
      <c r="H128" s="163">
        <v>778.7</v>
      </c>
      <c r="I128" s="164"/>
      <c r="L128" s="160"/>
      <c r="M128" s="165"/>
      <c r="T128" s="166"/>
      <c r="AT128" s="161" t="s">
        <v>132</v>
      </c>
      <c r="AU128" s="161" t="s">
        <v>83</v>
      </c>
      <c r="AV128" s="13" t="s">
        <v>83</v>
      </c>
      <c r="AW128" s="13" t="s">
        <v>30</v>
      </c>
      <c r="AX128" s="13" t="s">
        <v>74</v>
      </c>
      <c r="AY128" s="161" t="s">
        <v>125</v>
      </c>
    </row>
    <row r="129" spans="2:65" s="14" customFormat="1" ht="10" x14ac:dyDescent="0.2">
      <c r="B129" s="167"/>
      <c r="D129" s="154" t="s">
        <v>132</v>
      </c>
      <c r="E129" s="168" t="s">
        <v>1</v>
      </c>
      <c r="F129" s="169" t="s">
        <v>135</v>
      </c>
      <c r="H129" s="170">
        <v>778.7</v>
      </c>
      <c r="I129" s="171"/>
      <c r="L129" s="167"/>
      <c r="M129" s="172"/>
      <c r="T129" s="173"/>
      <c r="AT129" s="168" t="s">
        <v>132</v>
      </c>
      <c r="AU129" s="168" t="s">
        <v>83</v>
      </c>
      <c r="AV129" s="14" t="s">
        <v>89</v>
      </c>
      <c r="AW129" s="14" t="s">
        <v>30</v>
      </c>
      <c r="AX129" s="14" t="s">
        <v>79</v>
      </c>
      <c r="AY129" s="168" t="s">
        <v>125</v>
      </c>
    </row>
    <row r="130" spans="2:65" s="1" customFormat="1" ht="24.15" customHeight="1" x14ac:dyDescent="0.2">
      <c r="B130" s="138"/>
      <c r="C130" s="139" t="s">
        <v>83</v>
      </c>
      <c r="D130" s="139" t="s">
        <v>127</v>
      </c>
      <c r="E130" s="140" t="s">
        <v>136</v>
      </c>
      <c r="F130" s="141" t="s">
        <v>137</v>
      </c>
      <c r="G130" s="142" t="s">
        <v>130</v>
      </c>
      <c r="H130" s="143">
        <v>778.7</v>
      </c>
      <c r="I130" s="144"/>
      <c r="J130" s="145">
        <f>ROUND(I130*H130,2)</f>
        <v>0</v>
      </c>
      <c r="K130" s="146"/>
      <c r="L130" s="31"/>
      <c r="M130" s="147" t="s">
        <v>1</v>
      </c>
      <c r="N130" s="148" t="s">
        <v>40</v>
      </c>
      <c r="P130" s="149">
        <f>O130*H130</f>
        <v>0</v>
      </c>
      <c r="Q130" s="149">
        <v>0</v>
      </c>
      <c r="R130" s="149">
        <f>Q130*H130</f>
        <v>0</v>
      </c>
      <c r="S130" s="149">
        <v>0</v>
      </c>
      <c r="T130" s="150">
        <f>S130*H130</f>
        <v>0</v>
      </c>
      <c r="AR130" s="151" t="s">
        <v>89</v>
      </c>
      <c r="AT130" s="151" t="s">
        <v>127</v>
      </c>
      <c r="AU130" s="151" t="s">
        <v>83</v>
      </c>
      <c r="AY130" s="16" t="s">
        <v>125</v>
      </c>
      <c r="BE130" s="152">
        <f>IF(N130="základná",J130,0)</f>
        <v>0</v>
      </c>
      <c r="BF130" s="152">
        <f>IF(N130="znížená",J130,0)</f>
        <v>0</v>
      </c>
      <c r="BG130" s="152">
        <f>IF(N130="zákl. prenesená",J130,0)</f>
        <v>0</v>
      </c>
      <c r="BH130" s="152">
        <f>IF(N130="zníž. prenesená",J130,0)</f>
        <v>0</v>
      </c>
      <c r="BI130" s="152">
        <f>IF(N130="nulová",J130,0)</f>
        <v>0</v>
      </c>
      <c r="BJ130" s="16" t="s">
        <v>83</v>
      </c>
      <c r="BK130" s="152">
        <f>ROUND(I130*H130,2)</f>
        <v>0</v>
      </c>
      <c r="BL130" s="16" t="s">
        <v>89</v>
      </c>
      <c r="BM130" s="151" t="s">
        <v>187</v>
      </c>
    </row>
    <row r="131" spans="2:65" s="1" customFormat="1" ht="24.15" customHeight="1" x14ac:dyDescent="0.2">
      <c r="B131" s="138"/>
      <c r="C131" s="139" t="s">
        <v>86</v>
      </c>
      <c r="D131" s="139" t="s">
        <v>127</v>
      </c>
      <c r="E131" s="140" t="s">
        <v>139</v>
      </c>
      <c r="F131" s="141" t="s">
        <v>140</v>
      </c>
      <c r="G131" s="142" t="s">
        <v>130</v>
      </c>
      <c r="H131" s="143">
        <v>778.7</v>
      </c>
      <c r="I131" s="144"/>
      <c r="J131" s="145">
        <f>ROUND(I131*H131,2)</f>
        <v>0</v>
      </c>
      <c r="K131" s="146"/>
      <c r="L131" s="31"/>
      <c r="M131" s="147" t="s">
        <v>1</v>
      </c>
      <c r="N131" s="148" t="s">
        <v>40</v>
      </c>
      <c r="P131" s="149">
        <f>O131*H131</f>
        <v>0</v>
      </c>
      <c r="Q131" s="149">
        <v>0</v>
      </c>
      <c r="R131" s="149">
        <f>Q131*H131</f>
        <v>0</v>
      </c>
      <c r="S131" s="149">
        <v>0</v>
      </c>
      <c r="T131" s="150">
        <f>S131*H131</f>
        <v>0</v>
      </c>
      <c r="AR131" s="151" t="s">
        <v>89</v>
      </c>
      <c r="AT131" s="151" t="s">
        <v>127</v>
      </c>
      <c r="AU131" s="151" t="s">
        <v>83</v>
      </c>
      <c r="AY131" s="16" t="s">
        <v>125</v>
      </c>
      <c r="BE131" s="152">
        <f>IF(N131="základná",J131,0)</f>
        <v>0</v>
      </c>
      <c r="BF131" s="152">
        <f>IF(N131="znížená",J131,0)</f>
        <v>0</v>
      </c>
      <c r="BG131" s="152">
        <f>IF(N131="zákl. prenesená",J131,0)</f>
        <v>0</v>
      </c>
      <c r="BH131" s="152">
        <f>IF(N131="zníž. prenesená",J131,0)</f>
        <v>0</v>
      </c>
      <c r="BI131" s="152">
        <f>IF(N131="nulová",J131,0)</f>
        <v>0</v>
      </c>
      <c r="BJ131" s="16" t="s">
        <v>83</v>
      </c>
      <c r="BK131" s="152">
        <f>ROUND(I131*H131,2)</f>
        <v>0</v>
      </c>
      <c r="BL131" s="16" t="s">
        <v>89</v>
      </c>
      <c r="BM131" s="151" t="s">
        <v>188</v>
      </c>
    </row>
    <row r="132" spans="2:65" s="1" customFormat="1" ht="24.15" customHeight="1" x14ac:dyDescent="0.2">
      <c r="B132" s="138"/>
      <c r="C132" s="139" t="s">
        <v>89</v>
      </c>
      <c r="D132" s="139" t="s">
        <v>127</v>
      </c>
      <c r="E132" s="140" t="s">
        <v>142</v>
      </c>
      <c r="F132" s="141" t="s">
        <v>143</v>
      </c>
      <c r="G132" s="142" t="s">
        <v>130</v>
      </c>
      <c r="H132" s="143">
        <v>778.7</v>
      </c>
      <c r="I132" s="144"/>
      <c r="J132" s="145">
        <f>ROUND(I132*H132,2)</f>
        <v>0</v>
      </c>
      <c r="K132" s="146"/>
      <c r="L132" s="31"/>
      <c r="M132" s="147" t="s">
        <v>1</v>
      </c>
      <c r="N132" s="148" t="s">
        <v>40</v>
      </c>
      <c r="P132" s="149">
        <f>O132*H132</f>
        <v>0</v>
      </c>
      <c r="Q132" s="149">
        <v>0</v>
      </c>
      <c r="R132" s="149">
        <f>Q132*H132</f>
        <v>0</v>
      </c>
      <c r="S132" s="149">
        <v>0</v>
      </c>
      <c r="T132" s="150">
        <f>S132*H132</f>
        <v>0</v>
      </c>
      <c r="AR132" s="151" t="s">
        <v>89</v>
      </c>
      <c r="AT132" s="151" t="s">
        <v>127</v>
      </c>
      <c r="AU132" s="151" t="s">
        <v>83</v>
      </c>
      <c r="AY132" s="16" t="s">
        <v>125</v>
      </c>
      <c r="BE132" s="152">
        <f>IF(N132="základná",J132,0)</f>
        <v>0</v>
      </c>
      <c r="BF132" s="152">
        <f>IF(N132="znížená",J132,0)</f>
        <v>0</v>
      </c>
      <c r="BG132" s="152">
        <f>IF(N132="zákl. prenesená",J132,0)</f>
        <v>0</v>
      </c>
      <c r="BH132" s="152">
        <f>IF(N132="zníž. prenesená",J132,0)</f>
        <v>0</v>
      </c>
      <c r="BI132" s="152">
        <f>IF(N132="nulová",J132,0)</f>
        <v>0</v>
      </c>
      <c r="BJ132" s="16" t="s">
        <v>83</v>
      </c>
      <c r="BK132" s="152">
        <f>ROUND(I132*H132,2)</f>
        <v>0</v>
      </c>
      <c r="BL132" s="16" t="s">
        <v>89</v>
      </c>
      <c r="BM132" s="151" t="s">
        <v>189</v>
      </c>
    </row>
    <row r="133" spans="2:65" s="1" customFormat="1" ht="24.15" customHeight="1" x14ac:dyDescent="0.2">
      <c r="B133" s="138"/>
      <c r="C133" s="139" t="s">
        <v>92</v>
      </c>
      <c r="D133" s="139" t="s">
        <v>127</v>
      </c>
      <c r="E133" s="140" t="s">
        <v>190</v>
      </c>
      <c r="F133" s="141" t="s">
        <v>191</v>
      </c>
      <c r="G133" s="142" t="s">
        <v>192</v>
      </c>
      <c r="H133" s="143">
        <v>3840</v>
      </c>
      <c r="I133" s="144"/>
      <c r="J133" s="145">
        <f>ROUND(I133*H133,2)</f>
        <v>0</v>
      </c>
      <c r="K133" s="146"/>
      <c r="L133" s="31"/>
      <c r="M133" s="147" t="s">
        <v>1</v>
      </c>
      <c r="N133" s="148" t="s">
        <v>40</v>
      </c>
      <c r="P133" s="149">
        <f>O133*H133</f>
        <v>0</v>
      </c>
      <c r="Q133" s="149">
        <v>0</v>
      </c>
      <c r="R133" s="149">
        <f>Q133*H133</f>
        <v>0</v>
      </c>
      <c r="S133" s="149">
        <v>0</v>
      </c>
      <c r="T133" s="150">
        <f>S133*H133</f>
        <v>0</v>
      </c>
      <c r="AR133" s="151" t="s">
        <v>89</v>
      </c>
      <c r="AT133" s="151" t="s">
        <v>127</v>
      </c>
      <c r="AU133" s="151" t="s">
        <v>83</v>
      </c>
      <c r="AY133" s="16" t="s">
        <v>125</v>
      </c>
      <c r="BE133" s="152">
        <f>IF(N133="základná",J133,0)</f>
        <v>0</v>
      </c>
      <c r="BF133" s="152">
        <f>IF(N133="znížená",J133,0)</f>
        <v>0</v>
      </c>
      <c r="BG133" s="152">
        <f>IF(N133="zákl. prenesená",J133,0)</f>
        <v>0</v>
      </c>
      <c r="BH133" s="152">
        <f>IF(N133="zníž. prenesená",J133,0)</f>
        <v>0</v>
      </c>
      <c r="BI133" s="152">
        <f>IF(N133="nulová",J133,0)</f>
        <v>0</v>
      </c>
      <c r="BJ133" s="16" t="s">
        <v>83</v>
      </c>
      <c r="BK133" s="152">
        <f>ROUND(I133*H133,2)</f>
        <v>0</v>
      </c>
      <c r="BL133" s="16" t="s">
        <v>89</v>
      </c>
      <c r="BM133" s="151" t="s">
        <v>193</v>
      </c>
    </row>
    <row r="134" spans="2:65" s="12" customFormat="1" ht="10" x14ac:dyDescent="0.2">
      <c r="B134" s="153"/>
      <c r="D134" s="154" t="s">
        <v>132</v>
      </c>
      <c r="E134" s="155" t="s">
        <v>1</v>
      </c>
      <c r="F134" s="156" t="s">
        <v>194</v>
      </c>
      <c r="H134" s="155" t="s">
        <v>1</v>
      </c>
      <c r="I134" s="157"/>
      <c r="L134" s="153"/>
      <c r="M134" s="158"/>
      <c r="T134" s="159"/>
      <c r="AT134" s="155" t="s">
        <v>132</v>
      </c>
      <c r="AU134" s="155" t="s">
        <v>83</v>
      </c>
      <c r="AV134" s="12" t="s">
        <v>79</v>
      </c>
      <c r="AW134" s="12" t="s">
        <v>30</v>
      </c>
      <c r="AX134" s="12" t="s">
        <v>74</v>
      </c>
      <c r="AY134" s="155" t="s">
        <v>125</v>
      </c>
    </row>
    <row r="135" spans="2:65" s="13" customFormat="1" ht="10" x14ac:dyDescent="0.2">
      <c r="B135" s="160"/>
      <c r="D135" s="154" t="s">
        <v>132</v>
      </c>
      <c r="E135" s="161" t="s">
        <v>1</v>
      </c>
      <c r="F135" s="162" t="s">
        <v>195</v>
      </c>
      <c r="H135" s="163">
        <v>3840</v>
      </c>
      <c r="I135" s="164"/>
      <c r="L135" s="160"/>
      <c r="M135" s="165"/>
      <c r="T135" s="166"/>
      <c r="AT135" s="161" t="s">
        <v>132</v>
      </c>
      <c r="AU135" s="161" t="s">
        <v>83</v>
      </c>
      <c r="AV135" s="13" t="s">
        <v>83</v>
      </c>
      <c r="AW135" s="13" t="s">
        <v>30</v>
      </c>
      <c r="AX135" s="13" t="s">
        <v>74</v>
      </c>
      <c r="AY135" s="161" t="s">
        <v>125</v>
      </c>
    </row>
    <row r="136" spans="2:65" s="14" customFormat="1" ht="10" x14ac:dyDescent="0.2">
      <c r="B136" s="167"/>
      <c r="D136" s="154" t="s">
        <v>132</v>
      </c>
      <c r="E136" s="168" t="s">
        <v>1</v>
      </c>
      <c r="F136" s="169" t="s">
        <v>135</v>
      </c>
      <c r="H136" s="170">
        <v>3840</v>
      </c>
      <c r="I136" s="171"/>
      <c r="L136" s="167"/>
      <c r="M136" s="172"/>
      <c r="T136" s="173"/>
      <c r="AT136" s="168" t="s">
        <v>132</v>
      </c>
      <c r="AU136" s="168" t="s">
        <v>83</v>
      </c>
      <c r="AV136" s="14" t="s">
        <v>89</v>
      </c>
      <c r="AW136" s="14" t="s">
        <v>30</v>
      </c>
      <c r="AX136" s="14" t="s">
        <v>79</v>
      </c>
      <c r="AY136" s="168" t="s">
        <v>125</v>
      </c>
    </row>
    <row r="137" spans="2:65" s="1" customFormat="1" ht="24.15" customHeight="1" x14ac:dyDescent="0.2">
      <c r="B137" s="138"/>
      <c r="C137" s="139" t="s">
        <v>95</v>
      </c>
      <c r="D137" s="139" t="s">
        <v>127</v>
      </c>
      <c r="E137" s="140" t="s">
        <v>196</v>
      </c>
      <c r="F137" s="141" t="s">
        <v>197</v>
      </c>
      <c r="G137" s="142" t="s">
        <v>192</v>
      </c>
      <c r="H137" s="143">
        <v>3840</v>
      </c>
      <c r="I137" s="144"/>
      <c r="J137" s="145">
        <f>ROUND(I137*H137,2)</f>
        <v>0</v>
      </c>
      <c r="K137" s="146"/>
      <c r="L137" s="31"/>
      <c r="M137" s="147" t="s">
        <v>1</v>
      </c>
      <c r="N137" s="148" t="s">
        <v>40</v>
      </c>
      <c r="P137" s="149">
        <f>O137*H137</f>
        <v>0</v>
      </c>
      <c r="Q137" s="149">
        <v>0</v>
      </c>
      <c r="R137" s="149">
        <f>Q137*H137</f>
        <v>0</v>
      </c>
      <c r="S137" s="149">
        <v>0</v>
      </c>
      <c r="T137" s="150">
        <f>S137*H137</f>
        <v>0</v>
      </c>
      <c r="AR137" s="151" t="s">
        <v>89</v>
      </c>
      <c r="AT137" s="151" t="s">
        <v>127</v>
      </c>
      <c r="AU137" s="151" t="s">
        <v>83</v>
      </c>
      <c r="AY137" s="16" t="s">
        <v>125</v>
      </c>
      <c r="BE137" s="152">
        <f>IF(N137="základná",J137,0)</f>
        <v>0</v>
      </c>
      <c r="BF137" s="152">
        <f>IF(N137="znížená",J137,0)</f>
        <v>0</v>
      </c>
      <c r="BG137" s="152">
        <f>IF(N137="zákl. prenesená",J137,0)</f>
        <v>0</v>
      </c>
      <c r="BH137" s="152">
        <f>IF(N137="zníž. prenesená",J137,0)</f>
        <v>0</v>
      </c>
      <c r="BI137" s="152">
        <f>IF(N137="nulová",J137,0)</f>
        <v>0</v>
      </c>
      <c r="BJ137" s="16" t="s">
        <v>83</v>
      </c>
      <c r="BK137" s="152">
        <f>ROUND(I137*H137,2)</f>
        <v>0</v>
      </c>
      <c r="BL137" s="16" t="s">
        <v>89</v>
      </c>
      <c r="BM137" s="151" t="s">
        <v>198</v>
      </c>
    </row>
    <row r="138" spans="2:65" s="11" customFormat="1" ht="25.9" customHeight="1" x14ac:dyDescent="0.35">
      <c r="B138" s="126"/>
      <c r="D138" s="127" t="s">
        <v>73</v>
      </c>
      <c r="E138" s="128" t="s">
        <v>161</v>
      </c>
      <c r="F138" s="128" t="s">
        <v>162</v>
      </c>
      <c r="I138" s="129"/>
      <c r="J138" s="130">
        <f>BK138</f>
        <v>0</v>
      </c>
      <c r="L138" s="126"/>
      <c r="M138" s="131"/>
      <c r="P138" s="132">
        <f>P139</f>
        <v>0</v>
      </c>
      <c r="R138" s="132">
        <f>R139</f>
        <v>0</v>
      </c>
      <c r="T138" s="133">
        <f>T139</f>
        <v>0</v>
      </c>
      <c r="AR138" s="127" t="s">
        <v>92</v>
      </c>
      <c r="AT138" s="134" t="s">
        <v>73</v>
      </c>
      <c r="AU138" s="134" t="s">
        <v>74</v>
      </c>
      <c r="AY138" s="127" t="s">
        <v>125</v>
      </c>
      <c r="BK138" s="135">
        <f>BK139</f>
        <v>0</v>
      </c>
    </row>
    <row r="139" spans="2:65" s="1" customFormat="1" ht="16.5" customHeight="1" x14ac:dyDescent="0.2">
      <c r="B139" s="138"/>
      <c r="C139" s="139" t="s">
        <v>157</v>
      </c>
      <c r="D139" s="139" t="s">
        <v>127</v>
      </c>
      <c r="E139" s="140" t="s">
        <v>164</v>
      </c>
      <c r="F139" s="141" t="s">
        <v>165</v>
      </c>
      <c r="G139" s="142" t="s">
        <v>166</v>
      </c>
      <c r="H139" s="174"/>
      <c r="I139" s="144"/>
      <c r="J139" s="145">
        <f>ROUND(I139*H139,2)</f>
        <v>0</v>
      </c>
      <c r="K139" s="146"/>
      <c r="L139" s="31"/>
      <c r="M139" s="175" t="s">
        <v>1</v>
      </c>
      <c r="N139" s="176" t="s">
        <v>40</v>
      </c>
      <c r="O139" s="177"/>
      <c r="P139" s="178">
        <f>O139*H139</f>
        <v>0</v>
      </c>
      <c r="Q139" s="178">
        <v>0</v>
      </c>
      <c r="R139" s="178">
        <f>Q139*H139</f>
        <v>0</v>
      </c>
      <c r="S139" s="178">
        <v>0</v>
      </c>
      <c r="T139" s="179">
        <f>S139*H139</f>
        <v>0</v>
      </c>
      <c r="AR139" s="151" t="s">
        <v>167</v>
      </c>
      <c r="AT139" s="151" t="s">
        <v>127</v>
      </c>
      <c r="AU139" s="151" t="s">
        <v>79</v>
      </c>
      <c r="AY139" s="16" t="s">
        <v>125</v>
      </c>
      <c r="BE139" s="152">
        <f>IF(N139="základná",J139,0)</f>
        <v>0</v>
      </c>
      <c r="BF139" s="152">
        <f>IF(N139="znížená",J139,0)</f>
        <v>0</v>
      </c>
      <c r="BG139" s="152">
        <f>IF(N139="zákl. prenesená",J139,0)</f>
        <v>0</v>
      </c>
      <c r="BH139" s="152">
        <f>IF(N139="zníž. prenesená",J139,0)</f>
        <v>0</v>
      </c>
      <c r="BI139" s="152">
        <f>IF(N139="nulová",J139,0)</f>
        <v>0</v>
      </c>
      <c r="BJ139" s="16" t="s">
        <v>83</v>
      </c>
      <c r="BK139" s="152">
        <f>ROUND(I139*H139,2)</f>
        <v>0</v>
      </c>
      <c r="BL139" s="16" t="s">
        <v>167</v>
      </c>
      <c r="BM139" s="151" t="s">
        <v>199</v>
      </c>
    </row>
    <row r="140" spans="2:65" s="1" customFormat="1" ht="7" customHeight="1" x14ac:dyDescent="0.2">
      <c r="B140" s="46"/>
      <c r="C140" s="47"/>
      <c r="D140" s="47"/>
      <c r="E140" s="47"/>
      <c r="F140" s="47"/>
      <c r="G140" s="47"/>
      <c r="H140" s="47"/>
      <c r="I140" s="47"/>
      <c r="J140" s="47"/>
      <c r="K140" s="47"/>
      <c r="L140" s="31"/>
    </row>
  </sheetData>
  <autoFilter ref="C118:K139" xr:uid="{00000000-0009-0000-0000-000003000000}"/>
  <mergeCells count="9">
    <mergeCell ref="E87:H87"/>
    <mergeCell ref="E109:H109"/>
    <mergeCell ref="E111:H111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BM134"/>
  <sheetViews>
    <sheetView showGridLines="0" workbookViewId="0"/>
  </sheetViews>
  <sheetFormatPr defaultRowHeight="14.5" x14ac:dyDescent="0.2"/>
  <cols>
    <col min="1" max="1" width="8.33203125" customWidth="1"/>
    <col min="2" max="2" width="1.21875" customWidth="1"/>
    <col min="3" max="3" width="4.109375" customWidth="1"/>
    <col min="4" max="4" width="4.33203125" customWidth="1"/>
    <col min="5" max="5" width="17.109375" customWidth="1"/>
    <col min="6" max="6" width="50.77734375" customWidth="1"/>
    <col min="7" max="7" width="7.44140625" customWidth="1"/>
    <col min="8" max="8" width="14" customWidth="1"/>
    <col min="9" max="9" width="15.77734375" customWidth="1"/>
    <col min="10" max="10" width="22.33203125" customWidth="1"/>
    <col min="11" max="11" width="22.33203125" hidden="1" customWidth="1"/>
    <col min="12" max="12" width="9.33203125" customWidth="1"/>
    <col min="13" max="13" width="10.77734375" hidden="1" customWidth="1"/>
    <col min="14" max="14" width="9.33203125" hidden="1"/>
    <col min="15" max="20" width="14.10937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7" customHeight="1" x14ac:dyDescent="0.2">
      <c r="L2" s="232" t="s">
        <v>5</v>
      </c>
      <c r="M2" s="214"/>
      <c r="N2" s="214"/>
      <c r="O2" s="214"/>
      <c r="P2" s="214"/>
      <c r="Q2" s="214"/>
      <c r="R2" s="214"/>
      <c r="S2" s="214"/>
      <c r="T2" s="214"/>
      <c r="U2" s="214"/>
      <c r="V2" s="214"/>
      <c r="AT2" s="16" t="s">
        <v>91</v>
      </c>
    </row>
    <row r="3" spans="2:46" ht="7" customHeight="1" x14ac:dyDescent="0.2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74</v>
      </c>
    </row>
    <row r="4" spans="2:46" ht="25" customHeight="1" x14ac:dyDescent="0.2">
      <c r="B4" s="19"/>
      <c r="D4" s="20" t="s">
        <v>98</v>
      </c>
      <c r="L4" s="19"/>
      <c r="M4" s="90" t="s">
        <v>9</v>
      </c>
      <c r="AT4" s="16" t="s">
        <v>3</v>
      </c>
    </row>
    <row r="5" spans="2:46" ht="7" customHeight="1" x14ac:dyDescent="0.2">
      <c r="B5" s="19"/>
      <c r="L5" s="19"/>
    </row>
    <row r="6" spans="2:46" ht="12" customHeight="1" x14ac:dyDescent="0.2">
      <c r="B6" s="19"/>
      <c r="D6" s="26" t="s">
        <v>15</v>
      </c>
      <c r="L6" s="19"/>
    </row>
    <row r="7" spans="2:46" ht="26.25" customHeight="1" x14ac:dyDescent="0.2">
      <c r="B7" s="19"/>
      <c r="E7" s="233" t="str">
        <f>'Rekapitulácia stavby'!K6</f>
        <v>Opatrenia na zlepšenie zadržiavania vody na pozemkoch Urbár Rudina Pozemkové spoločenstvo</v>
      </c>
      <c r="F7" s="234"/>
      <c r="G7" s="234"/>
      <c r="H7" s="234"/>
      <c r="L7" s="19"/>
    </row>
    <row r="8" spans="2:46" s="1" customFormat="1" ht="12" customHeight="1" x14ac:dyDescent="0.2">
      <c r="B8" s="31"/>
      <c r="D8" s="26" t="s">
        <v>99</v>
      </c>
      <c r="L8" s="31"/>
    </row>
    <row r="9" spans="2:46" s="1" customFormat="1" ht="16.5" customHeight="1" x14ac:dyDescent="0.2">
      <c r="B9" s="31"/>
      <c r="E9" s="191" t="s">
        <v>200</v>
      </c>
      <c r="F9" s="235"/>
      <c r="G9" s="235"/>
      <c r="H9" s="235"/>
      <c r="L9" s="31"/>
    </row>
    <row r="10" spans="2:46" s="1" customFormat="1" ht="10" x14ac:dyDescent="0.2">
      <c r="B10" s="31"/>
      <c r="L10" s="31"/>
    </row>
    <row r="11" spans="2:46" s="1" customFormat="1" ht="12" customHeight="1" x14ac:dyDescent="0.2">
      <c r="B11" s="31"/>
      <c r="D11" s="26" t="s">
        <v>17</v>
      </c>
      <c r="F11" s="24" t="s">
        <v>1</v>
      </c>
      <c r="I11" s="26" t="s">
        <v>18</v>
      </c>
      <c r="J11" s="24" t="s">
        <v>1</v>
      </c>
      <c r="L11" s="31"/>
    </row>
    <row r="12" spans="2:46" s="1" customFormat="1" ht="12" customHeight="1" x14ac:dyDescent="0.2">
      <c r="B12" s="31"/>
      <c r="D12" s="26" t="s">
        <v>19</v>
      </c>
      <c r="F12" s="24" t="s">
        <v>20</v>
      </c>
      <c r="I12" s="26" t="s">
        <v>21</v>
      </c>
      <c r="J12" s="54">
        <f>'Rekapitulácia stavby'!AN8</f>
        <v>0</v>
      </c>
      <c r="L12" s="31"/>
    </row>
    <row r="13" spans="2:46" s="1" customFormat="1" ht="10.75" customHeight="1" x14ac:dyDescent="0.2">
      <c r="B13" s="31"/>
      <c r="L13" s="31"/>
    </row>
    <row r="14" spans="2:46" s="1" customFormat="1" ht="12" customHeight="1" x14ac:dyDescent="0.2">
      <c r="B14" s="31"/>
      <c r="D14" s="26" t="s">
        <v>22</v>
      </c>
      <c r="I14" s="26" t="s">
        <v>23</v>
      </c>
      <c r="J14" s="24" t="s">
        <v>1</v>
      </c>
      <c r="L14" s="31"/>
    </row>
    <row r="15" spans="2:46" s="1" customFormat="1" ht="18" customHeight="1" x14ac:dyDescent="0.2">
      <c r="B15" s="31"/>
      <c r="E15" s="24" t="s">
        <v>24</v>
      </c>
      <c r="I15" s="26" t="s">
        <v>25</v>
      </c>
      <c r="J15" s="24" t="s">
        <v>1</v>
      </c>
      <c r="L15" s="31"/>
    </row>
    <row r="16" spans="2:46" s="1" customFormat="1" ht="7" customHeight="1" x14ac:dyDescent="0.2">
      <c r="B16" s="31"/>
      <c r="L16" s="31"/>
    </row>
    <row r="17" spans="2:12" s="1" customFormat="1" ht="12" customHeight="1" x14ac:dyDescent="0.2">
      <c r="B17" s="31"/>
      <c r="D17" s="26" t="s">
        <v>26</v>
      </c>
      <c r="I17" s="26" t="s">
        <v>23</v>
      </c>
      <c r="J17" s="27" t="str">
        <f>'Rekapitulácia stavby'!AN13</f>
        <v>Vyplň údaj</v>
      </c>
      <c r="L17" s="31"/>
    </row>
    <row r="18" spans="2:12" s="1" customFormat="1" ht="18" customHeight="1" x14ac:dyDescent="0.2">
      <c r="B18" s="31"/>
      <c r="E18" s="236" t="str">
        <f>'Rekapitulácia stavby'!E14</f>
        <v>Vyplň údaj</v>
      </c>
      <c r="F18" s="213"/>
      <c r="G18" s="213"/>
      <c r="H18" s="213"/>
      <c r="I18" s="26" t="s">
        <v>25</v>
      </c>
      <c r="J18" s="27" t="str">
        <f>'Rekapitulácia stavby'!AN14</f>
        <v>Vyplň údaj</v>
      </c>
      <c r="L18" s="31"/>
    </row>
    <row r="19" spans="2:12" s="1" customFormat="1" ht="7" customHeight="1" x14ac:dyDescent="0.2">
      <c r="B19" s="31"/>
      <c r="L19" s="31"/>
    </row>
    <row r="20" spans="2:12" s="1" customFormat="1" ht="12" customHeight="1" x14ac:dyDescent="0.2">
      <c r="B20" s="31"/>
      <c r="D20" s="26" t="s">
        <v>28</v>
      </c>
      <c r="I20" s="26" t="s">
        <v>23</v>
      </c>
      <c r="J20" s="24" t="s">
        <v>1</v>
      </c>
      <c r="L20" s="31"/>
    </row>
    <row r="21" spans="2:12" s="1" customFormat="1" ht="18" customHeight="1" x14ac:dyDescent="0.2">
      <c r="B21" s="31"/>
      <c r="E21" s="24" t="s">
        <v>29</v>
      </c>
      <c r="I21" s="26" t="s">
        <v>25</v>
      </c>
      <c r="J21" s="24" t="s">
        <v>1</v>
      </c>
      <c r="L21" s="31"/>
    </row>
    <row r="22" spans="2:12" s="1" customFormat="1" ht="7" customHeight="1" x14ac:dyDescent="0.2">
      <c r="B22" s="31"/>
      <c r="L22" s="31"/>
    </row>
    <row r="23" spans="2:12" s="1" customFormat="1" ht="12" customHeight="1" x14ac:dyDescent="0.2">
      <c r="B23" s="31"/>
      <c r="D23" s="26" t="s">
        <v>31</v>
      </c>
      <c r="I23" s="26" t="s">
        <v>23</v>
      </c>
      <c r="J23" s="24" t="s">
        <v>1</v>
      </c>
      <c r="L23" s="31"/>
    </row>
    <row r="24" spans="2:12" s="1" customFormat="1" ht="18" customHeight="1" x14ac:dyDescent="0.2">
      <c r="B24" s="31"/>
      <c r="E24" s="24" t="s">
        <v>32</v>
      </c>
      <c r="I24" s="26" t="s">
        <v>25</v>
      </c>
      <c r="J24" s="24" t="s">
        <v>1</v>
      </c>
      <c r="L24" s="31"/>
    </row>
    <row r="25" spans="2:12" s="1" customFormat="1" ht="7" customHeight="1" x14ac:dyDescent="0.2">
      <c r="B25" s="31"/>
      <c r="L25" s="31"/>
    </row>
    <row r="26" spans="2:12" s="1" customFormat="1" ht="12" customHeight="1" x14ac:dyDescent="0.2">
      <c r="B26" s="31"/>
      <c r="D26" s="26" t="s">
        <v>33</v>
      </c>
      <c r="L26" s="31"/>
    </row>
    <row r="27" spans="2:12" s="7" customFormat="1" ht="16.5" customHeight="1" x14ac:dyDescent="0.2">
      <c r="B27" s="91"/>
      <c r="E27" s="218" t="s">
        <v>1</v>
      </c>
      <c r="F27" s="218"/>
      <c r="G27" s="218"/>
      <c r="H27" s="218"/>
      <c r="L27" s="91"/>
    </row>
    <row r="28" spans="2:12" s="1" customFormat="1" ht="7" customHeight="1" x14ac:dyDescent="0.2">
      <c r="B28" s="31"/>
      <c r="L28" s="31"/>
    </row>
    <row r="29" spans="2:12" s="1" customFormat="1" ht="7" customHeight="1" x14ac:dyDescent="0.2">
      <c r="B29" s="31"/>
      <c r="D29" s="55"/>
      <c r="E29" s="55"/>
      <c r="F29" s="55"/>
      <c r="G29" s="55"/>
      <c r="H29" s="55"/>
      <c r="I29" s="55"/>
      <c r="J29" s="55"/>
      <c r="K29" s="55"/>
      <c r="L29" s="31"/>
    </row>
    <row r="30" spans="2:12" s="1" customFormat="1" ht="25.4" customHeight="1" x14ac:dyDescent="0.2">
      <c r="B30" s="31"/>
      <c r="D30" s="92" t="s">
        <v>34</v>
      </c>
      <c r="J30" s="68">
        <f>ROUND(J119, 2)</f>
        <v>0</v>
      </c>
      <c r="L30" s="31"/>
    </row>
    <row r="31" spans="2:12" s="1" customFormat="1" ht="7" customHeight="1" x14ac:dyDescent="0.2">
      <c r="B31" s="31"/>
      <c r="D31" s="55"/>
      <c r="E31" s="55"/>
      <c r="F31" s="55"/>
      <c r="G31" s="55"/>
      <c r="H31" s="55"/>
      <c r="I31" s="55"/>
      <c r="J31" s="55"/>
      <c r="K31" s="55"/>
      <c r="L31" s="31"/>
    </row>
    <row r="32" spans="2:12" s="1" customFormat="1" ht="14.4" customHeight="1" x14ac:dyDescent="0.2">
      <c r="B32" s="31"/>
      <c r="F32" s="34" t="s">
        <v>36</v>
      </c>
      <c r="I32" s="34" t="s">
        <v>35</v>
      </c>
      <c r="J32" s="34" t="s">
        <v>37</v>
      </c>
      <c r="L32" s="31"/>
    </row>
    <row r="33" spans="2:12" s="1" customFormat="1" ht="14.4" customHeight="1" x14ac:dyDescent="0.2">
      <c r="B33" s="31"/>
      <c r="D33" s="57" t="s">
        <v>38</v>
      </c>
      <c r="E33" s="36" t="s">
        <v>39</v>
      </c>
      <c r="F33" s="93">
        <f>ROUND((SUM(BE119:BE133)),  2)</f>
        <v>0</v>
      </c>
      <c r="G33" s="94"/>
      <c r="H33" s="94"/>
      <c r="I33" s="95">
        <v>0.2</v>
      </c>
      <c r="J33" s="93">
        <f>ROUND(((SUM(BE119:BE133))*I33),  2)</f>
        <v>0</v>
      </c>
      <c r="L33" s="31"/>
    </row>
    <row r="34" spans="2:12" s="1" customFormat="1" ht="14.4" customHeight="1" x14ac:dyDescent="0.2">
      <c r="B34" s="31"/>
      <c r="E34" s="36" t="s">
        <v>40</v>
      </c>
      <c r="F34" s="93">
        <f>ROUND((SUM(BF119:BF133)),  2)</f>
        <v>0</v>
      </c>
      <c r="G34" s="94"/>
      <c r="H34" s="94"/>
      <c r="I34" s="95">
        <v>0.2</v>
      </c>
      <c r="J34" s="93">
        <f>ROUND(((SUM(BF119:BF133))*I34),  2)</f>
        <v>0</v>
      </c>
      <c r="L34" s="31"/>
    </row>
    <row r="35" spans="2:12" s="1" customFormat="1" ht="14.4" hidden="1" customHeight="1" x14ac:dyDescent="0.2">
      <c r="B35" s="31"/>
      <c r="E35" s="26" t="s">
        <v>41</v>
      </c>
      <c r="F35" s="96">
        <f>ROUND((SUM(BG119:BG133)),  2)</f>
        <v>0</v>
      </c>
      <c r="I35" s="97">
        <v>0.2</v>
      </c>
      <c r="J35" s="96">
        <f>0</f>
        <v>0</v>
      </c>
      <c r="L35" s="31"/>
    </row>
    <row r="36" spans="2:12" s="1" customFormat="1" ht="14.4" hidden="1" customHeight="1" x14ac:dyDescent="0.2">
      <c r="B36" s="31"/>
      <c r="E36" s="26" t="s">
        <v>42</v>
      </c>
      <c r="F36" s="96">
        <f>ROUND((SUM(BH119:BH133)),  2)</f>
        <v>0</v>
      </c>
      <c r="I36" s="97">
        <v>0.2</v>
      </c>
      <c r="J36" s="96">
        <f>0</f>
        <v>0</v>
      </c>
      <c r="L36" s="31"/>
    </row>
    <row r="37" spans="2:12" s="1" customFormat="1" ht="14.4" hidden="1" customHeight="1" x14ac:dyDescent="0.2">
      <c r="B37" s="31"/>
      <c r="E37" s="36" t="s">
        <v>43</v>
      </c>
      <c r="F37" s="93">
        <f>ROUND((SUM(BI119:BI133)),  2)</f>
        <v>0</v>
      </c>
      <c r="G37" s="94"/>
      <c r="H37" s="94"/>
      <c r="I37" s="95">
        <v>0</v>
      </c>
      <c r="J37" s="93">
        <f>0</f>
        <v>0</v>
      </c>
      <c r="L37" s="31"/>
    </row>
    <row r="38" spans="2:12" s="1" customFormat="1" ht="7" customHeight="1" x14ac:dyDescent="0.2">
      <c r="B38" s="31"/>
      <c r="L38" s="31"/>
    </row>
    <row r="39" spans="2:12" s="1" customFormat="1" ht="25.4" customHeight="1" x14ac:dyDescent="0.2">
      <c r="B39" s="31"/>
      <c r="C39" s="98"/>
      <c r="D39" s="99" t="s">
        <v>44</v>
      </c>
      <c r="E39" s="59"/>
      <c r="F39" s="59"/>
      <c r="G39" s="100" t="s">
        <v>45</v>
      </c>
      <c r="H39" s="101" t="s">
        <v>46</v>
      </c>
      <c r="I39" s="59"/>
      <c r="J39" s="102">
        <f>SUM(J30:J37)</f>
        <v>0</v>
      </c>
      <c r="K39" s="103"/>
      <c r="L39" s="31"/>
    </row>
    <row r="40" spans="2:12" s="1" customFormat="1" ht="14.4" customHeight="1" x14ac:dyDescent="0.2">
      <c r="B40" s="31"/>
      <c r="L40" s="31"/>
    </row>
    <row r="41" spans="2:12" ht="14.4" customHeight="1" x14ac:dyDescent="0.2">
      <c r="B41" s="19"/>
      <c r="L41" s="19"/>
    </row>
    <row r="42" spans="2:12" ht="14.4" customHeight="1" x14ac:dyDescent="0.2">
      <c r="B42" s="19"/>
      <c r="L42" s="19"/>
    </row>
    <row r="43" spans="2:12" ht="14.4" customHeight="1" x14ac:dyDescent="0.2">
      <c r="B43" s="19"/>
      <c r="L43" s="19"/>
    </row>
    <row r="44" spans="2:12" ht="14.4" customHeight="1" x14ac:dyDescent="0.2">
      <c r="B44" s="19"/>
      <c r="L44" s="19"/>
    </row>
    <row r="45" spans="2:12" ht="14.4" customHeight="1" x14ac:dyDescent="0.2">
      <c r="B45" s="19"/>
      <c r="L45" s="19"/>
    </row>
    <row r="46" spans="2:12" ht="14.4" customHeight="1" x14ac:dyDescent="0.2">
      <c r="B46" s="19"/>
      <c r="L46" s="19"/>
    </row>
    <row r="47" spans="2:12" ht="14.4" customHeight="1" x14ac:dyDescent="0.2">
      <c r="B47" s="19"/>
      <c r="L47" s="19"/>
    </row>
    <row r="48" spans="2:12" ht="14.4" customHeight="1" x14ac:dyDescent="0.2">
      <c r="B48" s="19"/>
      <c r="L48" s="19"/>
    </row>
    <row r="49" spans="2:12" ht="14.4" customHeight="1" x14ac:dyDescent="0.2">
      <c r="B49" s="19"/>
      <c r="L49" s="19"/>
    </row>
    <row r="50" spans="2:12" s="1" customFormat="1" ht="14.4" customHeight="1" x14ac:dyDescent="0.2">
      <c r="B50" s="31"/>
      <c r="D50" s="43" t="s">
        <v>47</v>
      </c>
      <c r="E50" s="44"/>
      <c r="F50" s="44"/>
      <c r="G50" s="43" t="s">
        <v>48</v>
      </c>
      <c r="H50" s="44"/>
      <c r="I50" s="44"/>
      <c r="J50" s="44"/>
      <c r="K50" s="44"/>
      <c r="L50" s="31"/>
    </row>
    <row r="51" spans="2:12" ht="10" x14ac:dyDescent="0.2">
      <c r="B51" s="19"/>
      <c r="L51" s="19"/>
    </row>
    <row r="52" spans="2:12" ht="10" x14ac:dyDescent="0.2">
      <c r="B52" s="19"/>
      <c r="L52" s="19"/>
    </row>
    <row r="53" spans="2:12" ht="10" x14ac:dyDescent="0.2">
      <c r="B53" s="19"/>
      <c r="L53" s="19"/>
    </row>
    <row r="54" spans="2:12" ht="10" x14ac:dyDescent="0.2">
      <c r="B54" s="19"/>
      <c r="L54" s="19"/>
    </row>
    <row r="55" spans="2:12" ht="10" x14ac:dyDescent="0.2">
      <c r="B55" s="19"/>
      <c r="L55" s="19"/>
    </row>
    <row r="56" spans="2:12" ht="10" x14ac:dyDescent="0.2">
      <c r="B56" s="19"/>
      <c r="L56" s="19"/>
    </row>
    <row r="57" spans="2:12" ht="10" x14ac:dyDescent="0.2">
      <c r="B57" s="19"/>
      <c r="L57" s="19"/>
    </row>
    <row r="58" spans="2:12" ht="10" x14ac:dyDescent="0.2">
      <c r="B58" s="19"/>
      <c r="L58" s="19"/>
    </row>
    <row r="59" spans="2:12" ht="10" x14ac:dyDescent="0.2">
      <c r="B59" s="19"/>
      <c r="L59" s="19"/>
    </row>
    <row r="60" spans="2:12" ht="10" x14ac:dyDescent="0.2">
      <c r="B60" s="19"/>
      <c r="L60" s="19"/>
    </row>
    <row r="61" spans="2:12" s="1" customFormat="1" ht="12.5" x14ac:dyDescent="0.2">
      <c r="B61" s="31"/>
      <c r="D61" s="45" t="s">
        <v>49</v>
      </c>
      <c r="E61" s="33"/>
      <c r="F61" s="104" t="s">
        <v>50</v>
      </c>
      <c r="G61" s="45" t="s">
        <v>49</v>
      </c>
      <c r="H61" s="33"/>
      <c r="I61" s="33"/>
      <c r="J61" s="105" t="s">
        <v>50</v>
      </c>
      <c r="K61" s="33"/>
      <c r="L61" s="31"/>
    </row>
    <row r="62" spans="2:12" ht="10" x14ac:dyDescent="0.2">
      <c r="B62" s="19"/>
      <c r="L62" s="19"/>
    </row>
    <row r="63" spans="2:12" ht="10" x14ac:dyDescent="0.2">
      <c r="B63" s="19"/>
      <c r="L63" s="19"/>
    </row>
    <row r="64" spans="2:12" ht="10" x14ac:dyDescent="0.2">
      <c r="B64" s="19"/>
      <c r="L64" s="19"/>
    </row>
    <row r="65" spans="2:12" s="1" customFormat="1" ht="13" x14ac:dyDescent="0.2">
      <c r="B65" s="31"/>
      <c r="D65" s="43" t="s">
        <v>51</v>
      </c>
      <c r="E65" s="44"/>
      <c r="F65" s="44"/>
      <c r="G65" s="43" t="s">
        <v>52</v>
      </c>
      <c r="H65" s="44"/>
      <c r="I65" s="44"/>
      <c r="J65" s="44"/>
      <c r="K65" s="44"/>
      <c r="L65" s="31"/>
    </row>
    <row r="66" spans="2:12" ht="10" x14ac:dyDescent="0.2">
      <c r="B66" s="19"/>
      <c r="L66" s="19"/>
    </row>
    <row r="67" spans="2:12" ht="10" x14ac:dyDescent="0.2">
      <c r="B67" s="19"/>
      <c r="L67" s="19"/>
    </row>
    <row r="68" spans="2:12" ht="10" x14ac:dyDescent="0.2">
      <c r="B68" s="19"/>
      <c r="L68" s="19"/>
    </row>
    <row r="69" spans="2:12" ht="10" x14ac:dyDescent="0.2">
      <c r="B69" s="19"/>
      <c r="L69" s="19"/>
    </row>
    <row r="70" spans="2:12" ht="10" x14ac:dyDescent="0.2">
      <c r="B70" s="19"/>
      <c r="L70" s="19"/>
    </row>
    <row r="71" spans="2:12" ht="10" x14ac:dyDescent="0.2">
      <c r="B71" s="19"/>
      <c r="L71" s="19"/>
    </row>
    <row r="72" spans="2:12" ht="10" x14ac:dyDescent="0.2">
      <c r="B72" s="19"/>
      <c r="L72" s="19"/>
    </row>
    <row r="73" spans="2:12" ht="10" x14ac:dyDescent="0.2">
      <c r="B73" s="19"/>
      <c r="L73" s="19"/>
    </row>
    <row r="74" spans="2:12" ht="10" x14ac:dyDescent="0.2">
      <c r="B74" s="19"/>
      <c r="L74" s="19"/>
    </row>
    <row r="75" spans="2:12" ht="10" x14ac:dyDescent="0.2">
      <c r="B75" s="19"/>
      <c r="L75" s="19"/>
    </row>
    <row r="76" spans="2:12" s="1" customFormat="1" ht="12.5" x14ac:dyDescent="0.2">
      <c r="B76" s="31"/>
      <c r="D76" s="45" t="s">
        <v>49</v>
      </c>
      <c r="E76" s="33"/>
      <c r="F76" s="104" t="s">
        <v>50</v>
      </c>
      <c r="G76" s="45" t="s">
        <v>49</v>
      </c>
      <c r="H76" s="33"/>
      <c r="I76" s="33"/>
      <c r="J76" s="105" t="s">
        <v>50</v>
      </c>
      <c r="K76" s="33"/>
      <c r="L76" s="31"/>
    </row>
    <row r="77" spans="2:12" s="1" customFormat="1" ht="14.4" customHeight="1" x14ac:dyDescent="0.2">
      <c r="B77" s="46"/>
      <c r="C77" s="47"/>
      <c r="D77" s="47"/>
      <c r="E77" s="47"/>
      <c r="F77" s="47"/>
      <c r="G77" s="47"/>
      <c r="H77" s="47"/>
      <c r="I77" s="47"/>
      <c r="J77" s="47"/>
      <c r="K77" s="47"/>
      <c r="L77" s="31"/>
    </row>
    <row r="81" spans="2:47" s="1" customFormat="1" ht="7" customHeight="1" x14ac:dyDescent="0.2">
      <c r="B81" s="48"/>
      <c r="C81" s="49"/>
      <c r="D81" s="49"/>
      <c r="E81" s="49"/>
      <c r="F81" s="49"/>
      <c r="G81" s="49"/>
      <c r="H81" s="49"/>
      <c r="I81" s="49"/>
      <c r="J81" s="49"/>
      <c r="K81" s="49"/>
      <c r="L81" s="31"/>
    </row>
    <row r="82" spans="2:47" s="1" customFormat="1" ht="25" customHeight="1" x14ac:dyDescent="0.2">
      <c r="B82" s="31"/>
      <c r="C82" s="20" t="s">
        <v>101</v>
      </c>
      <c r="L82" s="31"/>
    </row>
    <row r="83" spans="2:47" s="1" customFormat="1" ht="7" customHeight="1" x14ac:dyDescent="0.2">
      <c r="B83" s="31"/>
      <c r="L83" s="31"/>
    </row>
    <row r="84" spans="2:47" s="1" customFormat="1" ht="12" customHeight="1" x14ac:dyDescent="0.2">
      <c r="B84" s="31"/>
      <c r="C84" s="26" t="s">
        <v>15</v>
      </c>
      <c r="L84" s="31"/>
    </row>
    <row r="85" spans="2:47" s="1" customFormat="1" ht="26.25" customHeight="1" x14ac:dyDescent="0.2">
      <c r="B85" s="31"/>
      <c r="E85" s="233" t="str">
        <f>E7</f>
        <v>Opatrenia na zlepšenie zadržiavania vody na pozemkoch Urbár Rudina Pozemkové spoločenstvo</v>
      </c>
      <c r="F85" s="234"/>
      <c r="G85" s="234"/>
      <c r="H85" s="234"/>
      <c r="L85" s="31"/>
    </row>
    <row r="86" spans="2:47" s="1" customFormat="1" ht="12" customHeight="1" x14ac:dyDescent="0.2">
      <c r="B86" s="31"/>
      <c r="C86" s="26" t="s">
        <v>99</v>
      </c>
      <c r="L86" s="31"/>
    </row>
    <row r="87" spans="2:47" s="1" customFormat="1" ht="16.5" customHeight="1" x14ac:dyDescent="0.2">
      <c r="B87" s="31"/>
      <c r="E87" s="191" t="str">
        <f>E9</f>
        <v>4 - Odvodňovacia priekopa</v>
      </c>
      <c r="F87" s="235"/>
      <c r="G87" s="235"/>
      <c r="H87" s="235"/>
      <c r="L87" s="31"/>
    </row>
    <row r="88" spans="2:47" s="1" customFormat="1" ht="7" customHeight="1" x14ac:dyDescent="0.2">
      <c r="B88" s="31"/>
      <c r="L88" s="31"/>
    </row>
    <row r="89" spans="2:47" s="1" customFormat="1" ht="12" customHeight="1" x14ac:dyDescent="0.2">
      <c r="B89" s="31"/>
      <c r="C89" s="26" t="s">
        <v>19</v>
      </c>
      <c r="F89" s="24" t="str">
        <f>F12</f>
        <v xml:space="preserve">Rudina </v>
      </c>
      <c r="I89" s="26" t="s">
        <v>21</v>
      </c>
      <c r="J89" s="54">
        <f>IF(J12="","",J12)</f>
        <v>0</v>
      </c>
      <c r="L89" s="31"/>
    </row>
    <row r="90" spans="2:47" s="1" customFormat="1" ht="7" customHeight="1" x14ac:dyDescent="0.2">
      <c r="B90" s="31"/>
      <c r="L90" s="31"/>
    </row>
    <row r="91" spans="2:47" s="1" customFormat="1" ht="25.65" customHeight="1" x14ac:dyDescent="0.2">
      <c r="B91" s="31"/>
      <c r="C91" s="26" t="s">
        <v>22</v>
      </c>
      <c r="F91" s="24" t="str">
        <f>E15</f>
        <v>Urbár Rudina Pozemkové spoločenstvo</v>
      </c>
      <c r="I91" s="26" t="s">
        <v>28</v>
      </c>
      <c r="J91" s="29" t="str">
        <f>E21</f>
        <v>Ing.arch.Stanislav Sýkora</v>
      </c>
      <c r="L91" s="31"/>
    </row>
    <row r="92" spans="2:47" s="1" customFormat="1" ht="15.15" customHeight="1" x14ac:dyDescent="0.2">
      <c r="B92" s="31"/>
      <c r="C92" s="26" t="s">
        <v>26</v>
      </c>
      <c r="F92" s="24" t="str">
        <f>IF(E18="","",E18)</f>
        <v>Vyplň údaj</v>
      </c>
      <c r="I92" s="26" t="s">
        <v>31</v>
      </c>
      <c r="J92" s="29" t="str">
        <f>E24</f>
        <v>Stanislav Hlubina</v>
      </c>
      <c r="L92" s="31"/>
    </row>
    <row r="93" spans="2:47" s="1" customFormat="1" ht="10.25" customHeight="1" x14ac:dyDescent="0.2">
      <c r="B93" s="31"/>
      <c r="L93" s="31"/>
    </row>
    <row r="94" spans="2:47" s="1" customFormat="1" ht="29.25" customHeight="1" x14ac:dyDescent="0.2">
      <c r="B94" s="31"/>
      <c r="C94" s="106" t="s">
        <v>102</v>
      </c>
      <c r="D94" s="98"/>
      <c r="E94" s="98"/>
      <c r="F94" s="98"/>
      <c r="G94" s="98"/>
      <c r="H94" s="98"/>
      <c r="I94" s="98"/>
      <c r="J94" s="107" t="s">
        <v>103</v>
      </c>
      <c r="K94" s="98"/>
      <c r="L94" s="31"/>
    </row>
    <row r="95" spans="2:47" s="1" customFormat="1" ht="10.25" customHeight="1" x14ac:dyDescent="0.2">
      <c r="B95" s="31"/>
      <c r="L95" s="31"/>
    </row>
    <row r="96" spans="2:47" s="1" customFormat="1" ht="22.75" customHeight="1" x14ac:dyDescent="0.2">
      <c r="B96" s="31"/>
      <c r="C96" s="108" t="s">
        <v>104</v>
      </c>
      <c r="J96" s="68">
        <f>J119</f>
        <v>0</v>
      </c>
      <c r="L96" s="31"/>
      <c r="AU96" s="16" t="s">
        <v>105</v>
      </c>
    </row>
    <row r="97" spans="2:12" s="8" customFormat="1" ht="25" customHeight="1" x14ac:dyDescent="0.2">
      <c r="B97" s="109"/>
      <c r="D97" s="110" t="s">
        <v>106</v>
      </c>
      <c r="E97" s="111"/>
      <c r="F97" s="111"/>
      <c r="G97" s="111"/>
      <c r="H97" s="111"/>
      <c r="I97" s="111"/>
      <c r="J97" s="112">
        <f>J120</f>
        <v>0</v>
      </c>
      <c r="L97" s="109"/>
    </row>
    <row r="98" spans="2:12" s="9" customFormat="1" ht="19.899999999999999" customHeight="1" x14ac:dyDescent="0.2">
      <c r="B98" s="113"/>
      <c r="D98" s="114" t="s">
        <v>107</v>
      </c>
      <c r="E98" s="115"/>
      <c r="F98" s="115"/>
      <c r="G98" s="115"/>
      <c r="H98" s="115"/>
      <c r="I98" s="115"/>
      <c r="J98" s="116">
        <f>J121</f>
        <v>0</v>
      </c>
      <c r="L98" s="113"/>
    </row>
    <row r="99" spans="2:12" s="8" customFormat="1" ht="25" customHeight="1" x14ac:dyDescent="0.2">
      <c r="B99" s="109"/>
      <c r="D99" s="110" t="s">
        <v>110</v>
      </c>
      <c r="E99" s="111"/>
      <c r="F99" s="111"/>
      <c r="G99" s="111"/>
      <c r="H99" s="111"/>
      <c r="I99" s="111"/>
      <c r="J99" s="112">
        <f>J132</f>
        <v>0</v>
      </c>
      <c r="L99" s="109"/>
    </row>
    <row r="100" spans="2:12" s="1" customFormat="1" ht="21.75" customHeight="1" x14ac:dyDescent="0.2">
      <c r="B100" s="31"/>
      <c r="L100" s="31"/>
    </row>
    <row r="101" spans="2:12" s="1" customFormat="1" ht="7" customHeight="1" x14ac:dyDescent="0.2">
      <c r="B101" s="46"/>
      <c r="C101" s="47"/>
      <c r="D101" s="47"/>
      <c r="E101" s="47"/>
      <c r="F101" s="47"/>
      <c r="G101" s="47"/>
      <c r="H101" s="47"/>
      <c r="I101" s="47"/>
      <c r="J101" s="47"/>
      <c r="K101" s="47"/>
      <c r="L101" s="31"/>
    </row>
    <row r="105" spans="2:12" s="1" customFormat="1" ht="7" customHeight="1" x14ac:dyDescent="0.2">
      <c r="B105" s="48"/>
      <c r="C105" s="49"/>
      <c r="D105" s="49"/>
      <c r="E105" s="49"/>
      <c r="F105" s="49"/>
      <c r="G105" s="49"/>
      <c r="H105" s="49"/>
      <c r="I105" s="49"/>
      <c r="J105" s="49"/>
      <c r="K105" s="49"/>
      <c r="L105" s="31"/>
    </row>
    <row r="106" spans="2:12" s="1" customFormat="1" ht="25" customHeight="1" x14ac:dyDescent="0.2">
      <c r="B106" s="31"/>
      <c r="C106" s="20" t="s">
        <v>111</v>
      </c>
      <c r="L106" s="31"/>
    </row>
    <row r="107" spans="2:12" s="1" customFormat="1" ht="7" customHeight="1" x14ac:dyDescent="0.2">
      <c r="B107" s="31"/>
      <c r="L107" s="31"/>
    </row>
    <row r="108" spans="2:12" s="1" customFormat="1" ht="12" customHeight="1" x14ac:dyDescent="0.2">
      <c r="B108" s="31"/>
      <c r="C108" s="26" t="s">
        <v>15</v>
      </c>
      <c r="L108" s="31"/>
    </row>
    <row r="109" spans="2:12" s="1" customFormat="1" ht="26.25" customHeight="1" x14ac:dyDescent="0.2">
      <c r="B109" s="31"/>
      <c r="E109" s="233" t="str">
        <f>E7</f>
        <v>Opatrenia na zlepšenie zadržiavania vody na pozemkoch Urbár Rudina Pozemkové spoločenstvo</v>
      </c>
      <c r="F109" s="234"/>
      <c r="G109" s="234"/>
      <c r="H109" s="234"/>
      <c r="L109" s="31"/>
    </row>
    <row r="110" spans="2:12" s="1" customFormat="1" ht="12" customHeight="1" x14ac:dyDescent="0.2">
      <c r="B110" s="31"/>
      <c r="C110" s="26" t="s">
        <v>99</v>
      </c>
      <c r="L110" s="31"/>
    </row>
    <row r="111" spans="2:12" s="1" customFormat="1" ht="16.5" customHeight="1" x14ac:dyDescent="0.2">
      <c r="B111" s="31"/>
      <c r="E111" s="191" t="str">
        <f>E9</f>
        <v>4 - Odvodňovacia priekopa</v>
      </c>
      <c r="F111" s="235"/>
      <c r="G111" s="235"/>
      <c r="H111" s="235"/>
      <c r="L111" s="31"/>
    </row>
    <row r="112" spans="2:12" s="1" customFormat="1" ht="7" customHeight="1" x14ac:dyDescent="0.2">
      <c r="B112" s="31"/>
      <c r="L112" s="31"/>
    </row>
    <row r="113" spans="2:65" s="1" customFormat="1" ht="12" customHeight="1" x14ac:dyDescent="0.2">
      <c r="B113" s="31"/>
      <c r="C113" s="26" t="s">
        <v>19</v>
      </c>
      <c r="F113" s="24" t="str">
        <f>F12</f>
        <v xml:space="preserve">Rudina </v>
      </c>
      <c r="I113" s="26" t="s">
        <v>21</v>
      </c>
      <c r="J113" s="54">
        <f>IF(J12="","",J12)</f>
        <v>0</v>
      </c>
      <c r="L113" s="31"/>
    </row>
    <row r="114" spans="2:65" s="1" customFormat="1" ht="7" customHeight="1" x14ac:dyDescent="0.2">
      <c r="B114" s="31"/>
      <c r="L114" s="31"/>
    </row>
    <row r="115" spans="2:65" s="1" customFormat="1" ht="25.65" customHeight="1" x14ac:dyDescent="0.2">
      <c r="B115" s="31"/>
      <c r="C115" s="26" t="s">
        <v>22</v>
      </c>
      <c r="F115" s="24" t="str">
        <f>E15</f>
        <v>Urbár Rudina Pozemkové spoločenstvo</v>
      </c>
      <c r="I115" s="26" t="s">
        <v>28</v>
      </c>
      <c r="J115" s="29" t="str">
        <f>E21</f>
        <v>Ing.arch.Stanislav Sýkora</v>
      </c>
      <c r="L115" s="31"/>
    </row>
    <row r="116" spans="2:65" s="1" customFormat="1" ht="15.15" customHeight="1" x14ac:dyDescent="0.2">
      <c r="B116" s="31"/>
      <c r="C116" s="26" t="s">
        <v>26</v>
      </c>
      <c r="F116" s="24" t="str">
        <f>IF(E18="","",E18)</f>
        <v>Vyplň údaj</v>
      </c>
      <c r="I116" s="26" t="s">
        <v>31</v>
      </c>
      <c r="J116" s="29" t="str">
        <f>E24</f>
        <v>Stanislav Hlubina</v>
      </c>
      <c r="L116" s="31"/>
    </row>
    <row r="117" spans="2:65" s="1" customFormat="1" ht="10.25" customHeight="1" x14ac:dyDescent="0.2">
      <c r="B117" s="31"/>
      <c r="L117" s="31"/>
    </row>
    <row r="118" spans="2:65" s="10" customFormat="1" ht="29.25" customHeight="1" x14ac:dyDescent="0.2">
      <c r="B118" s="117"/>
      <c r="C118" s="118" t="s">
        <v>112</v>
      </c>
      <c r="D118" s="119" t="s">
        <v>59</v>
      </c>
      <c r="E118" s="119" t="s">
        <v>55</v>
      </c>
      <c r="F118" s="119" t="s">
        <v>56</v>
      </c>
      <c r="G118" s="119" t="s">
        <v>113</v>
      </c>
      <c r="H118" s="119" t="s">
        <v>114</v>
      </c>
      <c r="I118" s="119" t="s">
        <v>115</v>
      </c>
      <c r="J118" s="120" t="s">
        <v>103</v>
      </c>
      <c r="K118" s="121" t="s">
        <v>116</v>
      </c>
      <c r="L118" s="117"/>
      <c r="M118" s="61" t="s">
        <v>1</v>
      </c>
      <c r="N118" s="62" t="s">
        <v>38</v>
      </c>
      <c r="O118" s="62" t="s">
        <v>117</v>
      </c>
      <c r="P118" s="62" t="s">
        <v>118</v>
      </c>
      <c r="Q118" s="62" t="s">
        <v>119</v>
      </c>
      <c r="R118" s="62" t="s">
        <v>120</v>
      </c>
      <c r="S118" s="62" t="s">
        <v>121</v>
      </c>
      <c r="T118" s="63" t="s">
        <v>122</v>
      </c>
    </row>
    <row r="119" spans="2:65" s="1" customFormat="1" ht="22.75" customHeight="1" x14ac:dyDescent="0.35">
      <c r="B119" s="31"/>
      <c r="C119" s="66" t="s">
        <v>104</v>
      </c>
      <c r="J119" s="122">
        <f>BK119</f>
        <v>0</v>
      </c>
      <c r="L119" s="31"/>
      <c r="M119" s="64"/>
      <c r="N119" s="55"/>
      <c r="O119" s="55"/>
      <c r="P119" s="123">
        <f>P120+P132</f>
        <v>0</v>
      </c>
      <c r="Q119" s="55"/>
      <c r="R119" s="123">
        <f>R120+R132</f>
        <v>0</v>
      </c>
      <c r="S119" s="55"/>
      <c r="T119" s="124">
        <f>T120+T132</f>
        <v>0</v>
      </c>
      <c r="AT119" s="16" t="s">
        <v>73</v>
      </c>
      <c r="AU119" s="16" t="s">
        <v>105</v>
      </c>
      <c r="BK119" s="125">
        <f>BK120+BK132</f>
        <v>0</v>
      </c>
    </row>
    <row r="120" spans="2:65" s="11" customFormat="1" ht="25.9" customHeight="1" x14ac:dyDescent="0.35">
      <c r="B120" s="126"/>
      <c r="D120" s="127" t="s">
        <v>73</v>
      </c>
      <c r="E120" s="128" t="s">
        <v>123</v>
      </c>
      <c r="F120" s="128" t="s">
        <v>124</v>
      </c>
      <c r="I120" s="129"/>
      <c r="J120" s="130">
        <f>BK120</f>
        <v>0</v>
      </c>
      <c r="L120" s="126"/>
      <c r="M120" s="131"/>
      <c r="P120" s="132">
        <f>P121</f>
        <v>0</v>
      </c>
      <c r="R120" s="132">
        <f>R121</f>
        <v>0</v>
      </c>
      <c r="T120" s="133">
        <f>T121</f>
        <v>0</v>
      </c>
      <c r="AR120" s="127" t="s">
        <v>79</v>
      </c>
      <c r="AT120" s="134" t="s">
        <v>73</v>
      </c>
      <c r="AU120" s="134" t="s">
        <v>74</v>
      </c>
      <c r="AY120" s="127" t="s">
        <v>125</v>
      </c>
      <c r="BK120" s="135">
        <f>BK121</f>
        <v>0</v>
      </c>
    </row>
    <row r="121" spans="2:65" s="11" customFormat="1" ht="22.75" customHeight="1" x14ac:dyDescent="0.25">
      <c r="B121" s="126"/>
      <c r="D121" s="127" t="s">
        <v>73</v>
      </c>
      <c r="E121" s="136" t="s">
        <v>79</v>
      </c>
      <c r="F121" s="136" t="s">
        <v>126</v>
      </c>
      <c r="I121" s="129"/>
      <c r="J121" s="137">
        <f>BK121</f>
        <v>0</v>
      </c>
      <c r="L121" s="126"/>
      <c r="M121" s="131"/>
      <c r="P121" s="132">
        <f>SUM(P122:P131)</f>
        <v>0</v>
      </c>
      <c r="R121" s="132">
        <f>SUM(R122:R131)</f>
        <v>0</v>
      </c>
      <c r="T121" s="133">
        <f>SUM(T122:T131)</f>
        <v>0</v>
      </c>
      <c r="AR121" s="127" t="s">
        <v>79</v>
      </c>
      <c r="AT121" s="134" t="s">
        <v>73</v>
      </c>
      <c r="AU121" s="134" t="s">
        <v>79</v>
      </c>
      <c r="AY121" s="127" t="s">
        <v>125</v>
      </c>
      <c r="BK121" s="135">
        <f>SUM(BK122:BK131)</f>
        <v>0</v>
      </c>
    </row>
    <row r="122" spans="2:65" s="1" customFormat="1" ht="21.75" customHeight="1" x14ac:dyDescent="0.2">
      <c r="B122" s="138"/>
      <c r="C122" s="139" t="s">
        <v>79</v>
      </c>
      <c r="D122" s="139" t="s">
        <v>127</v>
      </c>
      <c r="E122" s="140" t="s">
        <v>201</v>
      </c>
      <c r="F122" s="141" t="s">
        <v>202</v>
      </c>
      <c r="G122" s="142" t="s">
        <v>130</v>
      </c>
      <c r="H122" s="143">
        <v>27.5</v>
      </c>
      <c r="I122" s="144"/>
      <c r="J122" s="145">
        <f>ROUND(I122*H122,2)</f>
        <v>0</v>
      </c>
      <c r="K122" s="146"/>
      <c r="L122" s="31"/>
      <c r="M122" s="147" t="s">
        <v>1</v>
      </c>
      <c r="N122" s="148" t="s">
        <v>40</v>
      </c>
      <c r="P122" s="149">
        <f>O122*H122</f>
        <v>0</v>
      </c>
      <c r="Q122" s="149">
        <v>0</v>
      </c>
      <c r="R122" s="149">
        <f>Q122*H122</f>
        <v>0</v>
      </c>
      <c r="S122" s="149">
        <v>0</v>
      </c>
      <c r="T122" s="150">
        <f>S122*H122</f>
        <v>0</v>
      </c>
      <c r="AR122" s="151" t="s">
        <v>89</v>
      </c>
      <c r="AT122" s="151" t="s">
        <v>127</v>
      </c>
      <c r="AU122" s="151" t="s">
        <v>83</v>
      </c>
      <c r="AY122" s="16" t="s">
        <v>125</v>
      </c>
      <c r="BE122" s="152">
        <f>IF(N122="základná",J122,0)</f>
        <v>0</v>
      </c>
      <c r="BF122" s="152">
        <f>IF(N122="znížená",J122,0)</f>
        <v>0</v>
      </c>
      <c r="BG122" s="152">
        <f>IF(N122="zákl. prenesená",J122,0)</f>
        <v>0</v>
      </c>
      <c r="BH122" s="152">
        <f>IF(N122="zníž. prenesená",J122,0)</f>
        <v>0</v>
      </c>
      <c r="BI122" s="152">
        <f>IF(N122="nulová",J122,0)</f>
        <v>0</v>
      </c>
      <c r="BJ122" s="16" t="s">
        <v>83</v>
      </c>
      <c r="BK122" s="152">
        <f>ROUND(I122*H122,2)</f>
        <v>0</v>
      </c>
      <c r="BL122" s="16" t="s">
        <v>89</v>
      </c>
      <c r="BM122" s="151" t="s">
        <v>203</v>
      </c>
    </row>
    <row r="123" spans="2:65" s="12" customFormat="1" ht="10" x14ac:dyDescent="0.2">
      <c r="B123" s="153"/>
      <c r="D123" s="154" t="s">
        <v>132</v>
      </c>
      <c r="E123" s="155" t="s">
        <v>1</v>
      </c>
      <c r="F123" s="156" t="s">
        <v>204</v>
      </c>
      <c r="H123" s="155" t="s">
        <v>1</v>
      </c>
      <c r="I123" s="157"/>
      <c r="L123" s="153"/>
      <c r="M123" s="158"/>
      <c r="T123" s="159"/>
      <c r="AT123" s="155" t="s">
        <v>132</v>
      </c>
      <c r="AU123" s="155" t="s">
        <v>83</v>
      </c>
      <c r="AV123" s="12" t="s">
        <v>79</v>
      </c>
      <c r="AW123" s="12" t="s">
        <v>30</v>
      </c>
      <c r="AX123" s="12" t="s">
        <v>74</v>
      </c>
      <c r="AY123" s="155" t="s">
        <v>125</v>
      </c>
    </row>
    <row r="124" spans="2:65" s="13" customFormat="1" ht="10" x14ac:dyDescent="0.2">
      <c r="B124" s="160"/>
      <c r="D124" s="154" t="s">
        <v>132</v>
      </c>
      <c r="E124" s="161" t="s">
        <v>1</v>
      </c>
      <c r="F124" s="162" t="s">
        <v>205</v>
      </c>
      <c r="H124" s="163">
        <v>27.5</v>
      </c>
      <c r="I124" s="164"/>
      <c r="L124" s="160"/>
      <c r="M124" s="165"/>
      <c r="T124" s="166"/>
      <c r="AT124" s="161" t="s">
        <v>132</v>
      </c>
      <c r="AU124" s="161" t="s">
        <v>83</v>
      </c>
      <c r="AV124" s="13" t="s">
        <v>83</v>
      </c>
      <c r="AW124" s="13" t="s">
        <v>30</v>
      </c>
      <c r="AX124" s="13" t="s">
        <v>74</v>
      </c>
      <c r="AY124" s="161" t="s">
        <v>125</v>
      </c>
    </row>
    <row r="125" spans="2:65" s="14" customFormat="1" ht="10" x14ac:dyDescent="0.2">
      <c r="B125" s="167"/>
      <c r="D125" s="154" t="s">
        <v>132</v>
      </c>
      <c r="E125" s="168" t="s">
        <v>1</v>
      </c>
      <c r="F125" s="169" t="s">
        <v>135</v>
      </c>
      <c r="H125" s="170">
        <v>27.5</v>
      </c>
      <c r="I125" s="171"/>
      <c r="L125" s="167"/>
      <c r="M125" s="172"/>
      <c r="T125" s="173"/>
      <c r="AT125" s="168" t="s">
        <v>132</v>
      </c>
      <c r="AU125" s="168" t="s">
        <v>83</v>
      </c>
      <c r="AV125" s="14" t="s">
        <v>89</v>
      </c>
      <c r="AW125" s="14" t="s">
        <v>30</v>
      </c>
      <c r="AX125" s="14" t="s">
        <v>79</v>
      </c>
      <c r="AY125" s="168" t="s">
        <v>125</v>
      </c>
    </row>
    <row r="126" spans="2:65" s="1" customFormat="1" ht="33" customHeight="1" x14ac:dyDescent="0.2">
      <c r="B126" s="138"/>
      <c r="C126" s="139" t="s">
        <v>83</v>
      </c>
      <c r="D126" s="139" t="s">
        <v>127</v>
      </c>
      <c r="E126" s="140" t="s">
        <v>206</v>
      </c>
      <c r="F126" s="141" t="s">
        <v>207</v>
      </c>
      <c r="G126" s="142" t="s">
        <v>130</v>
      </c>
      <c r="H126" s="143">
        <v>27.5</v>
      </c>
      <c r="I126" s="144"/>
      <c r="J126" s="145">
        <f>ROUND(I126*H126,2)</f>
        <v>0</v>
      </c>
      <c r="K126" s="146"/>
      <c r="L126" s="31"/>
      <c r="M126" s="147" t="s">
        <v>1</v>
      </c>
      <c r="N126" s="148" t="s">
        <v>40</v>
      </c>
      <c r="P126" s="149">
        <f>O126*H126</f>
        <v>0</v>
      </c>
      <c r="Q126" s="149">
        <v>0</v>
      </c>
      <c r="R126" s="149">
        <f>Q126*H126</f>
        <v>0</v>
      </c>
      <c r="S126" s="149">
        <v>0</v>
      </c>
      <c r="T126" s="150">
        <f>S126*H126</f>
        <v>0</v>
      </c>
      <c r="AR126" s="151" t="s">
        <v>89</v>
      </c>
      <c r="AT126" s="151" t="s">
        <v>127</v>
      </c>
      <c r="AU126" s="151" t="s">
        <v>83</v>
      </c>
      <c r="AY126" s="16" t="s">
        <v>125</v>
      </c>
      <c r="BE126" s="152">
        <f>IF(N126="základná",J126,0)</f>
        <v>0</v>
      </c>
      <c r="BF126" s="152">
        <f>IF(N126="znížená",J126,0)</f>
        <v>0</v>
      </c>
      <c r="BG126" s="152">
        <f>IF(N126="zákl. prenesená",J126,0)</f>
        <v>0</v>
      </c>
      <c r="BH126" s="152">
        <f>IF(N126="zníž. prenesená",J126,0)</f>
        <v>0</v>
      </c>
      <c r="BI126" s="152">
        <f>IF(N126="nulová",J126,0)</f>
        <v>0</v>
      </c>
      <c r="BJ126" s="16" t="s">
        <v>83</v>
      </c>
      <c r="BK126" s="152">
        <f>ROUND(I126*H126,2)</f>
        <v>0</v>
      </c>
      <c r="BL126" s="16" t="s">
        <v>89</v>
      </c>
      <c r="BM126" s="151" t="s">
        <v>208</v>
      </c>
    </row>
    <row r="127" spans="2:65" s="1" customFormat="1" ht="24.15" customHeight="1" x14ac:dyDescent="0.2">
      <c r="B127" s="138"/>
      <c r="C127" s="139" t="s">
        <v>86</v>
      </c>
      <c r="D127" s="139" t="s">
        <v>127</v>
      </c>
      <c r="E127" s="140" t="s">
        <v>139</v>
      </c>
      <c r="F127" s="141" t="s">
        <v>140</v>
      </c>
      <c r="G127" s="142" t="s">
        <v>130</v>
      </c>
      <c r="H127" s="143">
        <v>27.5</v>
      </c>
      <c r="I127" s="144"/>
      <c r="J127" s="145">
        <f>ROUND(I127*H127,2)</f>
        <v>0</v>
      </c>
      <c r="K127" s="146"/>
      <c r="L127" s="31"/>
      <c r="M127" s="147" t="s">
        <v>1</v>
      </c>
      <c r="N127" s="148" t="s">
        <v>40</v>
      </c>
      <c r="P127" s="149">
        <f>O127*H127</f>
        <v>0</v>
      </c>
      <c r="Q127" s="149">
        <v>0</v>
      </c>
      <c r="R127" s="149">
        <f>Q127*H127</f>
        <v>0</v>
      </c>
      <c r="S127" s="149">
        <v>0</v>
      </c>
      <c r="T127" s="150">
        <f>S127*H127</f>
        <v>0</v>
      </c>
      <c r="AR127" s="151" t="s">
        <v>89</v>
      </c>
      <c r="AT127" s="151" t="s">
        <v>127</v>
      </c>
      <c r="AU127" s="151" t="s">
        <v>83</v>
      </c>
      <c r="AY127" s="16" t="s">
        <v>125</v>
      </c>
      <c r="BE127" s="152">
        <f>IF(N127="základná",J127,0)</f>
        <v>0</v>
      </c>
      <c r="BF127" s="152">
        <f>IF(N127="znížená",J127,0)</f>
        <v>0</v>
      </c>
      <c r="BG127" s="152">
        <f>IF(N127="zákl. prenesená",J127,0)</f>
        <v>0</v>
      </c>
      <c r="BH127" s="152">
        <f>IF(N127="zníž. prenesená",J127,0)</f>
        <v>0</v>
      </c>
      <c r="BI127" s="152">
        <f>IF(N127="nulová",J127,0)</f>
        <v>0</v>
      </c>
      <c r="BJ127" s="16" t="s">
        <v>83</v>
      </c>
      <c r="BK127" s="152">
        <f>ROUND(I127*H127,2)</f>
        <v>0</v>
      </c>
      <c r="BL127" s="16" t="s">
        <v>89</v>
      </c>
      <c r="BM127" s="151" t="s">
        <v>209</v>
      </c>
    </row>
    <row r="128" spans="2:65" s="1" customFormat="1" ht="24.15" customHeight="1" x14ac:dyDescent="0.2">
      <c r="B128" s="138"/>
      <c r="C128" s="139" t="s">
        <v>89</v>
      </c>
      <c r="D128" s="139" t="s">
        <v>127</v>
      </c>
      <c r="E128" s="140" t="s">
        <v>142</v>
      </c>
      <c r="F128" s="141" t="s">
        <v>143</v>
      </c>
      <c r="G128" s="142" t="s">
        <v>130</v>
      </c>
      <c r="H128" s="143">
        <v>27.5</v>
      </c>
      <c r="I128" s="144"/>
      <c r="J128" s="145">
        <f>ROUND(I128*H128,2)</f>
        <v>0</v>
      </c>
      <c r="K128" s="146"/>
      <c r="L128" s="31"/>
      <c r="M128" s="147" t="s">
        <v>1</v>
      </c>
      <c r="N128" s="148" t="s">
        <v>40</v>
      </c>
      <c r="P128" s="149">
        <f>O128*H128</f>
        <v>0</v>
      </c>
      <c r="Q128" s="149">
        <v>0</v>
      </c>
      <c r="R128" s="149">
        <f>Q128*H128</f>
        <v>0</v>
      </c>
      <c r="S128" s="149">
        <v>0</v>
      </c>
      <c r="T128" s="150">
        <f>S128*H128</f>
        <v>0</v>
      </c>
      <c r="AR128" s="151" t="s">
        <v>89</v>
      </c>
      <c r="AT128" s="151" t="s">
        <v>127</v>
      </c>
      <c r="AU128" s="151" t="s">
        <v>83</v>
      </c>
      <c r="AY128" s="16" t="s">
        <v>125</v>
      </c>
      <c r="BE128" s="152">
        <f>IF(N128="základná",J128,0)</f>
        <v>0</v>
      </c>
      <c r="BF128" s="152">
        <f>IF(N128="znížená",J128,0)</f>
        <v>0</v>
      </c>
      <c r="BG128" s="152">
        <f>IF(N128="zákl. prenesená",J128,0)</f>
        <v>0</v>
      </c>
      <c r="BH128" s="152">
        <f>IF(N128="zníž. prenesená",J128,0)</f>
        <v>0</v>
      </c>
      <c r="BI128" s="152">
        <f>IF(N128="nulová",J128,0)</f>
        <v>0</v>
      </c>
      <c r="BJ128" s="16" t="s">
        <v>83</v>
      </c>
      <c r="BK128" s="152">
        <f>ROUND(I128*H128,2)</f>
        <v>0</v>
      </c>
      <c r="BL128" s="16" t="s">
        <v>89</v>
      </c>
      <c r="BM128" s="151" t="s">
        <v>210</v>
      </c>
    </row>
    <row r="129" spans="2:65" s="1" customFormat="1" ht="24.15" customHeight="1" x14ac:dyDescent="0.2">
      <c r="B129" s="138"/>
      <c r="C129" s="139" t="s">
        <v>92</v>
      </c>
      <c r="D129" s="139" t="s">
        <v>127</v>
      </c>
      <c r="E129" s="140" t="s">
        <v>196</v>
      </c>
      <c r="F129" s="141" t="s">
        <v>197</v>
      </c>
      <c r="G129" s="142" t="s">
        <v>192</v>
      </c>
      <c r="H129" s="143">
        <v>165</v>
      </c>
      <c r="I129" s="144"/>
      <c r="J129" s="145">
        <f>ROUND(I129*H129,2)</f>
        <v>0</v>
      </c>
      <c r="K129" s="146"/>
      <c r="L129" s="31"/>
      <c r="M129" s="147" t="s">
        <v>1</v>
      </c>
      <c r="N129" s="148" t="s">
        <v>40</v>
      </c>
      <c r="P129" s="149">
        <f>O129*H129</f>
        <v>0</v>
      </c>
      <c r="Q129" s="149">
        <v>0</v>
      </c>
      <c r="R129" s="149">
        <f>Q129*H129</f>
        <v>0</v>
      </c>
      <c r="S129" s="149">
        <v>0</v>
      </c>
      <c r="T129" s="150">
        <f>S129*H129</f>
        <v>0</v>
      </c>
      <c r="AR129" s="151" t="s">
        <v>89</v>
      </c>
      <c r="AT129" s="151" t="s">
        <v>127</v>
      </c>
      <c r="AU129" s="151" t="s">
        <v>83</v>
      </c>
      <c r="AY129" s="16" t="s">
        <v>125</v>
      </c>
      <c r="BE129" s="152">
        <f>IF(N129="základná",J129,0)</f>
        <v>0</v>
      </c>
      <c r="BF129" s="152">
        <f>IF(N129="znížená",J129,0)</f>
        <v>0</v>
      </c>
      <c r="BG129" s="152">
        <f>IF(N129="zákl. prenesená",J129,0)</f>
        <v>0</v>
      </c>
      <c r="BH129" s="152">
        <f>IF(N129="zníž. prenesená",J129,0)</f>
        <v>0</v>
      </c>
      <c r="BI129" s="152">
        <f>IF(N129="nulová",J129,0)</f>
        <v>0</v>
      </c>
      <c r="BJ129" s="16" t="s">
        <v>83</v>
      </c>
      <c r="BK129" s="152">
        <f>ROUND(I129*H129,2)</f>
        <v>0</v>
      </c>
      <c r="BL129" s="16" t="s">
        <v>89</v>
      </c>
      <c r="BM129" s="151" t="s">
        <v>211</v>
      </c>
    </row>
    <row r="130" spans="2:65" s="13" customFormat="1" ht="10" x14ac:dyDescent="0.2">
      <c r="B130" s="160"/>
      <c r="D130" s="154" t="s">
        <v>132</v>
      </c>
      <c r="E130" s="161" t="s">
        <v>1</v>
      </c>
      <c r="F130" s="162" t="s">
        <v>212</v>
      </c>
      <c r="H130" s="163">
        <v>165</v>
      </c>
      <c r="I130" s="164"/>
      <c r="L130" s="160"/>
      <c r="M130" s="165"/>
      <c r="T130" s="166"/>
      <c r="AT130" s="161" t="s">
        <v>132</v>
      </c>
      <c r="AU130" s="161" t="s">
        <v>83</v>
      </c>
      <c r="AV130" s="13" t="s">
        <v>83</v>
      </c>
      <c r="AW130" s="13" t="s">
        <v>30</v>
      </c>
      <c r="AX130" s="13" t="s">
        <v>74</v>
      </c>
      <c r="AY130" s="161" t="s">
        <v>125</v>
      </c>
    </row>
    <row r="131" spans="2:65" s="14" customFormat="1" ht="10" x14ac:dyDescent="0.2">
      <c r="B131" s="167"/>
      <c r="D131" s="154" t="s">
        <v>132</v>
      </c>
      <c r="E131" s="168" t="s">
        <v>1</v>
      </c>
      <c r="F131" s="169" t="s">
        <v>135</v>
      </c>
      <c r="H131" s="170">
        <v>165</v>
      </c>
      <c r="I131" s="171"/>
      <c r="L131" s="167"/>
      <c r="M131" s="172"/>
      <c r="T131" s="173"/>
      <c r="AT131" s="168" t="s">
        <v>132</v>
      </c>
      <c r="AU131" s="168" t="s">
        <v>83</v>
      </c>
      <c r="AV131" s="14" t="s">
        <v>89</v>
      </c>
      <c r="AW131" s="14" t="s">
        <v>30</v>
      </c>
      <c r="AX131" s="14" t="s">
        <v>79</v>
      </c>
      <c r="AY131" s="168" t="s">
        <v>125</v>
      </c>
    </row>
    <row r="132" spans="2:65" s="11" customFormat="1" ht="25.9" customHeight="1" x14ac:dyDescent="0.35">
      <c r="B132" s="126"/>
      <c r="D132" s="127" t="s">
        <v>73</v>
      </c>
      <c r="E132" s="128" t="s">
        <v>161</v>
      </c>
      <c r="F132" s="128" t="s">
        <v>162</v>
      </c>
      <c r="I132" s="129"/>
      <c r="J132" s="130">
        <f>BK132</f>
        <v>0</v>
      </c>
      <c r="L132" s="126"/>
      <c r="M132" s="131"/>
      <c r="P132" s="132">
        <f>P133</f>
        <v>0</v>
      </c>
      <c r="R132" s="132">
        <f>R133</f>
        <v>0</v>
      </c>
      <c r="T132" s="133">
        <f>T133</f>
        <v>0</v>
      </c>
      <c r="AR132" s="127" t="s">
        <v>92</v>
      </c>
      <c r="AT132" s="134" t="s">
        <v>73</v>
      </c>
      <c r="AU132" s="134" t="s">
        <v>74</v>
      </c>
      <c r="AY132" s="127" t="s">
        <v>125</v>
      </c>
      <c r="BK132" s="135">
        <f>BK133</f>
        <v>0</v>
      </c>
    </row>
    <row r="133" spans="2:65" s="1" customFormat="1" ht="16.5" customHeight="1" x14ac:dyDescent="0.2">
      <c r="B133" s="138"/>
      <c r="C133" s="139" t="s">
        <v>95</v>
      </c>
      <c r="D133" s="139" t="s">
        <v>127</v>
      </c>
      <c r="E133" s="140" t="s">
        <v>164</v>
      </c>
      <c r="F133" s="141" t="s">
        <v>165</v>
      </c>
      <c r="G133" s="142" t="s">
        <v>166</v>
      </c>
      <c r="H133" s="174"/>
      <c r="I133" s="144"/>
      <c r="J133" s="145">
        <f>ROUND(I133*H133,2)</f>
        <v>0</v>
      </c>
      <c r="K133" s="146"/>
      <c r="L133" s="31"/>
      <c r="M133" s="175" t="s">
        <v>1</v>
      </c>
      <c r="N133" s="176" t="s">
        <v>40</v>
      </c>
      <c r="O133" s="177"/>
      <c r="P133" s="178">
        <f>O133*H133</f>
        <v>0</v>
      </c>
      <c r="Q133" s="178">
        <v>0</v>
      </c>
      <c r="R133" s="178">
        <f>Q133*H133</f>
        <v>0</v>
      </c>
      <c r="S133" s="178">
        <v>0</v>
      </c>
      <c r="T133" s="179">
        <f>S133*H133</f>
        <v>0</v>
      </c>
      <c r="AR133" s="151" t="s">
        <v>167</v>
      </c>
      <c r="AT133" s="151" t="s">
        <v>127</v>
      </c>
      <c r="AU133" s="151" t="s">
        <v>79</v>
      </c>
      <c r="AY133" s="16" t="s">
        <v>125</v>
      </c>
      <c r="BE133" s="152">
        <f>IF(N133="základná",J133,0)</f>
        <v>0</v>
      </c>
      <c r="BF133" s="152">
        <f>IF(N133="znížená",J133,0)</f>
        <v>0</v>
      </c>
      <c r="BG133" s="152">
        <f>IF(N133="zákl. prenesená",J133,0)</f>
        <v>0</v>
      </c>
      <c r="BH133" s="152">
        <f>IF(N133="zníž. prenesená",J133,0)</f>
        <v>0</v>
      </c>
      <c r="BI133" s="152">
        <f>IF(N133="nulová",J133,0)</f>
        <v>0</v>
      </c>
      <c r="BJ133" s="16" t="s">
        <v>83</v>
      </c>
      <c r="BK133" s="152">
        <f>ROUND(I133*H133,2)</f>
        <v>0</v>
      </c>
      <c r="BL133" s="16" t="s">
        <v>167</v>
      </c>
      <c r="BM133" s="151" t="s">
        <v>213</v>
      </c>
    </row>
    <row r="134" spans="2:65" s="1" customFormat="1" ht="7" customHeight="1" x14ac:dyDescent="0.2">
      <c r="B134" s="46"/>
      <c r="C134" s="47"/>
      <c r="D134" s="47"/>
      <c r="E134" s="47"/>
      <c r="F134" s="47"/>
      <c r="G134" s="47"/>
      <c r="H134" s="47"/>
      <c r="I134" s="47"/>
      <c r="J134" s="47"/>
      <c r="K134" s="47"/>
      <c r="L134" s="31"/>
    </row>
  </sheetData>
  <autoFilter ref="C118:K133" xr:uid="{00000000-0009-0000-0000-000004000000}"/>
  <mergeCells count="9">
    <mergeCell ref="E87:H87"/>
    <mergeCell ref="E109:H109"/>
    <mergeCell ref="E111:H111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BM174"/>
  <sheetViews>
    <sheetView showGridLines="0" workbookViewId="0"/>
  </sheetViews>
  <sheetFormatPr defaultRowHeight="14.5" x14ac:dyDescent="0.2"/>
  <cols>
    <col min="1" max="1" width="8.33203125" customWidth="1"/>
    <col min="2" max="2" width="1.21875" customWidth="1"/>
    <col min="3" max="3" width="4.109375" customWidth="1"/>
    <col min="4" max="4" width="4.33203125" customWidth="1"/>
    <col min="5" max="5" width="17.109375" customWidth="1"/>
    <col min="6" max="6" width="50.77734375" customWidth="1"/>
    <col min="7" max="7" width="7.44140625" customWidth="1"/>
    <col min="8" max="8" width="14" customWidth="1"/>
    <col min="9" max="9" width="15.77734375" customWidth="1"/>
    <col min="10" max="10" width="22.33203125" customWidth="1"/>
    <col min="11" max="11" width="22.33203125" hidden="1" customWidth="1"/>
    <col min="12" max="12" width="9.33203125" customWidth="1"/>
    <col min="13" max="13" width="10.77734375" hidden="1" customWidth="1"/>
    <col min="14" max="14" width="9.33203125" hidden="1"/>
    <col min="15" max="20" width="14.10937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7" customHeight="1" x14ac:dyDescent="0.2">
      <c r="L2" s="232" t="s">
        <v>5</v>
      </c>
      <c r="M2" s="214"/>
      <c r="N2" s="214"/>
      <c r="O2" s="214"/>
      <c r="P2" s="214"/>
      <c r="Q2" s="214"/>
      <c r="R2" s="214"/>
      <c r="S2" s="214"/>
      <c r="T2" s="214"/>
      <c r="U2" s="214"/>
      <c r="V2" s="214"/>
      <c r="AT2" s="16" t="s">
        <v>94</v>
      </c>
    </row>
    <row r="3" spans="2:46" ht="7" customHeight="1" x14ac:dyDescent="0.2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74</v>
      </c>
    </row>
    <row r="4" spans="2:46" ht="25" customHeight="1" x14ac:dyDescent="0.2">
      <c r="B4" s="19"/>
      <c r="D4" s="20" t="s">
        <v>98</v>
      </c>
      <c r="L4" s="19"/>
      <c r="M4" s="90" t="s">
        <v>9</v>
      </c>
      <c r="AT4" s="16" t="s">
        <v>3</v>
      </c>
    </row>
    <row r="5" spans="2:46" ht="7" customHeight="1" x14ac:dyDescent="0.2">
      <c r="B5" s="19"/>
      <c r="L5" s="19"/>
    </row>
    <row r="6" spans="2:46" ht="12" customHeight="1" x14ac:dyDescent="0.2">
      <c r="B6" s="19"/>
      <c r="D6" s="26" t="s">
        <v>15</v>
      </c>
      <c r="L6" s="19"/>
    </row>
    <row r="7" spans="2:46" ht="26.25" customHeight="1" x14ac:dyDescent="0.2">
      <c r="B7" s="19"/>
      <c r="E7" s="233" t="str">
        <f>'Rekapitulácia stavby'!K6</f>
        <v>Opatrenia na zlepšenie zadržiavania vody na pozemkoch Urbár Rudina Pozemkové spoločenstvo</v>
      </c>
      <c r="F7" s="234"/>
      <c r="G7" s="234"/>
      <c r="H7" s="234"/>
      <c r="L7" s="19"/>
    </row>
    <row r="8" spans="2:46" s="1" customFormat="1" ht="12" customHeight="1" x14ac:dyDescent="0.2">
      <c r="B8" s="31"/>
      <c r="D8" s="26" t="s">
        <v>99</v>
      </c>
      <c r="L8" s="31"/>
    </row>
    <row r="9" spans="2:46" s="1" customFormat="1" ht="16.5" customHeight="1" x14ac:dyDescent="0.2">
      <c r="B9" s="31"/>
      <c r="E9" s="191" t="s">
        <v>214</v>
      </c>
      <c r="F9" s="235"/>
      <c r="G9" s="235"/>
      <c r="H9" s="235"/>
      <c r="L9" s="31"/>
    </row>
    <row r="10" spans="2:46" s="1" customFormat="1" ht="10" x14ac:dyDescent="0.2">
      <c r="B10" s="31"/>
      <c r="L10" s="31"/>
    </row>
    <row r="11" spans="2:46" s="1" customFormat="1" ht="12" customHeight="1" x14ac:dyDescent="0.2">
      <c r="B11" s="31"/>
      <c r="D11" s="26" t="s">
        <v>17</v>
      </c>
      <c r="F11" s="24" t="s">
        <v>1</v>
      </c>
      <c r="I11" s="26" t="s">
        <v>18</v>
      </c>
      <c r="J11" s="24" t="s">
        <v>1</v>
      </c>
      <c r="L11" s="31"/>
    </row>
    <row r="12" spans="2:46" s="1" customFormat="1" ht="12" customHeight="1" x14ac:dyDescent="0.2">
      <c r="B12" s="31"/>
      <c r="D12" s="26" t="s">
        <v>19</v>
      </c>
      <c r="F12" s="24" t="s">
        <v>20</v>
      </c>
      <c r="I12" s="26" t="s">
        <v>21</v>
      </c>
      <c r="J12" s="54">
        <f>'Rekapitulácia stavby'!AN8</f>
        <v>0</v>
      </c>
      <c r="L12" s="31"/>
    </row>
    <row r="13" spans="2:46" s="1" customFormat="1" ht="10.75" customHeight="1" x14ac:dyDescent="0.2">
      <c r="B13" s="31"/>
      <c r="L13" s="31"/>
    </row>
    <row r="14" spans="2:46" s="1" customFormat="1" ht="12" customHeight="1" x14ac:dyDescent="0.2">
      <c r="B14" s="31"/>
      <c r="D14" s="26" t="s">
        <v>22</v>
      </c>
      <c r="I14" s="26" t="s">
        <v>23</v>
      </c>
      <c r="J14" s="24" t="s">
        <v>1</v>
      </c>
      <c r="L14" s="31"/>
    </row>
    <row r="15" spans="2:46" s="1" customFormat="1" ht="18" customHeight="1" x14ac:dyDescent="0.2">
      <c r="B15" s="31"/>
      <c r="E15" s="24" t="s">
        <v>24</v>
      </c>
      <c r="I15" s="26" t="s">
        <v>25</v>
      </c>
      <c r="J15" s="24" t="s">
        <v>1</v>
      </c>
      <c r="L15" s="31"/>
    </row>
    <row r="16" spans="2:46" s="1" customFormat="1" ht="7" customHeight="1" x14ac:dyDescent="0.2">
      <c r="B16" s="31"/>
      <c r="L16" s="31"/>
    </row>
    <row r="17" spans="2:12" s="1" customFormat="1" ht="12" customHeight="1" x14ac:dyDescent="0.2">
      <c r="B17" s="31"/>
      <c r="D17" s="26" t="s">
        <v>26</v>
      </c>
      <c r="I17" s="26" t="s">
        <v>23</v>
      </c>
      <c r="J17" s="27" t="str">
        <f>'Rekapitulácia stavby'!AN13</f>
        <v>Vyplň údaj</v>
      </c>
      <c r="L17" s="31"/>
    </row>
    <row r="18" spans="2:12" s="1" customFormat="1" ht="18" customHeight="1" x14ac:dyDescent="0.2">
      <c r="B18" s="31"/>
      <c r="E18" s="236" t="str">
        <f>'Rekapitulácia stavby'!E14</f>
        <v>Vyplň údaj</v>
      </c>
      <c r="F18" s="213"/>
      <c r="G18" s="213"/>
      <c r="H18" s="213"/>
      <c r="I18" s="26" t="s">
        <v>25</v>
      </c>
      <c r="J18" s="27" t="str">
        <f>'Rekapitulácia stavby'!AN14</f>
        <v>Vyplň údaj</v>
      </c>
      <c r="L18" s="31"/>
    </row>
    <row r="19" spans="2:12" s="1" customFormat="1" ht="7" customHeight="1" x14ac:dyDescent="0.2">
      <c r="B19" s="31"/>
      <c r="L19" s="31"/>
    </row>
    <row r="20" spans="2:12" s="1" customFormat="1" ht="12" customHeight="1" x14ac:dyDescent="0.2">
      <c r="B20" s="31"/>
      <c r="D20" s="26" t="s">
        <v>28</v>
      </c>
      <c r="I20" s="26" t="s">
        <v>23</v>
      </c>
      <c r="J20" s="24" t="s">
        <v>1</v>
      </c>
      <c r="L20" s="31"/>
    </row>
    <row r="21" spans="2:12" s="1" customFormat="1" ht="18" customHeight="1" x14ac:dyDescent="0.2">
      <c r="B21" s="31"/>
      <c r="E21" s="24" t="s">
        <v>29</v>
      </c>
      <c r="I21" s="26" t="s">
        <v>25</v>
      </c>
      <c r="J21" s="24" t="s">
        <v>1</v>
      </c>
      <c r="L21" s="31"/>
    </row>
    <row r="22" spans="2:12" s="1" customFormat="1" ht="7" customHeight="1" x14ac:dyDescent="0.2">
      <c r="B22" s="31"/>
      <c r="L22" s="31"/>
    </row>
    <row r="23" spans="2:12" s="1" customFormat="1" ht="12" customHeight="1" x14ac:dyDescent="0.2">
      <c r="B23" s="31"/>
      <c r="D23" s="26" t="s">
        <v>31</v>
      </c>
      <c r="I23" s="26" t="s">
        <v>23</v>
      </c>
      <c r="J23" s="24" t="s">
        <v>1</v>
      </c>
      <c r="L23" s="31"/>
    </row>
    <row r="24" spans="2:12" s="1" customFormat="1" ht="18" customHeight="1" x14ac:dyDescent="0.2">
      <c r="B24" s="31"/>
      <c r="E24" s="24" t="s">
        <v>32</v>
      </c>
      <c r="I24" s="26" t="s">
        <v>25</v>
      </c>
      <c r="J24" s="24" t="s">
        <v>1</v>
      </c>
      <c r="L24" s="31"/>
    </row>
    <row r="25" spans="2:12" s="1" customFormat="1" ht="7" customHeight="1" x14ac:dyDescent="0.2">
      <c r="B25" s="31"/>
      <c r="L25" s="31"/>
    </row>
    <row r="26" spans="2:12" s="1" customFormat="1" ht="12" customHeight="1" x14ac:dyDescent="0.2">
      <c r="B26" s="31"/>
      <c r="D26" s="26" t="s">
        <v>33</v>
      </c>
      <c r="L26" s="31"/>
    </row>
    <row r="27" spans="2:12" s="7" customFormat="1" ht="16.5" customHeight="1" x14ac:dyDescent="0.2">
      <c r="B27" s="91"/>
      <c r="E27" s="218" t="s">
        <v>1</v>
      </c>
      <c r="F27" s="218"/>
      <c r="G27" s="218"/>
      <c r="H27" s="218"/>
      <c r="L27" s="91"/>
    </row>
    <row r="28" spans="2:12" s="1" customFormat="1" ht="7" customHeight="1" x14ac:dyDescent="0.2">
      <c r="B28" s="31"/>
      <c r="L28" s="31"/>
    </row>
    <row r="29" spans="2:12" s="1" customFormat="1" ht="7" customHeight="1" x14ac:dyDescent="0.2">
      <c r="B29" s="31"/>
      <c r="D29" s="55"/>
      <c r="E29" s="55"/>
      <c r="F29" s="55"/>
      <c r="G29" s="55"/>
      <c r="H29" s="55"/>
      <c r="I29" s="55"/>
      <c r="J29" s="55"/>
      <c r="K29" s="55"/>
      <c r="L29" s="31"/>
    </row>
    <row r="30" spans="2:12" s="1" customFormat="1" ht="25.4" customHeight="1" x14ac:dyDescent="0.2">
      <c r="B30" s="31"/>
      <c r="D30" s="92" t="s">
        <v>34</v>
      </c>
      <c r="J30" s="68">
        <f>ROUND(J122, 2)</f>
        <v>0</v>
      </c>
      <c r="L30" s="31"/>
    </row>
    <row r="31" spans="2:12" s="1" customFormat="1" ht="7" customHeight="1" x14ac:dyDescent="0.2">
      <c r="B31" s="31"/>
      <c r="D31" s="55"/>
      <c r="E31" s="55"/>
      <c r="F31" s="55"/>
      <c r="G31" s="55"/>
      <c r="H31" s="55"/>
      <c r="I31" s="55"/>
      <c r="J31" s="55"/>
      <c r="K31" s="55"/>
      <c r="L31" s="31"/>
    </row>
    <row r="32" spans="2:12" s="1" customFormat="1" ht="14.4" customHeight="1" x14ac:dyDescent="0.2">
      <c r="B32" s="31"/>
      <c r="F32" s="34" t="s">
        <v>36</v>
      </c>
      <c r="I32" s="34" t="s">
        <v>35</v>
      </c>
      <c r="J32" s="34" t="s">
        <v>37</v>
      </c>
      <c r="L32" s="31"/>
    </row>
    <row r="33" spans="2:12" s="1" customFormat="1" ht="14.4" customHeight="1" x14ac:dyDescent="0.2">
      <c r="B33" s="31"/>
      <c r="D33" s="57" t="s">
        <v>38</v>
      </c>
      <c r="E33" s="36" t="s">
        <v>39</v>
      </c>
      <c r="F33" s="93">
        <f>ROUND((SUM(BE122:BE173)),  2)</f>
        <v>0</v>
      </c>
      <c r="G33" s="94"/>
      <c r="H33" s="94"/>
      <c r="I33" s="95">
        <v>0.2</v>
      </c>
      <c r="J33" s="93">
        <f>ROUND(((SUM(BE122:BE173))*I33),  2)</f>
        <v>0</v>
      </c>
      <c r="L33" s="31"/>
    </row>
    <row r="34" spans="2:12" s="1" customFormat="1" ht="14.4" customHeight="1" x14ac:dyDescent="0.2">
      <c r="B34" s="31"/>
      <c r="E34" s="36" t="s">
        <v>40</v>
      </c>
      <c r="F34" s="93">
        <f>ROUND((SUM(BF122:BF173)),  2)</f>
        <v>0</v>
      </c>
      <c r="G34" s="94"/>
      <c r="H34" s="94"/>
      <c r="I34" s="95">
        <v>0.2</v>
      </c>
      <c r="J34" s="93">
        <f>ROUND(((SUM(BF122:BF173))*I34),  2)</f>
        <v>0</v>
      </c>
      <c r="L34" s="31"/>
    </row>
    <row r="35" spans="2:12" s="1" customFormat="1" ht="14.4" hidden="1" customHeight="1" x14ac:dyDescent="0.2">
      <c r="B35" s="31"/>
      <c r="E35" s="26" t="s">
        <v>41</v>
      </c>
      <c r="F35" s="96">
        <f>ROUND((SUM(BG122:BG173)),  2)</f>
        <v>0</v>
      </c>
      <c r="I35" s="97">
        <v>0.2</v>
      </c>
      <c r="J35" s="96">
        <f>0</f>
        <v>0</v>
      </c>
      <c r="L35" s="31"/>
    </row>
    <row r="36" spans="2:12" s="1" customFormat="1" ht="14.4" hidden="1" customHeight="1" x14ac:dyDescent="0.2">
      <c r="B36" s="31"/>
      <c r="E36" s="26" t="s">
        <v>42</v>
      </c>
      <c r="F36" s="96">
        <f>ROUND((SUM(BH122:BH173)),  2)</f>
        <v>0</v>
      </c>
      <c r="I36" s="97">
        <v>0.2</v>
      </c>
      <c r="J36" s="96">
        <f>0</f>
        <v>0</v>
      </c>
      <c r="L36" s="31"/>
    </row>
    <row r="37" spans="2:12" s="1" customFormat="1" ht="14.4" hidden="1" customHeight="1" x14ac:dyDescent="0.2">
      <c r="B37" s="31"/>
      <c r="E37" s="36" t="s">
        <v>43</v>
      </c>
      <c r="F37" s="93">
        <f>ROUND((SUM(BI122:BI173)),  2)</f>
        <v>0</v>
      </c>
      <c r="G37" s="94"/>
      <c r="H37" s="94"/>
      <c r="I37" s="95">
        <v>0</v>
      </c>
      <c r="J37" s="93">
        <f>0</f>
        <v>0</v>
      </c>
      <c r="L37" s="31"/>
    </row>
    <row r="38" spans="2:12" s="1" customFormat="1" ht="7" customHeight="1" x14ac:dyDescent="0.2">
      <c r="B38" s="31"/>
      <c r="L38" s="31"/>
    </row>
    <row r="39" spans="2:12" s="1" customFormat="1" ht="25.4" customHeight="1" x14ac:dyDescent="0.2">
      <c r="B39" s="31"/>
      <c r="C39" s="98"/>
      <c r="D39" s="99" t="s">
        <v>44</v>
      </c>
      <c r="E39" s="59"/>
      <c r="F39" s="59"/>
      <c r="G39" s="100" t="s">
        <v>45</v>
      </c>
      <c r="H39" s="101" t="s">
        <v>46</v>
      </c>
      <c r="I39" s="59"/>
      <c r="J39" s="102">
        <f>SUM(J30:J37)</f>
        <v>0</v>
      </c>
      <c r="K39" s="103"/>
      <c r="L39" s="31"/>
    </row>
    <row r="40" spans="2:12" s="1" customFormat="1" ht="14.4" customHeight="1" x14ac:dyDescent="0.2">
      <c r="B40" s="31"/>
      <c r="L40" s="31"/>
    </row>
    <row r="41" spans="2:12" ht="14.4" customHeight="1" x14ac:dyDescent="0.2">
      <c r="B41" s="19"/>
      <c r="L41" s="19"/>
    </row>
    <row r="42" spans="2:12" ht="14.4" customHeight="1" x14ac:dyDescent="0.2">
      <c r="B42" s="19"/>
      <c r="L42" s="19"/>
    </row>
    <row r="43" spans="2:12" ht="14.4" customHeight="1" x14ac:dyDescent="0.2">
      <c r="B43" s="19"/>
      <c r="L43" s="19"/>
    </row>
    <row r="44" spans="2:12" ht="14.4" customHeight="1" x14ac:dyDescent="0.2">
      <c r="B44" s="19"/>
      <c r="L44" s="19"/>
    </row>
    <row r="45" spans="2:12" ht="14.4" customHeight="1" x14ac:dyDescent="0.2">
      <c r="B45" s="19"/>
      <c r="L45" s="19"/>
    </row>
    <row r="46" spans="2:12" ht="14.4" customHeight="1" x14ac:dyDescent="0.2">
      <c r="B46" s="19"/>
      <c r="L46" s="19"/>
    </row>
    <row r="47" spans="2:12" ht="14.4" customHeight="1" x14ac:dyDescent="0.2">
      <c r="B47" s="19"/>
      <c r="L47" s="19"/>
    </row>
    <row r="48" spans="2:12" ht="14.4" customHeight="1" x14ac:dyDescent="0.2">
      <c r="B48" s="19"/>
      <c r="L48" s="19"/>
    </row>
    <row r="49" spans="2:12" ht="14.4" customHeight="1" x14ac:dyDescent="0.2">
      <c r="B49" s="19"/>
      <c r="L49" s="19"/>
    </row>
    <row r="50" spans="2:12" s="1" customFormat="1" ht="14.4" customHeight="1" x14ac:dyDescent="0.2">
      <c r="B50" s="31"/>
      <c r="D50" s="43" t="s">
        <v>47</v>
      </c>
      <c r="E50" s="44"/>
      <c r="F50" s="44"/>
      <c r="G50" s="43" t="s">
        <v>48</v>
      </c>
      <c r="H50" s="44"/>
      <c r="I50" s="44"/>
      <c r="J50" s="44"/>
      <c r="K50" s="44"/>
      <c r="L50" s="31"/>
    </row>
    <row r="51" spans="2:12" ht="10" x14ac:dyDescent="0.2">
      <c r="B51" s="19"/>
      <c r="L51" s="19"/>
    </row>
    <row r="52" spans="2:12" ht="10" x14ac:dyDescent="0.2">
      <c r="B52" s="19"/>
      <c r="L52" s="19"/>
    </row>
    <row r="53" spans="2:12" ht="10" x14ac:dyDescent="0.2">
      <c r="B53" s="19"/>
      <c r="L53" s="19"/>
    </row>
    <row r="54" spans="2:12" ht="10" x14ac:dyDescent="0.2">
      <c r="B54" s="19"/>
      <c r="L54" s="19"/>
    </row>
    <row r="55" spans="2:12" ht="10" x14ac:dyDescent="0.2">
      <c r="B55" s="19"/>
      <c r="L55" s="19"/>
    </row>
    <row r="56" spans="2:12" ht="10" x14ac:dyDescent="0.2">
      <c r="B56" s="19"/>
      <c r="L56" s="19"/>
    </row>
    <row r="57" spans="2:12" ht="10" x14ac:dyDescent="0.2">
      <c r="B57" s="19"/>
      <c r="L57" s="19"/>
    </row>
    <row r="58" spans="2:12" ht="10" x14ac:dyDescent="0.2">
      <c r="B58" s="19"/>
      <c r="L58" s="19"/>
    </row>
    <row r="59" spans="2:12" ht="10" x14ac:dyDescent="0.2">
      <c r="B59" s="19"/>
      <c r="L59" s="19"/>
    </row>
    <row r="60" spans="2:12" ht="10" x14ac:dyDescent="0.2">
      <c r="B60" s="19"/>
      <c r="L60" s="19"/>
    </row>
    <row r="61" spans="2:12" s="1" customFormat="1" ht="12.5" x14ac:dyDescent="0.2">
      <c r="B61" s="31"/>
      <c r="D61" s="45" t="s">
        <v>49</v>
      </c>
      <c r="E61" s="33"/>
      <c r="F61" s="104" t="s">
        <v>50</v>
      </c>
      <c r="G61" s="45" t="s">
        <v>49</v>
      </c>
      <c r="H61" s="33"/>
      <c r="I61" s="33"/>
      <c r="J61" s="105" t="s">
        <v>50</v>
      </c>
      <c r="K61" s="33"/>
      <c r="L61" s="31"/>
    </row>
    <row r="62" spans="2:12" ht="10" x14ac:dyDescent="0.2">
      <c r="B62" s="19"/>
      <c r="L62" s="19"/>
    </row>
    <row r="63" spans="2:12" ht="10" x14ac:dyDescent="0.2">
      <c r="B63" s="19"/>
      <c r="L63" s="19"/>
    </row>
    <row r="64" spans="2:12" ht="10" x14ac:dyDescent="0.2">
      <c r="B64" s="19"/>
      <c r="L64" s="19"/>
    </row>
    <row r="65" spans="2:12" s="1" customFormat="1" ht="13" x14ac:dyDescent="0.2">
      <c r="B65" s="31"/>
      <c r="D65" s="43" t="s">
        <v>51</v>
      </c>
      <c r="E65" s="44"/>
      <c r="F65" s="44"/>
      <c r="G65" s="43" t="s">
        <v>52</v>
      </c>
      <c r="H65" s="44"/>
      <c r="I65" s="44"/>
      <c r="J65" s="44"/>
      <c r="K65" s="44"/>
      <c r="L65" s="31"/>
    </row>
    <row r="66" spans="2:12" ht="10" x14ac:dyDescent="0.2">
      <c r="B66" s="19"/>
      <c r="L66" s="19"/>
    </row>
    <row r="67" spans="2:12" ht="10" x14ac:dyDescent="0.2">
      <c r="B67" s="19"/>
      <c r="L67" s="19"/>
    </row>
    <row r="68" spans="2:12" ht="10" x14ac:dyDescent="0.2">
      <c r="B68" s="19"/>
      <c r="L68" s="19"/>
    </row>
    <row r="69" spans="2:12" ht="10" x14ac:dyDescent="0.2">
      <c r="B69" s="19"/>
      <c r="L69" s="19"/>
    </row>
    <row r="70" spans="2:12" ht="10" x14ac:dyDescent="0.2">
      <c r="B70" s="19"/>
      <c r="L70" s="19"/>
    </row>
    <row r="71" spans="2:12" ht="10" x14ac:dyDescent="0.2">
      <c r="B71" s="19"/>
      <c r="L71" s="19"/>
    </row>
    <row r="72" spans="2:12" ht="10" x14ac:dyDescent="0.2">
      <c r="B72" s="19"/>
      <c r="L72" s="19"/>
    </row>
    <row r="73" spans="2:12" ht="10" x14ac:dyDescent="0.2">
      <c r="B73" s="19"/>
      <c r="L73" s="19"/>
    </row>
    <row r="74" spans="2:12" ht="10" x14ac:dyDescent="0.2">
      <c r="B74" s="19"/>
      <c r="L74" s="19"/>
    </row>
    <row r="75" spans="2:12" ht="10" x14ac:dyDescent="0.2">
      <c r="B75" s="19"/>
      <c r="L75" s="19"/>
    </row>
    <row r="76" spans="2:12" s="1" customFormat="1" ht="12.5" x14ac:dyDescent="0.2">
      <c r="B76" s="31"/>
      <c r="D76" s="45" t="s">
        <v>49</v>
      </c>
      <c r="E76" s="33"/>
      <c r="F76" s="104" t="s">
        <v>50</v>
      </c>
      <c r="G76" s="45" t="s">
        <v>49</v>
      </c>
      <c r="H76" s="33"/>
      <c r="I76" s="33"/>
      <c r="J76" s="105" t="s">
        <v>50</v>
      </c>
      <c r="K76" s="33"/>
      <c r="L76" s="31"/>
    </row>
    <row r="77" spans="2:12" s="1" customFormat="1" ht="14.4" customHeight="1" x14ac:dyDescent="0.2">
      <c r="B77" s="46"/>
      <c r="C77" s="47"/>
      <c r="D77" s="47"/>
      <c r="E77" s="47"/>
      <c r="F77" s="47"/>
      <c r="G77" s="47"/>
      <c r="H77" s="47"/>
      <c r="I77" s="47"/>
      <c r="J77" s="47"/>
      <c r="K77" s="47"/>
      <c r="L77" s="31"/>
    </row>
    <row r="81" spans="2:47" s="1" customFormat="1" ht="7" customHeight="1" x14ac:dyDescent="0.2">
      <c r="B81" s="48"/>
      <c r="C81" s="49"/>
      <c r="D81" s="49"/>
      <c r="E81" s="49"/>
      <c r="F81" s="49"/>
      <c r="G81" s="49"/>
      <c r="H81" s="49"/>
      <c r="I81" s="49"/>
      <c r="J81" s="49"/>
      <c r="K81" s="49"/>
      <c r="L81" s="31"/>
    </row>
    <row r="82" spans="2:47" s="1" customFormat="1" ht="25" customHeight="1" x14ac:dyDescent="0.2">
      <c r="B82" s="31"/>
      <c r="C82" s="20" t="s">
        <v>101</v>
      </c>
      <c r="L82" s="31"/>
    </row>
    <row r="83" spans="2:47" s="1" customFormat="1" ht="7" customHeight="1" x14ac:dyDescent="0.2">
      <c r="B83" s="31"/>
      <c r="L83" s="31"/>
    </row>
    <row r="84" spans="2:47" s="1" customFormat="1" ht="12" customHeight="1" x14ac:dyDescent="0.2">
      <c r="B84" s="31"/>
      <c r="C84" s="26" t="s">
        <v>15</v>
      </c>
      <c r="L84" s="31"/>
    </row>
    <row r="85" spans="2:47" s="1" customFormat="1" ht="26.25" customHeight="1" x14ac:dyDescent="0.2">
      <c r="B85" s="31"/>
      <c r="E85" s="233" t="str">
        <f>E7</f>
        <v>Opatrenia na zlepšenie zadržiavania vody na pozemkoch Urbár Rudina Pozemkové spoločenstvo</v>
      </c>
      <c r="F85" s="234"/>
      <c r="G85" s="234"/>
      <c r="H85" s="234"/>
      <c r="L85" s="31"/>
    </row>
    <row r="86" spans="2:47" s="1" customFormat="1" ht="12" customHeight="1" x14ac:dyDescent="0.2">
      <c r="B86" s="31"/>
      <c r="C86" s="26" t="s">
        <v>99</v>
      </c>
      <c r="L86" s="31"/>
    </row>
    <row r="87" spans="2:47" s="1" customFormat="1" ht="16.5" customHeight="1" x14ac:dyDescent="0.2">
      <c r="B87" s="31"/>
      <c r="E87" s="191" t="str">
        <f>E9</f>
        <v>5 - Priepust cez cestu</v>
      </c>
      <c r="F87" s="235"/>
      <c r="G87" s="235"/>
      <c r="H87" s="235"/>
      <c r="L87" s="31"/>
    </row>
    <row r="88" spans="2:47" s="1" customFormat="1" ht="7" customHeight="1" x14ac:dyDescent="0.2">
      <c r="B88" s="31"/>
      <c r="L88" s="31"/>
    </row>
    <row r="89" spans="2:47" s="1" customFormat="1" ht="12" customHeight="1" x14ac:dyDescent="0.2">
      <c r="B89" s="31"/>
      <c r="C89" s="26" t="s">
        <v>19</v>
      </c>
      <c r="F89" s="24" t="str">
        <f>F12</f>
        <v xml:space="preserve">Rudina </v>
      </c>
      <c r="I89" s="26" t="s">
        <v>21</v>
      </c>
      <c r="J89" s="54">
        <f>IF(J12="","",J12)</f>
        <v>0</v>
      </c>
      <c r="L89" s="31"/>
    </row>
    <row r="90" spans="2:47" s="1" customFormat="1" ht="7" customHeight="1" x14ac:dyDescent="0.2">
      <c r="B90" s="31"/>
      <c r="L90" s="31"/>
    </row>
    <row r="91" spans="2:47" s="1" customFormat="1" ht="25.65" customHeight="1" x14ac:dyDescent="0.2">
      <c r="B91" s="31"/>
      <c r="C91" s="26" t="s">
        <v>22</v>
      </c>
      <c r="F91" s="24" t="str">
        <f>E15</f>
        <v>Urbár Rudina Pozemkové spoločenstvo</v>
      </c>
      <c r="I91" s="26" t="s">
        <v>28</v>
      </c>
      <c r="J91" s="29" t="str">
        <f>E21</f>
        <v>Ing.arch.Stanislav Sýkora</v>
      </c>
      <c r="L91" s="31"/>
    </row>
    <row r="92" spans="2:47" s="1" customFormat="1" ht="15.15" customHeight="1" x14ac:dyDescent="0.2">
      <c r="B92" s="31"/>
      <c r="C92" s="26" t="s">
        <v>26</v>
      </c>
      <c r="F92" s="24" t="str">
        <f>IF(E18="","",E18)</f>
        <v>Vyplň údaj</v>
      </c>
      <c r="I92" s="26" t="s">
        <v>31</v>
      </c>
      <c r="J92" s="29" t="str">
        <f>E24</f>
        <v>Stanislav Hlubina</v>
      </c>
      <c r="L92" s="31"/>
    </row>
    <row r="93" spans="2:47" s="1" customFormat="1" ht="10.25" customHeight="1" x14ac:dyDescent="0.2">
      <c r="B93" s="31"/>
      <c r="L93" s="31"/>
    </row>
    <row r="94" spans="2:47" s="1" customFormat="1" ht="29.25" customHeight="1" x14ac:dyDescent="0.2">
      <c r="B94" s="31"/>
      <c r="C94" s="106" t="s">
        <v>102</v>
      </c>
      <c r="D94" s="98"/>
      <c r="E94" s="98"/>
      <c r="F94" s="98"/>
      <c r="G94" s="98"/>
      <c r="H94" s="98"/>
      <c r="I94" s="98"/>
      <c r="J94" s="107" t="s">
        <v>103</v>
      </c>
      <c r="K94" s="98"/>
      <c r="L94" s="31"/>
    </row>
    <row r="95" spans="2:47" s="1" customFormat="1" ht="10.25" customHeight="1" x14ac:dyDescent="0.2">
      <c r="B95" s="31"/>
      <c r="L95" s="31"/>
    </row>
    <row r="96" spans="2:47" s="1" customFormat="1" ht="22.75" customHeight="1" x14ac:dyDescent="0.2">
      <c r="B96" s="31"/>
      <c r="C96" s="108" t="s">
        <v>104</v>
      </c>
      <c r="J96" s="68">
        <f>J122</f>
        <v>0</v>
      </c>
      <c r="L96" s="31"/>
      <c r="AU96" s="16" t="s">
        <v>105</v>
      </c>
    </row>
    <row r="97" spans="2:12" s="8" customFormat="1" ht="25" customHeight="1" x14ac:dyDescent="0.2">
      <c r="B97" s="109"/>
      <c r="D97" s="110" t="s">
        <v>106</v>
      </c>
      <c r="E97" s="111"/>
      <c r="F97" s="111"/>
      <c r="G97" s="111"/>
      <c r="H97" s="111"/>
      <c r="I97" s="111"/>
      <c r="J97" s="112">
        <f>J123</f>
        <v>0</v>
      </c>
      <c r="L97" s="109"/>
    </row>
    <row r="98" spans="2:12" s="9" customFormat="1" ht="19.899999999999999" customHeight="1" x14ac:dyDescent="0.2">
      <c r="B98" s="113"/>
      <c r="D98" s="114" t="s">
        <v>107</v>
      </c>
      <c r="E98" s="115"/>
      <c r="F98" s="115"/>
      <c r="G98" s="115"/>
      <c r="H98" s="115"/>
      <c r="I98" s="115"/>
      <c r="J98" s="116">
        <f>J124</f>
        <v>0</v>
      </c>
      <c r="L98" s="113"/>
    </row>
    <row r="99" spans="2:12" s="9" customFormat="1" ht="19.899999999999999" customHeight="1" x14ac:dyDescent="0.2">
      <c r="B99" s="113"/>
      <c r="D99" s="114" t="s">
        <v>108</v>
      </c>
      <c r="E99" s="115"/>
      <c r="F99" s="115"/>
      <c r="G99" s="115"/>
      <c r="H99" s="115"/>
      <c r="I99" s="115"/>
      <c r="J99" s="116">
        <f>J152</f>
        <v>0</v>
      </c>
      <c r="L99" s="113"/>
    </row>
    <row r="100" spans="2:12" s="9" customFormat="1" ht="19.899999999999999" customHeight="1" x14ac:dyDescent="0.2">
      <c r="B100" s="113"/>
      <c r="D100" s="114" t="s">
        <v>215</v>
      </c>
      <c r="E100" s="115"/>
      <c r="F100" s="115"/>
      <c r="G100" s="115"/>
      <c r="H100" s="115"/>
      <c r="I100" s="115"/>
      <c r="J100" s="116">
        <f>J156</f>
        <v>0</v>
      </c>
      <c r="L100" s="113"/>
    </row>
    <row r="101" spans="2:12" s="9" customFormat="1" ht="19.899999999999999" customHeight="1" x14ac:dyDescent="0.2">
      <c r="B101" s="113"/>
      <c r="D101" s="114" t="s">
        <v>216</v>
      </c>
      <c r="E101" s="115"/>
      <c r="F101" s="115"/>
      <c r="G101" s="115"/>
      <c r="H101" s="115"/>
      <c r="I101" s="115"/>
      <c r="J101" s="116">
        <f>J161</f>
        <v>0</v>
      </c>
      <c r="L101" s="113"/>
    </row>
    <row r="102" spans="2:12" s="9" customFormat="1" ht="19.899999999999999" customHeight="1" x14ac:dyDescent="0.2">
      <c r="B102" s="113"/>
      <c r="D102" s="114" t="s">
        <v>109</v>
      </c>
      <c r="E102" s="115"/>
      <c r="F102" s="115"/>
      <c r="G102" s="115"/>
      <c r="H102" s="115"/>
      <c r="I102" s="115"/>
      <c r="J102" s="116">
        <f>J171</f>
        <v>0</v>
      </c>
      <c r="L102" s="113"/>
    </row>
    <row r="103" spans="2:12" s="1" customFormat="1" ht="21.75" customHeight="1" x14ac:dyDescent="0.2">
      <c r="B103" s="31"/>
      <c r="L103" s="31"/>
    </row>
    <row r="104" spans="2:12" s="1" customFormat="1" ht="7" customHeight="1" x14ac:dyDescent="0.2">
      <c r="B104" s="46"/>
      <c r="C104" s="47"/>
      <c r="D104" s="47"/>
      <c r="E104" s="47"/>
      <c r="F104" s="47"/>
      <c r="G104" s="47"/>
      <c r="H104" s="47"/>
      <c r="I104" s="47"/>
      <c r="J104" s="47"/>
      <c r="K104" s="47"/>
      <c r="L104" s="31"/>
    </row>
    <row r="108" spans="2:12" s="1" customFormat="1" ht="7" customHeight="1" x14ac:dyDescent="0.2">
      <c r="B108" s="48"/>
      <c r="C108" s="49"/>
      <c r="D108" s="49"/>
      <c r="E108" s="49"/>
      <c r="F108" s="49"/>
      <c r="G108" s="49"/>
      <c r="H108" s="49"/>
      <c r="I108" s="49"/>
      <c r="J108" s="49"/>
      <c r="K108" s="49"/>
      <c r="L108" s="31"/>
    </row>
    <row r="109" spans="2:12" s="1" customFormat="1" ht="25" customHeight="1" x14ac:dyDescent="0.2">
      <c r="B109" s="31"/>
      <c r="C109" s="20" t="s">
        <v>111</v>
      </c>
      <c r="L109" s="31"/>
    </row>
    <row r="110" spans="2:12" s="1" customFormat="1" ht="7" customHeight="1" x14ac:dyDescent="0.2">
      <c r="B110" s="31"/>
      <c r="L110" s="31"/>
    </row>
    <row r="111" spans="2:12" s="1" customFormat="1" ht="12" customHeight="1" x14ac:dyDescent="0.2">
      <c r="B111" s="31"/>
      <c r="C111" s="26" t="s">
        <v>15</v>
      </c>
      <c r="L111" s="31"/>
    </row>
    <row r="112" spans="2:12" s="1" customFormat="1" ht="26.25" customHeight="1" x14ac:dyDescent="0.2">
      <c r="B112" s="31"/>
      <c r="E112" s="233" t="str">
        <f>E7</f>
        <v>Opatrenia na zlepšenie zadržiavania vody na pozemkoch Urbár Rudina Pozemkové spoločenstvo</v>
      </c>
      <c r="F112" s="234"/>
      <c r="G112" s="234"/>
      <c r="H112" s="234"/>
      <c r="L112" s="31"/>
    </row>
    <row r="113" spans="2:65" s="1" customFormat="1" ht="12" customHeight="1" x14ac:dyDescent="0.2">
      <c r="B113" s="31"/>
      <c r="C113" s="26" t="s">
        <v>99</v>
      </c>
      <c r="L113" s="31"/>
    </row>
    <row r="114" spans="2:65" s="1" customFormat="1" ht="16.5" customHeight="1" x14ac:dyDescent="0.2">
      <c r="B114" s="31"/>
      <c r="E114" s="191" t="str">
        <f>E9</f>
        <v>5 - Priepust cez cestu</v>
      </c>
      <c r="F114" s="235"/>
      <c r="G114" s="235"/>
      <c r="H114" s="235"/>
      <c r="L114" s="31"/>
    </row>
    <row r="115" spans="2:65" s="1" customFormat="1" ht="7" customHeight="1" x14ac:dyDescent="0.2">
      <c r="B115" s="31"/>
      <c r="L115" s="31"/>
    </row>
    <row r="116" spans="2:65" s="1" customFormat="1" ht="12" customHeight="1" x14ac:dyDescent="0.2">
      <c r="B116" s="31"/>
      <c r="C116" s="26" t="s">
        <v>19</v>
      </c>
      <c r="F116" s="24" t="str">
        <f>F12</f>
        <v xml:space="preserve">Rudina </v>
      </c>
      <c r="I116" s="26" t="s">
        <v>21</v>
      </c>
      <c r="J116" s="54">
        <f>IF(J12="","",J12)</f>
        <v>0</v>
      </c>
      <c r="L116" s="31"/>
    </row>
    <row r="117" spans="2:65" s="1" customFormat="1" ht="7" customHeight="1" x14ac:dyDescent="0.2">
      <c r="B117" s="31"/>
      <c r="L117" s="31"/>
    </row>
    <row r="118" spans="2:65" s="1" customFormat="1" ht="25.65" customHeight="1" x14ac:dyDescent="0.2">
      <c r="B118" s="31"/>
      <c r="C118" s="26" t="s">
        <v>22</v>
      </c>
      <c r="F118" s="24" t="str">
        <f>E15</f>
        <v>Urbár Rudina Pozemkové spoločenstvo</v>
      </c>
      <c r="I118" s="26" t="s">
        <v>28</v>
      </c>
      <c r="J118" s="29" t="str">
        <f>E21</f>
        <v>Ing.arch.Stanislav Sýkora</v>
      </c>
      <c r="L118" s="31"/>
    </row>
    <row r="119" spans="2:65" s="1" customFormat="1" ht="15.15" customHeight="1" x14ac:dyDescent="0.2">
      <c r="B119" s="31"/>
      <c r="C119" s="26" t="s">
        <v>26</v>
      </c>
      <c r="F119" s="24" t="str">
        <f>IF(E18="","",E18)</f>
        <v>Vyplň údaj</v>
      </c>
      <c r="I119" s="26" t="s">
        <v>31</v>
      </c>
      <c r="J119" s="29" t="str">
        <f>E24</f>
        <v>Stanislav Hlubina</v>
      </c>
      <c r="L119" s="31"/>
    </row>
    <row r="120" spans="2:65" s="1" customFormat="1" ht="10.25" customHeight="1" x14ac:dyDescent="0.2">
      <c r="B120" s="31"/>
      <c r="L120" s="31"/>
    </row>
    <row r="121" spans="2:65" s="10" customFormat="1" ht="29.25" customHeight="1" x14ac:dyDescent="0.2">
      <c r="B121" s="117"/>
      <c r="C121" s="118" t="s">
        <v>112</v>
      </c>
      <c r="D121" s="119" t="s">
        <v>59</v>
      </c>
      <c r="E121" s="119" t="s">
        <v>55</v>
      </c>
      <c r="F121" s="119" t="s">
        <v>56</v>
      </c>
      <c r="G121" s="119" t="s">
        <v>113</v>
      </c>
      <c r="H121" s="119" t="s">
        <v>114</v>
      </c>
      <c r="I121" s="119" t="s">
        <v>115</v>
      </c>
      <c r="J121" s="120" t="s">
        <v>103</v>
      </c>
      <c r="K121" s="121" t="s">
        <v>116</v>
      </c>
      <c r="L121" s="117"/>
      <c r="M121" s="61" t="s">
        <v>1</v>
      </c>
      <c r="N121" s="62" t="s">
        <v>38</v>
      </c>
      <c r="O121" s="62" t="s">
        <v>117</v>
      </c>
      <c r="P121" s="62" t="s">
        <v>118</v>
      </c>
      <c r="Q121" s="62" t="s">
        <v>119</v>
      </c>
      <c r="R121" s="62" t="s">
        <v>120</v>
      </c>
      <c r="S121" s="62" t="s">
        <v>121</v>
      </c>
      <c r="T121" s="63" t="s">
        <v>122</v>
      </c>
    </row>
    <row r="122" spans="2:65" s="1" customFormat="1" ht="22.75" customHeight="1" x14ac:dyDescent="0.35">
      <c r="B122" s="31"/>
      <c r="C122" s="66" t="s">
        <v>104</v>
      </c>
      <c r="J122" s="122">
        <f>BK122</f>
        <v>0</v>
      </c>
      <c r="L122" s="31"/>
      <c r="M122" s="64"/>
      <c r="N122" s="55"/>
      <c r="O122" s="55"/>
      <c r="P122" s="123">
        <f>P123</f>
        <v>0</v>
      </c>
      <c r="Q122" s="55"/>
      <c r="R122" s="123">
        <f>R123</f>
        <v>17.714939399999999</v>
      </c>
      <c r="S122" s="55"/>
      <c r="T122" s="124">
        <f>T123</f>
        <v>6.2E-2</v>
      </c>
      <c r="AT122" s="16" t="s">
        <v>73</v>
      </c>
      <c r="AU122" s="16" t="s">
        <v>105</v>
      </c>
      <c r="BK122" s="125">
        <f>BK123</f>
        <v>0</v>
      </c>
    </row>
    <row r="123" spans="2:65" s="11" customFormat="1" ht="25.9" customHeight="1" x14ac:dyDescent="0.35">
      <c r="B123" s="126"/>
      <c r="D123" s="127" t="s">
        <v>73</v>
      </c>
      <c r="E123" s="128" t="s">
        <v>123</v>
      </c>
      <c r="F123" s="128" t="s">
        <v>124</v>
      </c>
      <c r="I123" s="129"/>
      <c r="J123" s="130">
        <f>BK123</f>
        <v>0</v>
      </c>
      <c r="L123" s="126"/>
      <c r="M123" s="131"/>
      <c r="P123" s="132">
        <f>P124+P152+P156+P161+P171</f>
        <v>0</v>
      </c>
      <c r="R123" s="132">
        <f>R124+R152+R156+R161+R171</f>
        <v>17.714939399999999</v>
      </c>
      <c r="T123" s="133">
        <f>T124+T152+T156+T161+T171</f>
        <v>6.2E-2</v>
      </c>
      <c r="AR123" s="127" t="s">
        <v>79</v>
      </c>
      <c r="AT123" s="134" t="s">
        <v>73</v>
      </c>
      <c r="AU123" s="134" t="s">
        <v>74</v>
      </c>
      <c r="AY123" s="127" t="s">
        <v>125</v>
      </c>
      <c r="BK123" s="135">
        <f>BK124+BK152+BK156+BK161+BK171</f>
        <v>0</v>
      </c>
    </row>
    <row r="124" spans="2:65" s="11" customFormat="1" ht="22.75" customHeight="1" x14ac:dyDescent="0.25">
      <c r="B124" s="126"/>
      <c r="D124" s="127" t="s">
        <v>73</v>
      </c>
      <c r="E124" s="136" t="s">
        <v>79</v>
      </c>
      <c r="F124" s="136" t="s">
        <v>126</v>
      </c>
      <c r="I124" s="129"/>
      <c r="J124" s="137">
        <f>BK124</f>
        <v>0</v>
      </c>
      <c r="L124" s="126"/>
      <c r="M124" s="131"/>
      <c r="P124" s="132">
        <f>SUM(P125:P151)</f>
        <v>0</v>
      </c>
      <c r="R124" s="132">
        <f>SUM(R125:R151)</f>
        <v>5.5119999999999996</v>
      </c>
      <c r="T124" s="133">
        <f>SUM(T125:T151)</f>
        <v>0</v>
      </c>
      <c r="AR124" s="127" t="s">
        <v>79</v>
      </c>
      <c r="AT124" s="134" t="s">
        <v>73</v>
      </c>
      <c r="AU124" s="134" t="s">
        <v>79</v>
      </c>
      <c r="AY124" s="127" t="s">
        <v>125</v>
      </c>
      <c r="BK124" s="135">
        <f>SUM(BK125:BK151)</f>
        <v>0</v>
      </c>
    </row>
    <row r="125" spans="2:65" s="1" customFormat="1" ht="21.75" customHeight="1" x14ac:dyDescent="0.2">
      <c r="B125" s="138"/>
      <c r="C125" s="139" t="s">
        <v>217</v>
      </c>
      <c r="D125" s="139" t="s">
        <v>127</v>
      </c>
      <c r="E125" s="140" t="s">
        <v>170</v>
      </c>
      <c r="F125" s="141" t="s">
        <v>171</v>
      </c>
      <c r="G125" s="142" t="s">
        <v>130</v>
      </c>
      <c r="H125" s="143">
        <v>2</v>
      </c>
      <c r="I125" s="144"/>
      <c r="J125" s="145">
        <f>ROUND(I125*H125,2)</f>
        <v>0</v>
      </c>
      <c r="K125" s="146"/>
      <c r="L125" s="31"/>
      <c r="M125" s="147" t="s">
        <v>1</v>
      </c>
      <c r="N125" s="148" t="s">
        <v>40</v>
      </c>
      <c r="P125" s="149">
        <f>O125*H125</f>
        <v>0</v>
      </c>
      <c r="Q125" s="149">
        <v>0</v>
      </c>
      <c r="R125" s="149">
        <f>Q125*H125</f>
        <v>0</v>
      </c>
      <c r="S125" s="149">
        <v>0</v>
      </c>
      <c r="T125" s="150">
        <f>S125*H125</f>
        <v>0</v>
      </c>
      <c r="AR125" s="151" t="s">
        <v>89</v>
      </c>
      <c r="AT125" s="151" t="s">
        <v>127</v>
      </c>
      <c r="AU125" s="151" t="s">
        <v>83</v>
      </c>
      <c r="AY125" s="16" t="s">
        <v>125</v>
      </c>
      <c r="BE125" s="152">
        <f>IF(N125="základná",J125,0)</f>
        <v>0</v>
      </c>
      <c r="BF125" s="152">
        <f>IF(N125="znížená",J125,0)</f>
        <v>0</v>
      </c>
      <c r="BG125" s="152">
        <f>IF(N125="zákl. prenesená",J125,0)</f>
        <v>0</v>
      </c>
      <c r="BH125" s="152">
        <f>IF(N125="zníž. prenesená",J125,0)</f>
        <v>0</v>
      </c>
      <c r="BI125" s="152">
        <f>IF(N125="nulová",J125,0)</f>
        <v>0</v>
      </c>
      <c r="BJ125" s="16" t="s">
        <v>83</v>
      </c>
      <c r="BK125" s="152">
        <f>ROUND(I125*H125,2)</f>
        <v>0</v>
      </c>
      <c r="BL125" s="16" t="s">
        <v>89</v>
      </c>
      <c r="BM125" s="151" t="s">
        <v>218</v>
      </c>
    </row>
    <row r="126" spans="2:65" s="12" customFormat="1" ht="10" x14ac:dyDescent="0.2">
      <c r="B126" s="153"/>
      <c r="D126" s="154" t="s">
        <v>132</v>
      </c>
      <c r="E126" s="155" t="s">
        <v>1</v>
      </c>
      <c r="F126" s="156" t="s">
        <v>219</v>
      </c>
      <c r="H126" s="155" t="s">
        <v>1</v>
      </c>
      <c r="I126" s="157"/>
      <c r="L126" s="153"/>
      <c r="M126" s="158"/>
      <c r="T126" s="159"/>
      <c r="AT126" s="155" t="s">
        <v>132</v>
      </c>
      <c r="AU126" s="155" t="s">
        <v>83</v>
      </c>
      <c r="AV126" s="12" t="s">
        <v>79</v>
      </c>
      <c r="AW126" s="12" t="s">
        <v>30</v>
      </c>
      <c r="AX126" s="12" t="s">
        <v>74</v>
      </c>
      <c r="AY126" s="155" t="s">
        <v>125</v>
      </c>
    </row>
    <row r="127" spans="2:65" s="13" customFormat="1" ht="10" x14ac:dyDescent="0.2">
      <c r="B127" s="160"/>
      <c r="D127" s="154" t="s">
        <v>132</v>
      </c>
      <c r="E127" s="161" t="s">
        <v>1</v>
      </c>
      <c r="F127" s="162" t="s">
        <v>220</v>
      </c>
      <c r="H127" s="163">
        <v>2</v>
      </c>
      <c r="I127" s="164"/>
      <c r="L127" s="160"/>
      <c r="M127" s="165"/>
      <c r="T127" s="166"/>
      <c r="AT127" s="161" t="s">
        <v>132</v>
      </c>
      <c r="AU127" s="161" t="s">
        <v>83</v>
      </c>
      <c r="AV127" s="13" t="s">
        <v>83</v>
      </c>
      <c r="AW127" s="13" t="s">
        <v>30</v>
      </c>
      <c r="AX127" s="13" t="s">
        <v>74</v>
      </c>
      <c r="AY127" s="161" t="s">
        <v>125</v>
      </c>
    </row>
    <row r="128" spans="2:65" s="14" customFormat="1" ht="10" x14ac:dyDescent="0.2">
      <c r="B128" s="167"/>
      <c r="D128" s="154" t="s">
        <v>132</v>
      </c>
      <c r="E128" s="168" t="s">
        <v>1</v>
      </c>
      <c r="F128" s="169" t="s">
        <v>135</v>
      </c>
      <c r="H128" s="170">
        <v>2</v>
      </c>
      <c r="I128" s="171"/>
      <c r="L128" s="167"/>
      <c r="M128" s="172"/>
      <c r="T128" s="173"/>
      <c r="AT128" s="168" t="s">
        <v>132</v>
      </c>
      <c r="AU128" s="168" t="s">
        <v>83</v>
      </c>
      <c r="AV128" s="14" t="s">
        <v>89</v>
      </c>
      <c r="AW128" s="14" t="s">
        <v>30</v>
      </c>
      <c r="AX128" s="14" t="s">
        <v>79</v>
      </c>
      <c r="AY128" s="168" t="s">
        <v>125</v>
      </c>
    </row>
    <row r="129" spans="2:65" s="1" customFormat="1" ht="21.75" customHeight="1" x14ac:dyDescent="0.2">
      <c r="B129" s="138"/>
      <c r="C129" s="139" t="s">
        <v>79</v>
      </c>
      <c r="D129" s="139" t="s">
        <v>127</v>
      </c>
      <c r="E129" s="140" t="s">
        <v>201</v>
      </c>
      <c r="F129" s="141" t="s">
        <v>202</v>
      </c>
      <c r="G129" s="142" t="s">
        <v>130</v>
      </c>
      <c r="H129" s="143">
        <v>8.16</v>
      </c>
      <c r="I129" s="144"/>
      <c r="J129" s="145">
        <f>ROUND(I129*H129,2)</f>
        <v>0</v>
      </c>
      <c r="K129" s="146"/>
      <c r="L129" s="31"/>
      <c r="M129" s="147" t="s">
        <v>1</v>
      </c>
      <c r="N129" s="148" t="s">
        <v>40</v>
      </c>
      <c r="P129" s="149">
        <f>O129*H129</f>
        <v>0</v>
      </c>
      <c r="Q129" s="149">
        <v>0</v>
      </c>
      <c r="R129" s="149">
        <f>Q129*H129</f>
        <v>0</v>
      </c>
      <c r="S129" s="149">
        <v>0</v>
      </c>
      <c r="T129" s="150">
        <f>S129*H129</f>
        <v>0</v>
      </c>
      <c r="AR129" s="151" t="s">
        <v>89</v>
      </c>
      <c r="AT129" s="151" t="s">
        <v>127</v>
      </c>
      <c r="AU129" s="151" t="s">
        <v>83</v>
      </c>
      <c r="AY129" s="16" t="s">
        <v>125</v>
      </c>
      <c r="BE129" s="152">
        <f>IF(N129="základná",J129,0)</f>
        <v>0</v>
      </c>
      <c r="BF129" s="152">
        <f>IF(N129="znížená",J129,0)</f>
        <v>0</v>
      </c>
      <c r="BG129" s="152">
        <f>IF(N129="zákl. prenesená",J129,0)</f>
        <v>0</v>
      </c>
      <c r="BH129" s="152">
        <f>IF(N129="zníž. prenesená",J129,0)</f>
        <v>0</v>
      </c>
      <c r="BI129" s="152">
        <f>IF(N129="nulová",J129,0)</f>
        <v>0</v>
      </c>
      <c r="BJ129" s="16" t="s">
        <v>83</v>
      </c>
      <c r="BK129" s="152">
        <f>ROUND(I129*H129,2)</f>
        <v>0</v>
      </c>
      <c r="BL129" s="16" t="s">
        <v>89</v>
      </c>
      <c r="BM129" s="151" t="s">
        <v>221</v>
      </c>
    </row>
    <row r="130" spans="2:65" s="12" customFormat="1" ht="10" x14ac:dyDescent="0.2">
      <c r="B130" s="153"/>
      <c r="D130" s="154" t="s">
        <v>132</v>
      </c>
      <c r="E130" s="155" t="s">
        <v>1</v>
      </c>
      <c r="F130" s="156" t="s">
        <v>222</v>
      </c>
      <c r="H130" s="155" t="s">
        <v>1</v>
      </c>
      <c r="I130" s="157"/>
      <c r="L130" s="153"/>
      <c r="M130" s="158"/>
      <c r="T130" s="159"/>
      <c r="AT130" s="155" t="s">
        <v>132</v>
      </c>
      <c r="AU130" s="155" t="s">
        <v>83</v>
      </c>
      <c r="AV130" s="12" t="s">
        <v>79</v>
      </c>
      <c r="AW130" s="12" t="s">
        <v>30</v>
      </c>
      <c r="AX130" s="12" t="s">
        <v>74</v>
      </c>
      <c r="AY130" s="155" t="s">
        <v>125</v>
      </c>
    </row>
    <row r="131" spans="2:65" s="12" customFormat="1" ht="10" x14ac:dyDescent="0.2">
      <c r="B131" s="153"/>
      <c r="D131" s="154" t="s">
        <v>132</v>
      </c>
      <c r="E131" s="155" t="s">
        <v>1</v>
      </c>
      <c r="F131" s="156" t="s">
        <v>223</v>
      </c>
      <c r="H131" s="155" t="s">
        <v>1</v>
      </c>
      <c r="I131" s="157"/>
      <c r="L131" s="153"/>
      <c r="M131" s="158"/>
      <c r="T131" s="159"/>
      <c r="AT131" s="155" t="s">
        <v>132</v>
      </c>
      <c r="AU131" s="155" t="s">
        <v>83</v>
      </c>
      <c r="AV131" s="12" t="s">
        <v>79</v>
      </c>
      <c r="AW131" s="12" t="s">
        <v>30</v>
      </c>
      <c r="AX131" s="12" t="s">
        <v>74</v>
      </c>
      <c r="AY131" s="155" t="s">
        <v>125</v>
      </c>
    </row>
    <row r="132" spans="2:65" s="13" customFormat="1" ht="10" x14ac:dyDescent="0.2">
      <c r="B132" s="160"/>
      <c r="D132" s="154" t="s">
        <v>132</v>
      </c>
      <c r="E132" s="161" t="s">
        <v>1</v>
      </c>
      <c r="F132" s="162" t="s">
        <v>224</v>
      </c>
      <c r="H132" s="163">
        <v>8.16</v>
      </c>
      <c r="I132" s="164"/>
      <c r="L132" s="160"/>
      <c r="M132" s="165"/>
      <c r="T132" s="166"/>
      <c r="AT132" s="161" t="s">
        <v>132</v>
      </c>
      <c r="AU132" s="161" t="s">
        <v>83</v>
      </c>
      <c r="AV132" s="13" t="s">
        <v>83</v>
      </c>
      <c r="AW132" s="13" t="s">
        <v>30</v>
      </c>
      <c r="AX132" s="13" t="s">
        <v>74</v>
      </c>
      <c r="AY132" s="161" t="s">
        <v>125</v>
      </c>
    </row>
    <row r="133" spans="2:65" s="14" customFormat="1" ht="10" x14ac:dyDescent="0.2">
      <c r="B133" s="167"/>
      <c r="D133" s="154" t="s">
        <v>132</v>
      </c>
      <c r="E133" s="168" t="s">
        <v>1</v>
      </c>
      <c r="F133" s="169" t="s">
        <v>135</v>
      </c>
      <c r="H133" s="170">
        <v>8.16</v>
      </c>
      <c r="I133" s="171"/>
      <c r="L133" s="167"/>
      <c r="M133" s="172"/>
      <c r="T133" s="173"/>
      <c r="AT133" s="168" t="s">
        <v>132</v>
      </c>
      <c r="AU133" s="168" t="s">
        <v>83</v>
      </c>
      <c r="AV133" s="14" t="s">
        <v>89</v>
      </c>
      <c r="AW133" s="14" t="s">
        <v>30</v>
      </c>
      <c r="AX133" s="14" t="s">
        <v>79</v>
      </c>
      <c r="AY133" s="168" t="s">
        <v>125</v>
      </c>
    </row>
    <row r="134" spans="2:65" s="1" customFormat="1" ht="33" customHeight="1" x14ac:dyDescent="0.2">
      <c r="B134" s="138"/>
      <c r="C134" s="139" t="s">
        <v>83</v>
      </c>
      <c r="D134" s="139" t="s">
        <v>127</v>
      </c>
      <c r="E134" s="140" t="s">
        <v>206</v>
      </c>
      <c r="F134" s="141" t="s">
        <v>207</v>
      </c>
      <c r="G134" s="142" t="s">
        <v>130</v>
      </c>
      <c r="H134" s="143">
        <v>5.7759999999999998</v>
      </c>
      <c r="I134" s="144"/>
      <c r="J134" s="145">
        <f>ROUND(I134*H134,2)</f>
        <v>0</v>
      </c>
      <c r="K134" s="146"/>
      <c r="L134" s="31"/>
      <c r="M134" s="147" t="s">
        <v>1</v>
      </c>
      <c r="N134" s="148" t="s">
        <v>40</v>
      </c>
      <c r="P134" s="149">
        <f>O134*H134</f>
        <v>0</v>
      </c>
      <c r="Q134" s="149">
        <v>0</v>
      </c>
      <c r="R134" s="149">
        <f>Q134*H134</f>
        <v>0</v>
      </c>
      <c r="S134" s="149">
        <v>0</v>
      </c>
      <c r="T134" s="150">
        <f>S134*H134</f>
        <v>0</v>
      </c>
      <c r="AR134" s="151" t="s">
        <v>89</v>
      </c>
      <c r="AT134" s="151" t="s">
        <v>127</v>
      </c>
      <c r="AU134" s="151" t="s">
        <v>83</v>
      </c>
      <c r="AY134" s="16" t="s">
        <v>125</v>
      </c>
      <c r="BE134" s="152">
        <f>IF(N134="základná",J134,0)</f>
        <v>0</v>
      </c>
      <c r="BF134" s="152">
        <f>IF(N134="znížená",J134,0)</f>
        <v>0</v>
      </c>
      <c r="BG134" s="152">
        <f>IF(N134="zákl. prenesená",J134,0)</f>
        <v>0</v>
      </c>
      <c r="BH134" s="152">
        <f>IF(N134="zníž. prenesená",J134,0)</f>
        <v>0</v>
      </c>
      <c r="BI134" s="152">
        <f>IF(N134="nulová",J134,0)</f>
        <v>0</v>
      </c>
      <c r="BJ134" s="16" t="s">
        <v>83</v>
      </c>
      <c r="BK134" s="152">
        <f>ROUND(I134*H134,2)</f>
        <v>0</v>
      </c>
      <c r="BL134" s="16" t="s">
        <v>89</v>
      </c>
      <c r="BM134" s="151" t="s">
        <v>225</v>
      </c>
    </row>
    <row r="135" spans="2:65" s="13" customFormat="1" ht="10" x14ac:dyDescent="0.2">
      <c r="B135" s="160"/>
      <c r="D135" s="154" t="s">
        <v>132</v>
      </c>
      <c r="E135" s="161" t="s">
        <v>1</v>
      </c>
      <c r="F135" s="162" t="s">
        <v>226</v>
      </c>
      <c r="H135" s="163">
        <v>5.7759999999999998</v>
      </c>
      <c r="I135" s="164"/>
      <c r="L135" s="160"/>
      <c r="M135" s="165"/>
      <c r="T135" s="166"/>
      <c r="AT135" s="161" t="s">
        <v>132</v>
      </c>
      <c r="AU135" s="161" t="s">
        <v>83</v>
      </c>
      <c r="AV135" s="13" t="s">
        <v>83</v>
      </c>
      <c r="AW135" s="13" t="s">
        <v>30</v>
      </c>
      <c r="AX135" s="13" t="s">
        <v>74</v>
      </c>
      <c r="AY135" s="161" t="s">
        <v>125</v>
      </c>
    </row>
    <row r="136" spans="2:65" s="14" customFormat="1" ht="10" x14ac:dyDescent="0.2">
      <c r="B136" s="167"/>
      <c r="D136" s="154" t="s">
        <v>132</v>
      </c>
      <c r="E136" s="168" t="s">
        <v>1</v>
      </c>
      <c r="F136" s="169" t="s">
        <v>135</v>
      </c>
      <c r="H136" s="170">
        <v>5.7759999999999998</v>
      </c>
      <c r="I136" s="171"/>
      <c r="L136" s="167"/>
      <c r="M136" s="172"/>
      <c r="T136" s="173"/>
      <c r="AT136" s="168" t="s">
        <v>132</v>
      </c>
      <c r="AU136" s="168" t="s">
        <v>83</v>
      </c>
      <c r="AV136" s="14" t="s">
        <v>89</v>
      </c>
      <c r="AW136" s="14" t="s">
        <v>30</v>
      </c>
      <c r="AX136" s="14" t="s">
        <v>79</v>
      </c>
      <c r="AY136" s="168" t="s">
        <v>125</v>
      </c>
    </row>
    <row r="137" spans="2:65" s="1" customFormat="1" ht="24.15" customHeight="1" x14ac:dyDescent="0.2">
      <c r="B137" s="138"/>
      <c r="C137" s="139" t="s">
        <v>86</v>
      </c>
      <c r="D137" s="139" t="s">
        <v>127</v>
      </c>
      <c r="E137" s="140" t="s">
        <v>139</v>
      </c>
      <c r="F137" s="141" t="s">
        <v>140</v>
      </c>
      <c r="G137" s="142" t="s">
        <v>130</v>
      </c>
      <c r="H137" s="143">
        <v>5.7759999999999998</v>
      </c>
      <c r="I137" s="144"/>
      <c r="J137" s="145">
        <f>ROUND(I137*H137,2)</f>
        <v>0</v>
      </c>
      <c r="K137" s="146"/>
      <c r="L137" s="31"/>
      <c r="M137" s="147" t="s">
        <v>1</v>
      </c>
      <c r="N137" s="148" t="s">
        <v>40</v>
      </c>
      <c r="P137" s="149">
        <f>O137*H137</f>
        <v>0</v>
      </c>
      <c r="Q137" s="149">
        <v>0</v>
      </c>
      <c r="R137" s="149">
        <f>Q137*H137</f>
        <v>0</v>
      </c>
      <c r="S137" s="149">
        <v>0</v>
      </c>
      <c r="T137" s="150">
        <f>S137*H137</f>
        <v>0</v>
      </c>
      <c r="AR137" s="151" t="s">
        <v>89</v>
      </c>
      <c r="AT137" s="151" t="s">
        <v>127</v>
      </c>
      <c r="AU137" s="151" t="s">
        <v>83</v>
      </c>
      <c r="AY137" s="16" t="s">
        <v>125</v>
      </c>
      <c r="BE137" s="152">
        <f>IF(N137="základná",J137,0)</f>
        <v>0</v>
      </c>
      <c r="BF137" s="152">
        <f>IF(N137="znížená",J137,0)</f>
        <v>0</v>
      </c>
      <c r="BG137" s="152">
        <f>IF(N137="zákl. prenesená",J137,0)</f>
        <v>0</v>
      </c>
      <c r="BH137" s="152">
        <f>IF(N137="zníž. prenesená",J137,0)</f>
        <v>0</v>
      </c>
      <c r="BI137" s="152">
        <f>IF(N137="nulová",J137,0)</f>
        <v>0</v>
      </c>
      <c r="BJ137" s="16" t="s">
        <v>83</v>
      </c>
      <c r="BK137" s="152">
        <f>ROUND(I137*H137,2)</f>
        <v>0</v>
      </c>
      <c r="BL137" s="16" t="s">
        <v>89</v>
      </c>
      <c r="BM137" s="151" t="s">
        <v>227</v>
      </c>
    </row>
    <row r="138" spans="2:65" s="1" customFormat="1" ht="24.15" customHeight="1" x14ac:dyDescent="0.2">
      <c r="B138" s="138"/>
      <c r="C138" s="139" t="s">
        <v>89</v>
      </c>
      <c r="D138" s="139" t="s">
        <v>127</v>
      </c>
      <c r="E138" s="140" t="s">
        <v>142</v>
      </c>
      <c r="F138" s="141" t="s">
        <v>143</v>
      </c>
      <c r="G138" s="142" t="s">
        <v>130</v>
      </c>
      <c r="H138" s="143">
        <v>5.7759999999999998</v>
      </c>
      <c r="I138" s="144"/>
      <c r="J138" s="145">
        <f>ROUND(I138*H138,2)</f>
        <v>0</v>
      </c>
      <c r="K138" s="146"/>
      <c r="L138" s="31"/>
      <c r="M138" s="147" t="s">
        <v>1</v>
      </c>
      <c r="N138" s="148" t="s">
        <v>40</v>
      </c>
      <c r="P138" s="149">
        <f>O138*H138</f>
        <v>0</v>
      </c>
      <c r="Q138" s="149">
        <v>0</v>
      </c>
      <c r="R138" s="149">
        <f>Q138*H138</f>
        <v>0</v>
      </c>
      <c r="S138" s="149">
        <v>0</v>
      </c>
      <c r="T138" s="150">
        <f>S138*H138</f>
        <v>0</v>
      </c>
      <c r="AR138" s="151" t="s">
        <v>89</v>
      </c>
      <c r="AT138" s="151" t="s">
        <v>127</v>
      </c>
      <c r="AU138" s="151" t="s">
        <v>83</v>
      </c>
      <c r="AY138" s="16" t="s">
        <v>125</v>
      </c>
      <c r="BE138" s="152">
        <f>IF(N138="základná",J138,0)</f>
        <v>0</v>
      </c>
      <c r="BF138" s="152">
        <f>IF(N138="znížená",J138,0)</f>
        <v>0</v>
      </c>
      <c r="BG138" s="152">
        <f>IF(N138="zákl. prenesená",J138,0)</f>
        <v>0</v>
      </c>
      <c r="BH138" s="152">
        <f>IF(N138="zníž. prenesená",J138,0)</f>
        <v>0</v>
      </c>
      <c r="BI138" s="152">
        <f>IF(N138="nulová",J138,0)</f>
        <v>0</v>
      </c>
      <c r="BJ138" s="16" t="s">
        <v>83</v>
      </c>
      <c r="BK138" s="152">
        <f>ROUND(I138*H138,2)</f>
        <v>0</v>
      </c>
      <c r="BL138" s="16" t="s">
        <v>89</v>
      </c>
      <c r="BM138" s="151" t="s">
        <v>228</v>
      </c>
    </row>
    <row r="139" spans="2:65" s="1" customFormat="1" ht="24.15" customHeight="1" x14ac:dyDescent="0.2">
      <c r="B139" s="138"/>
      <c r="C139" s="139" t="s">
        <v>92</v>
      </c>
      <c r="D139" s="139" t="s">
        <v>127</v>
      </c>
      <c r="E139" s="140" t="s">
        <v>229</v>
      </c>
      <c r="F139" s="141" t="s">
        <v>230</v>
      </c>
      <c r="G139" s="142" t="s">
        <v>130</v>
      </c>
      <c r="H139" s="143">
        <v>4.3840000000000003</v>
      </c>
      <c r="I139" s="144"/>
      <c r="J139" s="145">
        <f>ROUND(I139*H139,2)</f>
        <v>0</v>
      </c>
      <c r="K139" s="146"/>
      <c r="L139" s="31"/>
      <c r="M139" s="147" t="s">
        <v>1</v>
      </c>
      <c r="N139" s="148" t="s">
        <v>40</v>
      </c>
      <c r="P139" s="149">
        <f>O139*H139</f>
        <v>0</v>
      </c>
      <c r="Q139" s="149">
        <v>0</v>
      </c>
      <c r="R139" s="149">
        <f>Q139*H139</f>
        <v>0</v>
      </c>
      <c r="S139" s="149">
        <v>0</v>
      </c>
      <c r="T139" s="150">
        <f>S139*H139</f>
        <v>0</v>
      </c>
      <c r="AR139" s="151" t="s">
        <v>89</v>
      </c>
      <c r="AT139" s="151" t="s">
        <v>127</v>
      </c>
      <c r="AU139" s="151" t="s">
        <v>83</v>
      </c>
      <c r="AY139" s="16" t="s">
        <v>125</v>
      </c>
      <c r="BE139" s="152">
        <f>IF(N139="základná",J139,0)</f>
        <v>0</v>
      </c>
      <c r="BF139" s="152">
        <f>IF(N139="znížená",J139,0)</f>
        <v>0</v>
      </c>
      <c r="BG139" s="152">
        <f>IF(N139="zákl. prenesená",J139,0)</f>
        <v>0</v>
      </c>
      <c r="BH139" s="152">
        <f>IF(N139="zníž. prenesená",J139,0)</f>
        <v>0</v>
      </c>
      <c r="BI139" s="152">
        <f>IF(N139="nulová",J139,0)</f>
        <v>0</v>
      </c>
      <c r="BJ139" s="16" t="s">
        <v>83</v>
      </c>
      <c r="BK139" s="152">
        <f>ROUND(I139*H139,2)</f>
        <v>0</v>
      </c>
      <c r="BL139" s="16" t="s">
        <v>89</v>
      </c>
      <c r="BM139" s="151" t="s">
        <v>231</v>
      </c>
    </row>
    <row r="140" spans="2:65" s="13" customFormat="1" ht="10" x14ac:dyDescent="0.2">
      <c r="B140" s="160"/>
      <c r="D140" s="154" t="s">
        <v>132</v>
      </c>
      <c r="E140" s="161" t="s">
        <v>1</v>
      </c>
      <c r="F140" s="162" t="s">
        <v>232</v>
      </c>
      <c r="H140" s="163">
        <v>8.16</v>
      </c>
      <c r="I140" s="164"/>
      <c r="L140" s="160"/>
      <c r="M140" s="165"/>
      <c r="T140" s="166"/>
      <c r="AT140" s="161" t="s">
        <v>132</v>
      </c>
      <c r="AU140" s="161" t="s">
        <v>83</v>
      </c>
      <c r="AV140" s="13" t="s">
        <v>83</v>
      </c>
      <c r="AW140" s="13" t="s">
        <v>30</v>
      </c>
      <c r="AX140" s="13" t="s">
        <v>74</v>
      </c>
      <c r="AY140" s="161" t="s">
        <v>125</v>
      </c>
    </row>
    <row r="141" spans="2:65" s="13" customFormat="1" ht="10" x14ac:dyDescent="0.2">
      <c r="B141" s="160"/>
      <c r="D141" s="154" t="s">
        <v>132</v>
      </c>
      <c r="E141" s="161" t="s">
        <v>1</v>
      </c>
      <c r="F141" s="162" t="s">
        <v>233</v>
      </c>
      <c r="H141" s="163">
        <v>-3.7759999999999998</v>
      </c>
      <c r="I141" s="164"/>
      <c r="L141" s="160"/>
      <c r="M141" s="165"/>
      <c r="T141" s="166"/>
      <c r="AT141" s="161" t="s">
        <v>132</v>
      </c>
      <c r="AU141" s="161" t="s">
        <v>83</v>
      </c>
      <c r="AV141" s="13" t="s">
        <v>83</v>
      </c>
      <c r="AW141" s="13" t="s">
        <v>30</v>
      </c>
      <c r="AX141" s="13" t="s">
        <v>74</v>
      </c>
      <c r="AY141" s="161" t="s">
        <v>125</v>
      </c>
    </row>
    <row r="142" spans="2:65" s="14" customFormat="1" ht="10" x14ac:dyDescent="0.2">
      <c r="B142" s="167"/>
      <c r="D142" s="154" t="s">
        <v>132</v>
      </c>
      <c r="E142" s="168" t="s">
        <v>1</v>
      </c>
      <c r="F142" s="169" t="s">
        <v>135</v>
      </c>
      <c r="H142" s="170">
        <v>4.3840000000000003</v>
      </c>
      <c r="I142" s="171"/>
      <c r="L142" s="167"/>
      <c r="M142" s="172"/>
      <c r="T142" s="173"/>
      <c r="AT142" s="168" t="s">
        <v>132</v>
      </c>
      <c r="AU142" s="168" t="s">
        <v>83</v>
      </c>
      <c r="AV142" s="14" t="s">
        <v>89</v>
      </c>
      <c r="AW142" s="14" t="s">
        <v>30</v>
      </c>
      <c r="AX142" s="14" t="s">
        <v>79</v>
      </c>
      <c r="AY142" s="168" t="s">
        <v>125</v>
      </c>
    </row>
    <row r="143" spans="2:65" s="1" customFormat="1" ht="24.15" customHeight="1" x14ac:dyDescent="0.2">
      <c r="B143" s="138"/>
      <c r="C143" s="139" t="s">
        <v>95</v>
      </c>
      <c r="D143" s="139" t="s">
        <v>127</v>
      </c>
      <c r="E143" s="140" t="s">
        <v>234</v>
      </c>
      <c r="F143" s="141" t="s">
        <v>235</v>
      </c>
      <c r="G143" s="142" t="s">
        <v>130</v>
      </c>
      <c r="H143" s="143">
        <v>2.7559999999999998</v>
      </c>
      <c r="I143" s="144"/>
      <c r="J143" s="145">
        <f>ROUND(I143*H143,2)</f>
        <v>0</v>
      </c>
      <c r="K143" s="146"/>
      <c r="L143" s="31"/>
      <c r="M143" s="147" t="s">
        <v>1</v>
      </c>
      <c r="N143" s="148" t="s">
        <v>40</v>
      </c>
      <c r="P143" s="149">
        <f>O143*H143</f>
        <v>0</v>
      </c>
      <c r="Q143" s="149">
        <v>0</v>
      </c>
      <c r="R143" s="149">
        <f>Q143*H143</f>
        <v>0</v>
      </c>
      <c r="S143" s="149">
        <v>0</v>
      </c>
      <c r="T143" s="150">
        <f>S143*H143</f>
        <v>0</v>
      </c>
      <c r="AR143" s="151" t="s">
        <v>89</v>
      </c>
      <c r="AT143" s="151" t="s">
        <v>127</v>
      </c>
      <c r="AU143" s="151" t="s">
        <v>83</v>
      </c>
      <c r="AY143" s="16" t="s">
        <v>125</v>
      </c>
      <c r="BE143" s="152">
        <f>IF(N143="základná",J143,0)</f>
        <v>0</v>
      </c>
      <c r="BF143" s="152">
        <f>IF(N143="znížená",J143,0)</f>
        <v>0</v>
      </c>
      <c r="BG143" s="152">
        <f>IF(N143="zákl. prenesená",J143,0)</f>
        <v>0</v>
      </c>
      <c r="BH143" s="152">
        <f>IF(N143="zníž. prenesená",J143,0)</f>
        <v>0</v>
      </c>
      <c r="BI143" s="152">
        <f>IF(N143="nulová",J143,0)</f>
        <v>0</v>
      </c>
      <c r="BJ143" s="16" t="s">
        <v>83</v>
      </c>
      <c r="BK143" s="152">
        <f>ROUND(I143*H143,2)</f>
        <v>0</v>
      </c>
      <c r="BL143" s="16" t="s">
        <v>89</v>
      </c>
      <c r="BM143" s="151" t="s">
        <v>236</v>
      </c>
    </row>
    <row r="144" spans="2:65" s="12" customFormat="1" ht="10" x14ac:dyDescent="0.2">
      <c r="B144" s="153"/>
      <c r="D144" s="154" t="s">
        <v>132</v>
      </c>
      <c r="E144" s="155" t="s">
        <v>1</v>
      </c>
      <c r="F144" s="156" t="s">
        <v>237</v>
      </c>
      <c r="H144" s="155" t="s">
        <v>1</v>
      </c>
      <c r="I144" s="157"/>
      <c r="L144" s="153"/>
      <c r="M144" s="158"/>
      <c r="T144" s="159"/>
      <c r="AT144" s="155" t="s">
        <v>132</v>
      </c>
      <c r="AU144" s="155" t="s">
        <v>83</v>
      </c>
      <c r="AV144" s="12" t="s">
        <v>79</v>
      </c>
      <c r="AW144" s="12" t="s">
        <v>30</v>
      </c>
      <c r="AX144" s="12" t="s">
        <v>74</v>
      </c>
      <c r="AY144" s="155" t="s">
        <v>125</v>
      </c>
    </row>
    <row r="145" spans="2:65" s="13" customFormat="1" ht="10" x14ac:dyDescent="0.2">
      <c r="B145" s="160"/>
      <c r="D145" s="154" t="s">
        <v>132</v>
      </c>
      <c r="E145" s="161" t="s">
        <v>1</v>
      </c>
      <c r="F145" s="162" t="s">
        <v>238</v>
      </c>
      <c r="H145" s="163">
        <v>4.08</v>
      </c>
      <c r="I145" s="164"/>
      <c r="L145" s="160"/>
      <c r="M145" s="165"/>
      <c r="T145" s="166"/>
      <c r="AT145" s="161" t="s">
        <v>132</v>
      </c>
      <c r="AU145" s="161" t="s">
        <v>83</v>
      </c>
      <c r="AV145" s="13" t="s">
        <v>83</v>
      </c>
      <c r="AW145" s="13" t="s">
        <v>30</v>
      </c>
      <c r="AX145" s="13" t="s">
        <v>74</v>
      </c>
      <c r="AY145" s="161" t="s">
        <v>125</v>
      </c>
    </row>
    <row r="146" spans="2:65" s="12" customFormat="1" ht="10" x14ac:dyDescent="0.2">
      <c r="B146" s="153"/>
      <c r="D146" s="154" t="s">
        <v>132</v>
      </c>
      <c r="E146" s="155" t="s">
        <v>1</v>
      </c>
      <c r="F146" s="156" t="s">
        <v>239</v>
      </c>
      <c r="H146" s="155" t="s">
        <v>1</v>
      </c>
      <c r="I146" s="157"/>
      <c r="L146" s="153"/>
      <c r="M146" s="158"/>
      <c r="T146" s="159"/>
      <c r="AT146" s="155" t="s">
        <v>132</v>
      </c>
      <c r="AU146" s="155" t="s">
        <v>83</v>
      </c>
      <c r="AV146" s="12" t="s">
        <v>79</v>
      </c>
      <c r="AW146" s="12" t="s">
        <v>30</v>
      </c>
      <c r="AX146" s="12" t="s">
        <v>74</v>
      </c>
      <c r="AY146" s="155" t="s">
        <v>125</v>
      </c>
    </row>
    <row r="147" spans="2:65" s="13" customFormat="1" ht="10" x14ac:dyDescent="0.2">
      <c r="B147" s="160"/>
      <c r="D147" s="154" t="s">
        <v>132</v>
      </c>
      <c r="E147" s="161" t="s">
        <v>1</v>
      </c>
      <c r="F147" s="162" t="s">
        <v>240</v>
      </c>
      <c r="H147" s="163">
        <v>-1.3240000000000001</v>
      </c>
      <c r="I147" s="164"/>
      <c r="L147" s="160"/>
      <c r="M147" s="165"/>
      <c r="T147" s="166"/>
      <c r="AT147" s="161" t="s">
        <v>132</v>
      </c>
      <c r="AU147" s="161" t="s">
        <v>83</v>
      </c>
      <c r="AV147" s="13" t="s">
        <v>83</v>
      </c>
      <c r="AW147" s="13" t="s">
        <v>30</v>
      </c>
      <c r="AX147" s="13" t="s">
        <v>74</v>
      </c>
      <c r="AY147" s="161" t="s">
        <v>125</v>
      </c>
    </row>
    <row r="148" spans="2:65" s="14" customFormat="1" ht="10" x14ac:dyDescent="0.2">
      <c r="B148" s="167"/>
      <c r="D148" s="154" t="s">
        <v>132</v>
      </c>
      <c r="E148" s="168" t="s">
        <v>1</v>
      </c>
      <c r="F148" s="169" t="s">
        <v>135</v>
      </c>
      <c r="H148" s="170">
        <v>2.7560000000000002</v>
      </c>
      <c r="I148" s="171"/>
      <c r="L148" s="167"/>
      <c r="M148" s="172"/>
      <c r="T148" s="173"/>
      <c r="AT148" s="168" t="s">
        <v>132</v>
      </c>
      <c r="AU148" s="168" t="s">
        <v>83</v>
      </c>
      <c r="AV148" s="14" t="s">
        <v>89</v>
      </c>
      <c r="AW148" s="14" t="s">
        <v>30</v>
      </c>
      <c r="AX148" s="14" t="s">
        <v>79</v>
      </c>
      <c r="AY148" s="168" t="s">
        <v>125</v>
      </c>
    </row>
    <row r="149" spans="2:65" s="1" customFormat="1" ht="16.5" customHeight="1" x14ac:dyDescent="0.2">
      <c r="B149" s="138"/>
      <c r="C149" s="180" t="s">
        <v>157</v>
      </c>
      <c r="D149" s="180" t="s">
        <v>241</v>
      </c>
      <c r="E149" s="181" t="s">
        <v>242</v>
      </c>
      <c r="F149" s="182" t="s">
        <v>243</v>
      </c>
      <c r="G149" s="183" t="s">
        <v>155</v>
      </c>
      <c r="H149" s="184">
        <v>5.5119999999999996</v>
      </c>
      <c r="I149" s="185"/>
      <c r="J149" s="186">
        <f>ROUND(I149*H149,2)</f>
        <v>0</v>
      </c>
      <c r="K149" s="187"/>
      <c r="L149" s="188"/>
      <c r="M149" s="189" t="s">
        <v>1</v>
      </c>
      <c r="N149" s="190" t="s">
        <v>40</v>
      </c>
      <c r="P149" s="149">
        <f>O149*H149</f>
        <v>0</v>
      </c>
      <c r="Q149" s="149">
        <v>1</v>
      </c>
      <c r="R149" s="149">
        <f>Q149*H149</f>
        <v>5.5119999999999996</v>
      </c>
      <c r="S149" s="149">
        <v>0</v>
      </c>
      <c r="T149" s="150">
        <f>S149*H149</f>
        <v>0</v>
      </c>
      <c r="AR149" s="151" t="s">
        <v>163</v>
      </c>
      <c r="AT149" s="151" t="s">
        <v>241</v>
      </c>
      <c r="AU149" s="151" t="s">
        <v>83</v>
      </c>
      <c r="AY149" s="16" t="s">
        <v>125</v>
      </c>
      <c r="BE149" s="152">
        <f>IF(N149="základná",J149,0)</f>
        <v>0</v>
      </c>
      <c r="BF149" s="152">
        <f>IF(N149="znížená",J149,0)</f>
        <v>0</v>
      </c>
      <c r="BG149" s="152">
        <f>IF(N149="zákl. prenesená",J149,0)</f>
        <v>0</v>
      </c>
      <c r="BH149" s="152">
        <f>IF(N149="zníž. prenesená",J149,0)</f>
        <v>0</v>
      </c>
      <c r="BI149" s="152">
        <f>IF(N149="nulová",J149,0)</f>
        <v>0</v>
      </c>
      <c r="BJ149" s="16" t="s">
        <v>83</v>
      </c>
      <c r="BK149" s="152">
        <f>ROUND(I149*H149,2)</f>
        <v>0</v>
      </c>
      <c r="BL149" s="16" t="s">
        <v>89</v>
      </c>
      <c r="BM149" s="151" t="s">
        <v>244</v>
      </c>
    </row>
    <row r="150" spans="2:65" s="13" customFormat="1" ht="10" x14ac:dyDescent="0.2">
      <c r="B150" s="160"/>
      <c r="D150" s="154" t="s">
        <v>132</v>
      </c>
      <c r="E150" s="161" t="s">
        <v>1</v>
      </c>
      <c r="F150" s="162" t="s">
        <v>245</v>
      </c>
      <c r="H150" s="163">
        <v>5.5119999999999996</v>
      </c>
      <c r="I150" s="164"/>
      <c r="L150" s="160"/>
      <c r="M150" s="165"/>
      <c r="T150" s="166"/>
      <c r="AT150" s="161" t="s">
        <v>132</v>
      </c>
      <c r="AU150" s="161" t="s">
        <v>83</v>
      </c>
      <c r="AV150" s="13" t="s">
        <v>83</v>
      </c>
      <c r="AW150" s="13" t="s">
        <v>30</v>
      </c>
      <c r="AX150" s="13" t="s">
        <v>74</v>
      </c>
      <c r="AY150" s="161" t="s">
        <v>125</v>
      </c>
    </row>
    <row r="151" spans="2:65" s="14" customFormat="1" ht="10" x14ac:dyDescent="0.2">
      <c r="B151" s="167"/>
      <c r="D151" s="154" t="s">
        <v>132</v>
      </c>
      <c r="E151" s="168" t="s">
        <v>1</v>
      </c>
      <c r="F151" s="169" t="s">
        <v>135</v>
      </c>
      <c r="H151" s="170">
        <v>5.5119999999999996</v>
      </c>
      <c r="I151" s="171"/>
      <c r="L151" s="167"/>
      <c r="M151" s="172"/>
      <c r="T151" s="173"/>
      <c r="AT151" s="168" t="s">
        <v>132</v>
      </c>
      <c r="AU151" s="168" t="s">
        <v>83</v>
      </c>
      <c r="AV151" s="14" t="s">
        <v>89</v>
      </c>
      <c r="AW151" s="14" t="s">
        <v>30</v>
      </c>
      <c r="AX151" s="14" t="s">
        <v>79</v>
      </c>
      <c r="AY151" s="168" t="s">
        <v>125</v>
      </c>
    </row>
    <row r="152" spans="2:65" s="11" customFormat="1" ht="22.75" customHeight="1" x14ac:dyDescent="0.25">
      <c r="B152" s="126"/>
      <c r="D152" s="127" t="s">
        <v>73</v>
      </c>
      <c r="E152" s="136" t="s">
        <v>89</v>
      </c>
      <c r="F152" s="136" t="s">
        <v>145</v>
      </c>
      <c r="I152" s="129"/>
      <c r="J152" s="137">
        <f>BK152</f>
        <v>0</v>
      </c>
      <c r="L152" s="126"/>
      <c r="M152" s="131"/>
      <c r="P152" s="132">
        <f>SUM(P153:P155)</f>
        <v>0</v>
      </c>
      <c r="R152" s="132">
        <f>SUM(R153:R155)</f>
        <v>1.9285854</v>
      </c>
      <c r="T152" s="133">
        <f>SUM(T153:T155)</f>
        <v>0</v>
      </c>
      <c r="AR152" s="127" t="s">
        <v>79</v>
      </c>
      <c r="AT152" s="134" t="s">
        <v>73</v>
      </c>
      <c r="AU152" s="134" t="s">
        <v>79</v>
      </c>
      <c r="AY152" s="127" t="s">
        <v>125</v>
      </c>
      <c r="BK152" s="135">
        <f>SUM(BK153:BK155)</f>
        <v>0</v>
      </c>
    </row>
    <row r="153" spans="2:65" s="1" customFormat="1" ht="37.75" customHeight="1" x14ac:dyDescent="0.2">
      <c r="B153" s="138"/>
      <c r="C153" s="139" t="s">
        <v>163</v>
      </c>
      <c r="D153" s="139" t="s">
        <v>127</v>
      </c>
      <c r="E153" s="140" t="s">
        <v>246</v>
      </c>
      <c r="F153" s="141" t="s">
        <v>247</v>
      </c>
      <c r="G153" s="142" t="s">
        <v>130</v>
      </c>
      <c r="H153" s="143">
        <v>1.02</v>
      </c>
      <c r="I153" s="144"/>
      <c r="J153" s="145">
        <f>ROUND(I153*H153,2)</f>
        <v>0</v>
      </c>
      <c r="K153" s="146"/>
      <c r="L153" s="31"/>
      <c r="M153" s="147" t="s">
        <v>1</v>
      </c>
      <c r="N153" s="148" t="s">
        <v>40</v>
      </c>
      <c r="P153" s="149">
        <f>O153*H153</f>
        <v>0</v>
      </c>
      <c r="Q153" s="149">
        <v>1.8907700000000001</v>
      </c>
      <c r="R153" s="149">
        <f>Q153*H153</f>
        <v>1.9285854</v>
      </c>
      <c r="S153" s="149">
        <v>0</v>
      </c>
      <c r="T153" s="150">
        <f>S153*H153</f>
        <v>0</v>
      </c>
      <c r="AR153" s="151" t="s">
        <v>89</v>
      </c>
      <c r="AT153" s="151" t="s">
        <v>127</v>
      </c>
      <c r="AU153" s="151" t="s">
        <v>83</v>
      </c>
      <c r="AY153" s="16" t="s">
        <v>125</v>
      </c>
      <c r="BE153" s="152">
        <f>IF(N153="základná",J153,0)</f>
        <v>0</v>
      </c>
      <c r="BF153" s="152">
        <f>IF(N153="znížená",J153,0)</f>
        <v>0</v>
      </c>
      <c r="BG153" s="152">
        <f>IF(N153="zákl. prenesená",J153,0)</f>
        <v>0</v>
      </c>
      <c r="BH153" s="152">
        <f>IF(N153="zníž. prenesená",J153,0)</f>
        <v>0</v>
      </c>
      <c r="BI153" s="152">
        <f>IF(N153="nulová",J153,0)</f>
        <v>0</v>
      </c>
      <c r="BJ153" s="16" t="s">
        <v>83</v>
      </c>
      <c r="BK153" s="152">
        <f>ROUND(I153*H153,2)</f>
        <v>0</v>
      </c>
      <c r="BL153" s="16" t="s">
        <v>89</v>
      </c>
      <c r="BM153" s="151" t="s">
        <v>248</v>
      </c>
    </row>
    <row r="154" spans="2:65" s="13" customFormat="1" ht="10" x14ac:dyDescent="0.2">
      <c r="B154" s="160"/>
      <c r="D154" s="154" t="s">
        <v>132</v>
      </c>
      <c r="E154" s="161" t="s">
        <v>1</v>
      </c>
      <c r="F154" s="162" t="s">
        <v>249</v>
      </c>
      <c r="H154" s="163">
        <v>1.02</v>
      </c>
      <c r="I154" s="164"/>
      <c r="L154" s="160"/>
      <c r="M154" s="165"/>
      <c r="T154" s="166"/>
      <c r="AT154" s="161" t="s">
        <v>132</v>
      </c>
      <c r="AU154" s="161" t="s">
        <v>83</v>
      </c>
      <c r="AV154" s="13" t="s">
        <v>83</v>
      </c>
      <c r="AW154" s="13" t="s">
        <v>30</v>
      </c>
      <c r="AX154" s="13" t="s">
        <v>74</v>
      </c>
      <c r="AY154" s="161" t="s">
        <v>125</v>
      </c>
    </row>
    <row r="155" spans="2:65" s="14" customFormat="1" ht="10" x14ac:dyDescent="0.2">
      <c r="B155" s="167"/>
      <c r="D155" s="154" t="s">
        <v>132</v>
      </c>
      <c r="E155" s="168" t="s">
        <v>1</v>
      </c>
      <c r="F155" s="169" t="s">
        <v>135</v>
      </c>
      <c r="H155" s="170">
        <v>1.02</v>
      </c>
      <c r="I155" s="171"/>
      <c r="L155" s="167"/>
      <c r="M155" s="172"/>
      <c r="T155" s="173"/>
      <c r="AT155" s="168" t="s">
        <v>132</v>
      </c>
      <c r="AU155" s="168" t="s">
        <v>83</v>
      </c>
      <c r="AV155" s="14" t="s">
        <v>89</v>
      </c>
      <c r="AW155" s="14" t="s">
        <v>30</v>
      </c>
      <c r="AX155" s="14" t="s">
        <v>79</v>
      </c>
      <c r="AY155" s="168" t="s">
        <v>125</v>
      </c>
    </row>
    <row r="156" spans="2:65" s="11" customFormat="1" ht="22.75" customHeight="1" x14ac:dyDescent="0.25">
      <c r="B156" s="126"/>
      <c r="D156" s="127" t="s">
        <v>73</v>
      </c>
      <c r="E156" s="136" t="s">
        <v>163</v>
      </c>
      <c r="F156" s="136" t="s">
        <v>250</v>
      </c>
      <c r="I156" s="129"/>
      <c r="J156" s="137">
        <f>BK156</f>
        <v>0</v>
      </c>
      <c r="L156" s="126"/>
      <c r="M156" s="131"/>
      <c r="P156" s="132">
        <f>SUM(P157:P160)</f>
        <v>0</v>
      </c>
      <c r="R156" s="132">
        <f>SUM(R157:R160)</f>
        <v>1.8759239999999999</v>
      </c>
      <c r="T156" s="133">
        <f>SUM(T157:T160)</f>
        <v>0</v>
      </c>
      <c r="AR156" s="127" t="s">
        <v>79</v>
      </c>
      <c r="AT156" s="134" t="s">
        <v>73</v>
      </c>
      <c r="AU156" s="134" t="s">
        <v>79</v>
      </c>
      <c r="AY156" s="127" t="s">
        <v>125</v>
      </c>
      <c r="BK156" s="135">
        <f>SUM(BK157:BK160)</f>
        <v>0</v>
      </c>
    </row>
    <row r="157" spans="2:65" s="1" customFormat="1" ht="24.15" customHeight="1" x14ac:dyDescent="0.2">
      <c r="B157" s="138"/>
      <c r="C157" s="139" t="s">
        <v>251</v>
      </c>
      <c r="D157" s="139" t="s">
        <v>127</v>
      </c>
      <c r="E157" s="140" t="s">
        <v>252</v>
      </c>
      <c r="F157" s="141" t="s">
        <v>253</v>
      </c>
      <c r="G157" s="142" t="s">
        <v>254</v>
      </c>
      <c r="H157" s="143">
        <v>2</v>
      </c>
      <c r="I157" s="144"/>
      <c r="J157" s="145">
        <f>ROUND(I157*H157,2)</f>
        <v>0</v>
      </c>
      <c r="K157" s="146"/>
      <c r="L157" s="31"/>
      <c r="M157" s="147" t="s">
        <v>1</v>
      </c>
      <c r="N157" s="148" t="s">
        <v>40</v>
      </c>
      <c r="P157" s="149">
        <f>O157*H157</f>
        <v>0</v>
      </c>
      <c r="Q157" s="149">
        <v>1.6562E-2</v>
      </c>
      <c r="R157" s="149">
        <f>Q157*H157</f>
        <v>3.3124000000000001E-2</v>
      </c>
      <c r="S157" s="149">
        <v>0</v>
      </c>
      <c r="T157" s="150">
        <f>S157*H157</f>
        <v>0</v>
      </c>
      <c r="AR157" s="151" t="s">
        <v>89</v>
      </c>
      <c r="AT157" s="151" t="s">
        <v>127</v>
      </c>
      <c r="AU157" s="151" t="s">
        <v>83</v>
      </c>
      <c r="AY157" s="16" t="s">
        <v>125</v>
      </c>
      <c r="BE157" s="152">
        <f>IF(N157="základná",J157,0)</f>
        <v>0</v>
      </c>
      <c r="BF157" s="152">
        <f>IF(N157="znížená",J157,0)</f>
        <v>0</v>
      </c>
      <c r="BG157" s="152">
        <f>IF(N157="zákl. prenesená",J157,0)</f>
        <v>0</v>
      </c>
      <c r="BH157" s="152">
        <f>IF(N157="zníž. prenesená",J157,0)</f>
        <v>0</v>
      </c>
      <c r="BI157" s="152">
        <f>IF(N157="nulová",J157,0)</f>
        <v>0</v>
      </c>
      <c r="BJ157" s="16" t="s">
        <v>83</v>
      </c>
      <c r="BK157" s="152">
        <f>ROUND(I157*H157,2)</f>
        <v>0</v>
      </c>
      <c r="BL157" s="16" t="s">
        <v>89</v>
      </c>
      <c r="BM157" s="151" t="s">
        <v>255</v>
      </c>
    </row>
    <row r="158" spans="2:65" s="1" customFormat="1" ht="24.15" customHeight="1" x14ac:dyDescent="0.2">
      <c r="B158" s="138"/>
      <c r="C158" s="180" t="s">
        <v>256</v>
      </c>
      <c r="D158" s="180" t="s">
        <v>241</v>
      </c>
      <c r="E158" s="181" t="s">
        <v>257</v>
      </c>
      <c r="F158" s="182" t="s">
        <v>258</v>
      </c>
      <c r="G158" s="183" t="s">
        <v>254</v>
      </c>
      <c r="H158" s="184">
        <v>2</v>
      </c>
      <c r="I158" s="185"/>
      <c r="J158" s="186">
        <f>ROUND(I158*H158,2)</f>
        <v>0</v>
      </c>
      <c r="K158" s="187"/>
      <c r="L158" s="188"/>
      <c r="M158" s="189" t="s">
        <v>1</v>
      </c>
      <c r="N158" s="190" t="s">
        <v>40</v>
      </c>
      <c r="P158" s="149">
        <f>O158*H158</f>
        <v>0</v>
      </c>
      <c r="Q158" s="149">
        <v>0.86</v>
      </c>
      <c r="R158" s="149">
        <f>Q158*H158</f>
        <v>1.72</v>
      </c>
      <c r="S158" s="149">
        <v>0</v>
      </c>
      <c r="T158" s="150">
        <f>S158*H158</f>
        <v>0</v>
      </c>
      <c r="AR158" s="151" t="s">
        <v>163</v>
      </c>
      <c r="AT158" s="151" t="s">
        <v>241</v>
      </c>
      <c r="AU158" s="151" t="s">
        <v>83</v>
      </c>
      <c r="AY158" s="16" t="s">
        <v>125</v>
      </c>
      <c r="BE158" s="152">
        <f>IF(N158="základná",J158,0)</f>
        <v>0</v>
      </c>
      <c r="BF158" s="152">
        <f>IF(N158="znížená",J158,0)</f>
        <v>0</v>
      </c>
      <c r="BG158" s="152">
        <f>IF(N158="zákl. prenesená",J158,0)</f>
        <v>0</v>
      </c>
      <c r="BH158" s="152">
        <f>IF(N158="zníž. prenesená",J158,0)</f>
        <v>0</v>
      </c>
      <c r="BI158" s="152">
        <f>IF(N158="nulová",J158,0)</f>
        <v>0</v>
      </c>
      <c r="BJ158" s="16" t="s">
        <v>83</v>
      </c>
      <c r="BK158" s="152">
        <f>ROUND(I158*H158,2)</f>
        <v>0</v>
      </c>
      <c r="BL158" s="16" t="s">
        <v>89</v>
      </c>
      <c r="BM158" s="151" t="s">
        <v>259</v>
      </c>
    </row>
    <row r="159" spans="2:65" s="1" customFormat="1" ht="33" customHeight="1" x14ac:dyDescent="0.2">
      <c r="B159" s="138"/>
      <c r="C159" s="139" t="s">
        <v>260</v>
      </c>
      <c r="D159" s="139" t="s">
        <v>127</v>
      </c>
      <c r="E159" s="140" t="s">
        <v>261</v>
      </c>
      <c r="F159" s="141" t="s">
        <v>262</v>
      </c>
      <c r="G159" s="142" t="s">
        <v>254</v>
      </c>
      <c r="H159" s="143">
        <v>2</v>
      </c>
      <c r="I159" s="144"/>
      <c r="J159" s="145">
        <f>ROUND(I159*H159,2)</f>
        <v>0</v>
      </c>
      <c r="K159" s="146"/>
      <c r="L159" s="31"/>
      <c r="M159" s="147" t="s">
        <v>1</v>
      </c>
      <c r="N159" s="148" t="s">
        <v>40</v>
      </c>
      <c r="P159" s="149">
        <f>O159*H159</f>
        <v>0</v>
      </c>
      <c r="Q159" s="149">
        <v>8.3999999999999995E-3</v>
      </c>
      <c r="R159" s="149">
        <f>Q159*H159</f>
        <v>1.6799999999999999E-2</v>
      </c>
      <c r="S159" s="149">
        <v>0</v>
      </c>
      <c r="T159" s="150">
        <f>S159*H159</f>
        <v>0</v>
      </c>
      <c r="AR159" s="151" t="s">
        <v>89</v>
      </c>
      <c r="AT159" s="151" t="s">
        <v>127</v>
      </c>
      <c r="AU159" s="151" t="s">
        <v>83</v>
      </c>
      <c r="AY159" s="16" t="s">
        <v>125</v>
      </c>
      <c r="BE159" s="152">
        <f>IF(N159="základná",J159,0)</f>
        <v>0</v>
      </c>
      <c r="BF159" s="152">
        <f>IF(N159="znížená",J159,0)</f>
        <v>0</v>
      </c>
      <c r="BG159" s="152">
        <f>IF(N159="zákl. prenesená",J159,0)</f>
        <v>0</v>
      </c>
      <c r="BH159" s="152">
        <f>IF(N159="zníž. prenesená",J159,0)</f>
        <v>0</v>
      </c>
      <c r="BI159" s="152">
        <f>IF(N159="nulová",J159,0)</f>
        <v>0</v>
      </c>
      <c r="BJ159" s="16" t="s">
        <v>83</v>
      </c>
      <c r="BK159" s="152">
        <f>ROUND(I159*H159,2)</f>
        <v>0</v>
      </c>
      <c r="BL159" s="16" t="s">
        <v>89</v>
      </c>
      <c r="BM159" s="151" t="s">
        <v>263</v>
      </c>
    </row>
    <row r="160" spans="2:65" s="1" customFormat="1" ht="24.15" customHeight="1" x14ac:dyDescent="0.2">
      <c r="B160" s="138"/>
      <c r="C160" s="180" t="s">
        <v>264</v>
      </c>
      <c r="D160" s="180" t="s">
        <v>241</v>
      </c>
      <c r="E160" s="181" t="s">
        <v>265</v>
      </c>
      <c r="F160" s="182" t="s">
        <v>266</v>
      </c>
      <c r="G160" s="183" t="s">
        <v>254</v>
      </c>
      <c r="H160" s="184">
        <v>2</v>
      </c>
      <c r="I160" s="185"/>
      <c r="J160" s="186">
        <f>ROUND(I160*H160,2)</f>
        <v>0</v>
      </c>
      <c r="K160" s="187"/>
      <c r="L160" s="188"/>
      <c r="M160" s="189" t="s">
        <v>1</v>
      </c>
      <c r="N160" s="190" t="s">
        <v>40</v>
      </c>
      <c r="P160" s="149">
        <f>O160*H160</f>
        <v>0</v>
      </c>
      <c r="Q160" s="149">
        <v>5.2999999999999999E-2</v>
      </c>
      <c r="R160" s="149">
        <f>Q160*H160</f>
        <v>0.106</v>
      </c>
      <c r="S160" s="149">
        <v>0</v>
      </c>
      <c r="T160" s="150">
        <f>S160*H160</f>
        <v>0</v>
      </c>
      <c r="AR160" s="151" t="s">
        <v>163</v>
      </c>
      <c r="AT160" s="151" t="s">
        <v>241</v>
      </c>
      <c r="AU160" s="151" t="s">
        <v>83</v>
      </c>
      <c r="AY160" s="16" t="s">
        <v>125</v>
      </c>
      <c r="BE160" s="152">
        <f>IF(N160="základná",J160,0)</f>
        <v>0</v>
      </c>
      <c r="BF160" s="152">
        <f>IF(N160="znížená",J160,0)</f>
        <v>0</v>
      </c>
      <c r="BG160" s="152">
        <f>IF(N160="zákl. prenesená",J160,0)</f>
        <v>0</v>
      </c>
      <c r="BH160" s="152">
        <f>IF(N160="zníž. prenesená",J160,0)</f>
        <v>0</v>
      </c>
      <c r="BI160" s="152">
        <f>IF(N160="nulová",J160,0)</f>
        <v>0</v>
      </c>
      <c r="BJ160" s="16" t="s">
        <v>83</v>
      </c>
      <c r="BK160" s="152">
        <f>ROUND(I160*H160,2)</f>
        <v>0</v>
      </c>
      <c r="BL160" s="16" t="s">
        <v>89</v>
      </c>
      <c r="BM160" s="151" t="s">
        <v>267</v>
      </c>
    </row>
    <row r="161" spans="2:65" s="11" customFormat="1" ht="22.75" customHeight="1" x14ac:dyDescent="0.25">
      <c r="B161" s="126"/>
      <c r="D161" s="127" t="s">
        <v>73</v>
      </c>
      <c r="E161" s="136" t="s">
        <v>268</v>
      </c>
      <c r="F161" s="136" t="s">
        <v>269</v>
      </c>
      <c r="I161" s="129"/>
      <c r="J161" s="137">
        <f>BK161</f>
        <v>0</v>
      </c>
      <c r="L161" s="126"/>
      <c r="M161" s="131"/>
      <c r="P161" s="132">
        <f>SUM(P162:P170)</f>
        <v>0</v>
      </c>
      <c r="R161" s="132">
        <f>SUM(R162:R170)</f>
        <v>8.3984299999999994</v>
      </c>
      <c r="T161" s="133">
        <f>SUM(T162:T170)</f>
        <v>6.2E-2</v>
      </c>
      <c r="AR161" s="127" t="s">
        <v>79</v>
      </c>
      <c r="AT161" s="134" t="s">
        <v>73</v>
      </c>
      <c r="AU161" s="134" t="s">
        <v>79</v>
      </c>
      <c r="AY161" s="127" t="s">
        <v>125</v>
      </c>
      <c r="BK161" s="135">
        <f>SUM(BK162:BK170)</f>
        <v>0</v>
      </c>
    </row>
    <row r="162" spans="2:65" s="1" customFormat="1" ht="24.15" customHeight="1" x14ac:dyDescent="0.2">
      <c r="B162" s="138"/>
      <c r="C162" s="139" t="s">
        <v>270</v>
      </c>
      <c r="D162" s="139" t="s">
        <v>127</v>
      </c>
      <c r="E162" s="140" t="s">
        <v>271</v>
      </c>
      <c r="F162" s="141" t="s">
        <v>272</v>
      </c>
      <c r="G162" s="142" t="s">
        <v>254</v>
      </c>
      <c r="H162" s="143">
        <v>2</v>
      </c>
      <c r="I162" s="144"/>
      <c r="J162" s="145">
        <f>ROUND(I162*H162,2)</f>
        <v>0</v>
      </c>
      <c r="K162" s="146"/>
      <c r="L162" s="31"/>
      <c r="M162" s="147" t="s">
        <v>1</v>
      </c>
      <c r="N162" s="148" t="s">
        <v>40</v>
      </c>
      <c r="P162" s="149">
        <f>O162*H162</f>
        <v>0</v>
      </c>
      <c r="Q162" s="149">
        <v>4.0942400000000001</v>
      </c>
      <c r="R162" s="149">
        <f>Q162*H162</f>
        <v>8.1884800000000002</v>
      </c>
      <c r="S162" s="149">
        <v>0</v>
      </c>
      <c r="T162" s="150">
        <f>S162*H162</f>
        <v>0</v>
      </c>
      <c r="AR162" s="151" t="s">
        <v>89</v>
      </c>
      <c r="AT162" s="151" t="s">
        <v>127</v>
      </c>
      <c r="AU162" s="151" t="s">
        <v>83</v>
      </c>
      <c r="AY162" s="16" t="s">
        <v>125</v>
      </c>
      <c r="BE162" s="152">
        <f>IF(N162="základná",J162,0)</f>
        <v>0</v>
      </c>
      <c r="BF162" s="152">
        <f>IF(N162="znížená",J162,0)</f>
        <v>0</v>
      </c>
      <c r="BG162" s="152">
        <f>IF(N162="zákl. prenesená",J162,0)</f>
        <v>0</v>
      </c>
      <c r="BH162" s="152">
        <f>IF(N162="zníž. prenesená",J162,0)</f>
        <v>0</v>
      </c>
      <c r="BI162" s="152">
        <f>IF(N162="nulová",J162,0)</f>
        <v>0</v>
      </c>
      <c r="BJ162" s="16" t="s">
        <v>83</v>
      </c>
      <c r="BK162" s="152">
        <f>ROUND(I162*H162,2)</f>
        <v>0</v>
      </c>
      <c r="BL162" s="16" t="s">
        <v>89</v>
      </c>
      <c r="BM162" s="151" t="s">
        <v>273</v>
      </c>
    </row>
    <row r="163" spans="2:65" s="13" customFormat="1" ht="10" x14ac:dyDescent="0.2">
      <c r="B163" s="160"/>
      <c r="D163" s="154" t="s">
        <v>132</v>
      </c>
      <c r="E163" s="161" t="s">
        <v>1</v>
      </c>
      <c r="F163" s="162" t="s">
        <v>274</v>
      </c>
      <c r="H163" s="163">
        <v>2</v>
      </c>
      <c r="I163" s="164"/>
      <c r="L163" s="160"/>
      <c r="M163" s="165"/>
      <c r="T163" s="166"/>
      <c r="AT163" s="161" t="s">
        <v>132</v>
      </c>
      <c r="AU163" s="161" t="s">
        <v>83</v>
      </c>
      <c r="AV163" s="13" t="s">
        <v>83</v>
      </c>
      <c r="AW163" s="13" t="s">
        <v>30</v>
      </c>
      <c r="AX163" s="13" t="s">
        <v>79</v>
      </c>
      <c r="AY163" s="161" t="s">
        <v>125</v>
      </c>
    </row>
    <row r="164" spans="2:65" s="1" customFormat="1" ht="33" customHeight="1" x14ac:dyDescent="0.2">
      <c r="B164" s="138"/>
      <c r="C164" s="139" t="s">
        <v>275</v>
      </c>
      <c r="D164" s="139" t="s">
        <v>127</v>
      </c>
      <c r="E164" s="140" t="s">
        <v>276</v>
      </c>
      <c r="F164" s="141" t="s">
        <v>277</v>
      </c>
      <c r="G164" s="142" t="s">
        <v>148</v>
      </c>
      <c r="H164" s="143">
        <v>17</v>
      </c>
      <c r="I164" s="144"/>
      <c r="J164" s="145">
        <f>ROUND(I164*H164,2)</f>
        <v>0</v>
      </c>
      <c r="K164" s="146"/>
      <c r="L164" s="31"/>
      <c r="M164" s="147" t="s">
        <v>1</v>
      </c>
      <c r="N164" s="148" t="s">
        <v>40</v>
      </c>
      <c r="P164" s="149">
        <f>O164*H164</f>
        <v>0</v>
      </c>
      <c r="Q164" s="149">
        <v>0</v>
      </c>
      <c r="R164" s="149">
        <f>Q164*H164</f>
        <v>0</v>
      </c>
      <c r="S164" s="149">
        <v>0</v>
      </c>
      <c r="T164" s="150">
        <f>S164*H164</f>
        <v>0</v>
      </c>
      <c r="AR164" s="151" t="s">
        <v>89</v>
      </c>
      <c r="AT164" s="151" t="s">
        <v>127</v>
      </c>
      <c r="AU164" s="151" t="s">
        <v>83</v>
      </c>
      <c r="AY164" s="16" t="s">
        <v>125</v>
      </c>
      <c r="BE164" s="152">
        <f>IF(N164="základná",J164,0)</f>
        <v>0</v>
      </c>
      <c r="BF164" s="152">
        <f>IF(N164="znížená",J164,0)</f>
        <v>0</v>
      </c>
      <c r="BG164" s="152">
        <f>IF(N164="zákl. prenesená",J164,0)</f>
        <v>0</v>
      </c>
      <c r="BH164" s="152">
        <f>IF(N164="zníž. prenesená",J164,0)</f>
        <v>0</v>
      </c>
      <c r="BI164" s="152">
        <f>IF(N164="nulová",J164,0)</f>
        <v>0</v>
      </c>
      <c r="BJ164" s="16" t="s">
        <v>83</v>
      </c>
      <c r="BK164" s="152">
        <f>ROUND(I164*H164,2)</f>
        <v>0</v>
      </c>
      <c r="BL164" s="16" t="s">
        <v>89</v>
      </c>
      <c r="BM164" s="151" t="s">
        <v>278</v>
      </c>
    </row>
    <row r="165" spans="2:65" s="13" customFormat="1" ht="10" x14ac:dyDescent="0.2">
      <c r="B165" s="160"/>
      <c r="D165" s="154" t="s">
        <v>132</v>
      </c>
      <c r="E165" s="161" t="s">
        <v>1</v>
      </c>
      <c r="F165" s="162" t="s">
        <v>279</v>
      </c>
      <c r="H165" s="163">
        <v>17</v>
      </c>
      <c r="I165" s="164"/>
      <c r="L165" s="160"/>
      <c r="M165" s="165"/>
      <c r="T165" s="166"/>
      <c r="AT165" s="161" t="s">
        <v>132</v>
      </c>
      <c r="AU165" s="161" t="s">
        <v>83</v>
      </c>
      <c r="AV165" s="13" t="s">
        <v>83</v>
      </c>
      <c r="AW165" s="13" t="s">
        <v>30</v>
      </c>
      <c r="AX165" s="13" t="s">
        <v>74</v>
      </c>
      <c r="AY165" s="161" t="s">
        <v>125</v>
      </c>
    </row>
    <row r="166" spans="2:65" s="14" customFormat="1" ht="10" x14ac:dyDescent="0.2">
      <c r="B166" s="167"/>
      <c r="D166" s="154" t="s">
        <v>132</v>
      </c>
      <c r="E166" s="168" t="s">
        <v>1</v>
      </c>
      <c r="F166" s="169" t="s">
        <v>135</v>
      </c>
      <c r="H166" s="170">
        <v>17</v>
      </c>
      <c r="I166" s="171"/>
      <c r="L166" s="167"/>
      <c r="M166" s="172"/>
      <c r="T166" s="173"/>
      <c r="AT166" s="168" t="s">
        <v>132</v>
      </c>
      <c r="AU166" s="168" t="s">
        <v>83</v>
      </c>
      <c r="AV166" s="14" t="s">
        <v>89</v>
      </c>
      <c r="AW166" s="14" t="s">
        <v>30</v>
      </c>
      <c r="AX166" s="14" t="s">
        <v>79</v>
      </c>
      <c r="AY166" s="168" t="s">
        <v>125</v>
      </c>
    </row>
    <row r="167" spans="2:65" s="1" customFormat="1" ht="24.15" customHeight="1" x14ac:dyDescent="0.2">
      <c r="B167" s="138"/>
      <c r="C167" s="180" t="s">
        <v>280</v>
      </c>
      <c r="D167" s="180" t="s">
        <v>241</v>
      </c>
      <c r="E167" s="181" t="s">
        <v>281</v>
      </c>
      <c r="F167" s="182" t="s">
        <v>282</v>
      </c>
      <c r="G167" s="183" t="s">
        <v>254</v>
      </c>
      <c r="H167" s="184">
        <v>3</v>
      </c>
      <c r="I167" s="185"/>
      <c r="J167" s="186">
        <f>ROUND(I167*H167,2)</f>
        <v>0</v>
      </c>
      <c r="K167" s="187"/>
      <c r="L167" s="188"/>
      <c r="M167" s="189" t="s">
        <v>1</v>
      </c>
      <c r="N167" s="190" t="s">
        <v>40</v>
      </c>
      <c r="P167" s="149">
        <f>O167*H167</f>
        <v>0</v>
      </c>
      <c r="Q167" s="149">
        <v>6.9449999999999998E-2</v>
      </c>
      <c r="R167" s="149">
        <f>Q167*H167</f>
        <v>0.20834999999999998</v>
      </c>
      <c r="S167" s="149">
        <v>0</v>
      </c>
      <c r="T167" s="150">
        <f>S167*H167</f>
        <v>0</v>
      </c>
      <c r="AR167" s="151" t="s">
        <v>163</v>
      </c>
      <c r="AT167" s="151" t="s">
        <v>241</v>
      </c>
      <c r="AU167" s="151" t="s">
        <v>83</v>
      </c>
      <c r="AY167" s="16" t="s">
        <v>125</v>
      </c>
      <c r="BE167" s="152">
        <f>IF(N167="základná",J167,0)</f>
        <v>0</v>
      </c>
      <c r="BF167" s="152">
        <f>IF(N167="znížená",J167,0)</f>
        <v>0</v>
      </c>
      <c r="BG167" s="152">
        <f>IF(N167="zákl. prenesená",J167,0)</f>
        <v>0</v>
      </c>
      <c r="BH167" s="152">
        <f>IF(N167="zníž. prenesená",J167,0)</f>
        <v>0</v>
      </c>
      <c r="BI167" s="152">
        <f>IF(N167="nulová",J167,0)</f>
        <v>0</v>
      </c>
      <c r="BJ167" s="16" t="s">
        <v>83</v>
      </c>
      <c r="BK167" s="152">
        <f>ROUND(I167*H167,2)</f>
        <v>0</v>
      </c>
      <c r="BL167" s="16" t="s">
        <v>89</v>
      </c>
      <c r="BM167" s="151" t="s">
        <v>283</v>
      </c>
    </row>
    <row r="168" spans="2:65" s="1" customFormat="1" ht="24.15" customHeight="1" x14ac:dyDescent="0.2">
      <c r="B168" s="138"/>
      <c r="C168" s="139" t="s">
        <v>7</v>
      </c>
      <c r="D168" s="139" t="s">
        <v>127</v>
      </c>
      <c r="E168" s="140" t="s">
        <v>284</v>
      </c>
      <c r="F168" s="141" t="s">
        <v>285</v>
      </c>
      <c r="G168" s="142" t="s">
        <v>286</v>
      </c>
      <c r="H168" s="143">
        <v>40</v>
      </c>
      <c r="I168" s="144"/>
      <c r="J168" s="145">
        <f>ROUND(I168*H168,2)</f>
        <v>0</v>
      </c>
      <c r="K168" s="146"/>
      <c r="L168" s="31"/>
      <c r="M168" s="147" t="s">
        <v>1</v>
      </c>
      <c r="N168" s="148" t="s">
        <v>40</v>
      </c>
      <c r="P168" s="149">
        <f>O168*H168</f>
        <v>0</v>
      </c>
      <c r="Q168" s="149">
        <v>4.0000000000000003E-5</v>
      </c>
      <c r="R168" s="149">
        <f>Q168*H168</f>
        <v>1.6000000000000001E-3</v>
      </c>
      <c r="S168" s="149">
        <v>1.5499999999999999E-3</v>
      </c>
      <c r="T168" s="150">
        <f>S168*H168</f>
        <v>6.2E-2</v>
      </c>
      <c r="AR168" s="151" t="s">
        <v>89</v>
      </c>
      <c r="AT168" s="151" t="s">
        <v>127</v>
      </c>
      <c r="AU168" s="151" t="s">
        <v>83</v>
      </c>
      <c r="AY168" s="16" t="s">
        <v>125</v>
      </c>
      <c r="BE168" s="152">
        <f>IF(N168="základná",J168,0)</f>
        <v>0</v>
      </c>
      <c r="BF168" s="152">
        <f>IF(N168="znížená",J168,0)</f>
        <v>0</v>
      </c>
      <c r="BG168" s="152">
        <f>IF(N168="zákl. prenesená",J168,0)</f>
        <v>0</v>
      </c>
      <c r="BH168" s="152">
        <f>IF(N168="zníž. prenesená",J168,0)</f>
        <v>0</v>
      </c>
      <c r="BI168" s="152">
        <f>IF(N168="nulová",J168,0)</f>
        <v>0</v>
      </c>
      <c r="BJ168" s="16" t="s">
        <v>83</v>
      </c>
      <c r="BK168" s="152">
        <f>ROUND(I168*H168,2)</f>
        <v>0</v>
      </c>
      <c r="BL168" s="16" t="s">
        <v>89</v>
      </c>
      <c r="BM168" s="151" t="s">
        <v>287</v>
      </c>
    </row>
    <row r="169" spans="2:65" s="13" customFormat="1" ht="10" x14ac:dyDescent="0.2">
      <c r="B169" s="160"/>
      <c r="D169" s="154" t="s">
        <v>132</v>
      </c>
      <c r="E169" s="161" t="s">
        <v>1</v>
      </c>
      <c r="F169" s="162" t="s">
        <v>288</v>
      </c>
      <c r="H169" s="163">
        <v>40</v>
      </c>
      <c r="I169" s="164"/>
      <c r="L169" s="160"/>
      <c r="M169" s="165"/>
      <c r="T169" s="166"/>
      <c r="AT169" s="161" t="s">
        <v>132</v>
      </c>
      <c r="AU169" s="161" t="s">
        <v>83</v>
      </c>
      <c r="AV169" s="13" t="s">
        <v>83</v>
      </c>
      <c r="AW169" s="13" t="s">
        <v>30</v>
      </c>
      <c r="AX169" s="13" t="s">
        <v>74</v>
      </c>
      <c r="AY169" s="161" t="s">
        <v>125</v>
      </c>
    </row>
    <row r="170" spans="2:65" s="14" customFormat="1" ht="10" x14ac:dyDescent="0.2">
      <c r="B170" s="167"/>
      <c r="D170" s="154" t="s">
        <v>132</v>
      </c>
      <c r="E170" s="168" t="s">
        <v>1</v>
      </c>
      <c r="F170" s="169" t="s">
        <v>135</v>
      </c>
      <c r="H170" s="170">
        <v>40</v>
      </c>
      <c r="I170" s="171"/>
      <c r="L170" s="167"/>
      <c r="M170" s="172"/>
      <c r="T170" s="173"/>
      <c r="AT170" s="168" t="s">
        <v>132</v>
      </c>
      <c r="AU170" s="168" t="s">
        <v>83</v>
      </c>
      <c r="AV170" s="14" t="s">
        <v>89</v>
      </c>
      <c r="AW170" s="14" t="s">
        <v>30</v>
      </c>
      <c r="AX170" s="14" t="s">
        <v>79</v>
      </c>
      <c r="AY170" s="168" t="s">
        <v>125</v>
      </c>
    </row>
    <row r="171" spans="2:65" s="11" customFormat="1" ht="22.75" customHeight="1" x14ac:dyDescent="0.25">
      <c r="B171" s="126"/>
      <c r="D171" s="127" t="s">
        <v>73</v>
      </c>
      <c r="E171" s="136" t="s">
        <v>151</v>
      </c>
      <c r="F171" s="136" t="s">
        <v>152</v>
      </c>
      <c r="I171" s="129"/>
      <c r="J171" s="137">
        <f>BK171</f>
        <v>0</v>
      </c>
      <c r="L171" s="126"/>
      <c r="M171" s="131"/>
      <c r="P171" s="132">
        <f>SUM(P172:P173)</f>
        <v>0</v>
      </c>
      <c r="R171" s="132">
        <f>SUM(R172:R173)</f>
        <v>0</v>
      </c>
      <c r="T171" s="133">
        <f>SUM(T172:T173)</f>
        <v>0</v>
      </c>
      <c r="AR171" s="127" t="s">
        <v>79</v>
      </c>
      <c r="AT171" s="134" t="s">
        <v>73</v>
      </c>
      <c r="AU171" s="134" t="s">
        <v>79</v>
      </c>
      <c r="AY171" s="127" t="s">
        <v>125</v>
      </c>
      <c r="BK171" s="135">
        <f>SUM(BK172:BK173)</f>
        <v>0</v>
      </c>
    </row>
    <row r="172" spans="2:65" s="1" customFormat="1" ht="33" customHeight="1" x14ac:dyDescent="0.2">
      <c r="B172" s="138"/>
      <c r="C172" s="139" t="s">
        <v>289</v>
      </c>
      <c r="D172" s="139" t="s">
        <v>127</v>
      </c>
      <c r="E172" s="140" t="s">
        <v>153</v>
      </c>
      <c r="F172" s="141" t="s">
        <v>154</v>
      </c>
      <c r="G172" s="142" t="s">
        <v>155</v>
      </c>
      <c r="H172" s="143">
        <v>17.715</v>
      </c>
      <c r="I172" s="144"/>
      <c r="J172" s="145">
        <f>ROUND(I172*H172,2)</f>
        <v>0</v>
      </c>
      <c r="K172" s="146"/>
      <c r="L172" s="31"/>
      <c r="M172" s="147" t="s">
        <v>1</v>
      </c>
      <c r="N172" s="148" t="s">
        <v>40</v>
      </c>
      <c r="P172" s="149">
        <f>O172*H172</f>
        <v>0</v>
      </c>
      <c r="Q172" s="149">
        <v>0</v>
      </c>
      <c r="R172" s="149">
        <f>Q172*H172</f>
        <v>0</v>
      </c>
      <c r="S172" s="149">
        <v>0</v>
      </c>
      <c r="T172" s="150">
        <f>S172*H172</f>
        <v>0</v>
      </c>
      <c r="AR172" s="151" t="s">
        <v>89</v>
      </c>
      <c r="AT172" s="151" t="s">
        <v>127</v>
      </c>
      <c r="AU172" s="151" t="s">
        <v>83</v>
      </c>
      <c r="AY172" s="16" t="s">
        <v>125</v>
      </c>
      <c r="BE172" s="152">
        <f>IF(N172="základná",J172,0)</f>
        <v>0</v>
      </c>
      <c r="BF172" s="152">
        <f>IF(N172="znížená",J172,0)</f>
        <v>0</v>
      </c>
      <c r="BG172" s="152">
        <f>IF(N172="zákl. prenesená",J172,0)</f>
        <v>0</v>
      </c>
      <c r="BH172" s="152">
        <f>IF(N172="zníž. prenesená",J172,0)</f>
        <v>0</v>
      </c>
      <c r="BI172" s="152">
        <f>IF(N172="nulová",J172,0)</f>
        <v>0</v>
      </c>
      <c r="BJ172" s="16" t="s">
        <v>83</v>
      </c>
      <c r="BK172" s="152">
        <f>ROUND(I172*H172,2)</f>
        <v>0</v>
      </c>
      <c r="BL172" s="16" t="s">
        <v>89</v>
      </c>
      <c r="BM172" s="151" t="s">
        <v>290</v>
      </c>
    </row>
    <row r="173" spans="2:65" s="1" customFormat="1" ht="55.5" customHeight="1" x14ac:dyDescent="0.2">
      <c r="B173" s="138"/>
      <c r="C173" s="139" t="s">
        <v>291</v>
      </c>
      <c r="D173" s="139" t="s">
        <v>127</v>
      </c>
      <c r="E173" s="140" t="s">
        <v>158</v>
      </c>
      <c r="F173" s="141" t="s">
        <v>159</v>
      </c>
      <c r="G173" s="142" t="s">
        <v>155</v>
      </c>
      <c r="H173" s="143">
        <v>17.715</v>
      </c>
      <c r="I173" s="144"/>
      <c r="J173" s="145">
        <f>ROUND(I173*H173,2)</f>
        <v>0</v>
      </c>
      <c r="K173" s="146"/>
      <c r="L173" s="31"/>
      <c r="M173" s="175" t="s">
        <v>1</v>
      </c>
      <c r="N173" s="176" t="s">
        <v>40</v>
      </c>
      <c r="O173" s="177"/>
      <c r="P173" s="178">
        <f>O173*H173</f>
        <v>0</v>
      </c>
      <c r="Q173" s="178">
        <v>0</v>
      </c>
      <c r="R173" s="178">
        <f>Q173*H173</f>
        <v>0</v>
      </c>
      <c r="S173" s="178">
        <v>0</v>
      </c>
      <c r="T173" s="179">
        <f>S173*H173</f>
        <v>0</v>
      </c>
      <c r="AR173" s="151" t="s">
        <v>89</v>
      </c>
      <c r="AT173" s="151" t="s">
        <v>127</v>
      </c>
      <c r="AU173" s="151" t="s">
        <v>83</v>
      </c>
      <c r="AY173" s="16" t="s">
        <v>125</v>
      </c>
      <c r="BE173" s="152">
        <f>IF(N173="základná",J173,0)</f>
        <v>0</v>
      </c>
      <c r="BF173" s="152">
        <f>IF(N173="znížená",J173,0)</f>
        <v>0</v>
      </c>
      <c r="BG173" s="152">
        <f>IF(N173="zákl. prenesená",J173,0)</f>
        <v>0</v>
      </c>
      <c r="BH173" s="152">
        <f>IF(N173="zníž. prenesená",J173,0)</f>
        <v>0</v>
      </c>
      <c r="BI173" s="152">
        <f>IF(N173="nulová",J173,0)</f>
        <v>0</v>
      </c>
      <c r="BJ173" s="16" t="s">
        <v>83</v>
      </c>
      <c r="BK173" s="152">
        <f>ROUND(I173*H173,2)</f>
        <v>0</v>
      </c>
      <c r="BL173" s="16" t="s">
        <v>89</v>
      </c>
      <c r="BM173" s="151" t="s">
        <v>292</v>
      </c>
    </row>
    <row r="174" spans="2:65" s="1" customFormat="1" ht="7" customHeight="1" x14ac:dyDescent="0.2">
      <c r="B174" s="46"/>
      <c r="C174" s="47"/>
      <c r="D174" s="47"/>
      <c r="E174" s="47"/>
      <c r="F174" s="47"/>
      <c r="G174" s="47"/>
      <c r="H174" s="47"/>
      <c r="I174" s="47"/>
      <c r="J174" s="47"/>
      <c r="K174" s="47"/>
      <c r="L174" s="31"/>
    </row>
  </sheetData>
  <autoFilter ref="C121:K173" xr:uid="{00000000-0009-0000-0000-000005000000}"/>
  <mergeCells count="9">
    <mergeCell ref="E87:H87"/>
    <mergeCell ref="E112:H112"/>
    <mergeCell ref="E114:H114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2:BM138"/>
  <sheetViews>
    <sheetView showGridLines="0" workbookViewId="0"/>
  </sheetViews>
  <sheetFormatPr defaultRowHeight="14.5" x14ac:dyDescent="0.2"/>
  <cols>
    <col min="1" max="1" width="8.33203125" customWidth="1"/>
    <col min="2" max="2" width="1.21875" customWidth="1"/>
    <col min="3" max="3" width="4.109375" customWidth="1"/>
    <col min="4" max="4" width="4.33203125" customWidth="1"/>
    <col min="5" max="5" width="17.109375" customWidth="1"/>
    <col min="6" max="6" width="50.77734375" customWidth="1"/>
    <col min="7" max="7" width="7.44140625" customWidth="1"/>
    <col min="8" max="8" width="14" customWidth="1"/>
    <col min="9" max="9" width="15.77734375" customWidth="1"/>
    <col min="10" max="10" width="22.33203125" customWidth="1"/>
    <col min="11" max="11" width="22.33203125" hidden="1" customWidth="1"/>
    <col min="12" max="12" width="9.33203125" customWidth="1"/>
    <col min="13" max="13" width="10.77734375" hidden="1" customWidth="1"/>
    <col min="14" max="14" width="9.33203125" hidden="1"/>
    <col min="15" max="20" width="14.10937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7" customHeight="1" x14ac:dyDescent="0.2">
      <c r="L2" s="232" t="s">
        <v>5</v>
      </c>
      <c r="M2" s="214"/>
      <c r="N2" s="214"/>
      <c r="O2" s="214"/>
      <c r="P2" s="214"/>
      <c r="Q2" s="214"/>
      <c r="R2" s="214"/>
      <c r="S2" s="214"/>
      <c r="T2" s="214"/>
      <c r="U2" s="214"/>
      <c r="V2" s="214"/>
      <c r="AT2" s="16" t="s">
        <v>97</v>
      </c>
    </row>
    <row r="3" spans="2:46" ht="7" customHeight="1" x14ac:dyDescent="0.2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74</v>
      </c>
    </row>
    <row r="4" spans="2:46" ht="25" customHeight="1" x14ac:dyDescent="0.2">
      <c r="B4" s="19"/>
      <c r="D4" s="20" t="s">
        <v>98</v>
      </c>
      <c r="L4" s="19"/>
      <c r="M4" s="90" t="s">
        <v>9</v>
      </c>
      <c r="AT4" s="16" t="s">
        <v>3</v>
      </c>
    </row>
    <row r="5" spans="2:46" ht="7" customHeight="1" x14ac:dyDescent="0.2">
      <c r="B5" s="19"/>
      <c r="L5" s="19"/>
    </row>
    <row r="6" spans="2:46" ht="12" customHeight="1" x14ac:dyDescent="0.2">
      <c r="B6" s="19"/>
      <c r="D6" s="26" t="s">
        <v>15</v>
      </c>
      <c r="L6" s="19"/>
    </row>
    <row r="7" spans="2:46" ht="26.25" customHeight="1" x14ac:dyDescent="0.2">
      <c r="B7" s="19"/>
      <c r="E7" s="233" t="str">
        <f>'Rekapitulácia stavby'!K6</f>
        <v>Opatrenia na zlepšenie zadržiavania vody na pozemkoch Urbár Rudina Pozemkové spoločenstvo</v>
      </c>
      <c r="F7" s="234"/>
      <c r="G7" s="234"/>
      <c r="H7" s="234"/>
      <c r="L7" s="19"/>
    </row>
    <row r="8" spans="2:46" s="1" customFormat="1" ht="12" customHeight="1" x14ac:dyDescent="0.2">
      <c r="B8" s="31"/>
      <c r="D8" s="26" t="s">
        <v>99</v>
      </c>
      <c r="L8" s="31"/>
    </row>
    <row r="9" spans="2:46" s="1" customFormat="1" ht="16.5" customHeight="1" x14ac:dyDescent="0.2">
      <c r="B9" s="31"/>
      <c r="E9" s="191" t="s">
        <v>293</v>
      </c>
      <c r="F9" s="235"/>
      <c r="G9" s="235"/>
      <c r="H9" s="235"/>
      <c r="L9" s="31"/>
    </row>
    <row r="10" spans="2:46" s="1" customFormat="1" ht="10" x14ac:dyDescent="0.2">
      <c r="B10" s="31"/>
      <c r="L10" s="31"/>
    </row>
    <row r="11" spans="2:46" s="1" customFormat="1" ht="12" customHeight="1" x14ac:dyDescent="0.2">
      <c r="B11" s="31"/>
      <c r="D11" s="26" t="s">
        <v>17</v>
      </c>
      <c r="F11" s="24" t="s">
        <v>1</v>
      </c>
      <c r="I11" s="26" t="s">
        <v>18</v>
      </c>
      <c r="J11" s="24" t="s">
        <v>1</v>
      </c>
      <c r="L11" s="31"/>
    </row>
    <row r="12" spans="2:46" s="1" customFormat="1" ht="12" customHeight="1" x14ac:dyDescent="0.2">
      <c r="B12" s="31"/>
      <c r="D12" s="26" t="s">
        <v>19</v>
      </c>
      <c r="F12" s="24" t="s">
        <v>20</v>
      </c>
      <c r="I12" s="26" t="s">
        <v>21</v>
      </c>
      <c r="J12" s="54">
        <f>'Rekapitulácia stavby'!AN8</f>
        <v>0</v>
      </c>
      <c r="L12" s="31"/>
    </row>
    <row r="13" spans="2:46" s="1" customFormat="1" ht="10.75" customHeight="1" x14ac:dyDescent="0.2">
      <c r="B13" s="31"/>
      <c r="L13" s="31"/>
    </row>
    <row r="14" spans="2:46" s="1" customFormat="1" ht="12" customHeight="1" x14ac:dyDescent="0.2">
      <c r="B14" s="31"/>
      <c r="D14" s="26" t="s">
        <v>22</v>
      </c>
      <c r="I14" s="26" t="s">
        <v>23</v>
      </c>
      <c r="J14" s="24" t="s">
        <v>1</v>
      </c>
      <c r="L14" s="31"/>
    </row>
    <row r="15" spans="2:46" s="1" customFormat="1" ht="18" customHeight="1" x14ac:dyDescent="0.2">
      <c r="B15" s="31"/>
      <c r="E15" s="24" t="s">
        <v>24</v>
      </c>
      <c r="I15" s="26" t="s">
        <v>25</v>
      </c>
      <c r="J15" s="24" t="s">
        <v>1</v>
      </c>
      <c r="L15" s="31"/>
    </row>
    <row r="16" spans="2:46" s="1" customFormat="1" ht="7" customHeight="1" x14ac:dyDescent="0.2">
      <c r="B16" s="31"/>
      <c r="L16" s="31"/>
    </row>
    <row r="17" spans="2:12" s="1" customFormat="1" ht="12" customHeight="1" x14ac:dyDescent="0.2">
      <c r="B17" s="31"/>
      <c r="D17" s="26" t="s">
        <v>26</v>
      </c>
      <c r="I17" s="26" t="s">
        <v>23</v>
      </c>
      <c r="J17" s="27" t="str">
        <f>'Rekapitulácia stavby'!AN13</f>
        <v>Vyplň údaj</v>
      </c>
      <c r="L17" s="31"/>
    </row>
    <row r="18" spans="2:12" s="1" customFormat="1" ht="18" customHeight="1" x14ac:dyDescent="0.2">
      <c r="B18" s="31"/>
      <c r="E18" s="236" t="str">
        <f>'Rekapitulácia stavby'!E14</f>
        <v>Vyplň údaj</v>
      </c>
      <c r="F18" s="213"/>
      <c r="G18" s="213"/>
      <c r="H18" s="213"/>
      <c r="I18" s="26" t="s">
        <v>25</v>
      </c>
      <c r="J18" s="27" t="str">
        <f>'Rekapitulácia stavby'!AN14</f>
        <v>Vyplň údaj</v>
      </c>
      <c r="L18" s="31"/>
    </row>
    <row r="19" spans="2:12" s="1" customFormat="1" ht="7" customHeight="1" x14ac:dyDescent="0.2">
      <c r="B19" s="31"/>
      <c r="L19" s="31"/>
    </row>
    <row r="20" spans="2:12" s="1" customFormat="1" ht="12" customHeight="1" x14ac:dyDescent="0.2">
      <c r="B20" s="31"/>
      <c r="D20" s="26" t="s">
        <v>28</v>
      </c>
      <c r="I20" s="26" t="s">
        <v>23</v>
      </c>
      <c r="J20" s="24" t="s">
        <v>1</v>
      </c>
      <c r="L20" s="31"/>
    </row>
    <row r="21" spans="2:12" s="1" customFormat="1" ht="18" customHeight="1" x14ac:dyDescent="0.2">
      <c r="B21" s="31"/>
      <c r="E21" s="24" t="s">
        <v>29</v>
      </c>
      <c r="I21" s="26" t="s">
        <v>25</v>
      </c>
      <c r="J21" s="24" t="s">
        <v>1</v>
      </c>
      <c r="L21" s="31"/>
    </row>
    <row r="22" spans="2:12" s="1" customFormat="1" ht="7" customHeight="1" x14ac:dyDescent="0.2">
      <c r="B22" s="31"/>
      <c r="L22" s="31"/>
    </row>
    <row r="23" spans="2:12" s="1" customFormat="1" ht="12" customHeight="1" x14ac:dyDescent="0.2">
      <c r="B23" s="31"/>
      <c r="D23" s="26" t="s">
        <v>31</v>
      </c>
      <c r="I23" s="26" t="s">
        <v>23</v>
      </c>
      <c r="J23" s="24" t="s">
        <v>1</v>
      </c>
      <c r="L23" s="31"/>
    </row>
    <row r="24" spans="2:12" s="1" customFormat="1" ht="18" customHeight="1" x14ac:dyDescent="0.2">
      <c r="B24" s="31"/>
      <c r="E24" s="24" t="s">
        <v>32</v>
      </c>
      <c r="I24" s="26" t="s">
        <v>25</v>
      </c>
      <c r="J24" s="24" t="s">
        <v>1</v>
      </c>
      <c r="L24" s="31"/>
    </row>
    <row r="25" spans="2:12" s="1" customFormat="1" ht="7" customHeight="1" x14ac:dyDescent="0.2">
      <c r="B25" s="31"/>
      <c r="L25" s="31"/>
    </row>
    <row r="26" spans="2:12" s="1" customFormat="1" ht="12" customHeight="1" x14ac:dyDescent="0.2">
      <c r="B26" s="31"/>
      <c r="D26" s="26" t="s">
        <v>33</v>
      </c>
      <c r="L26" s="31"/>
    </row>
    <row r="27" spans="2:12" s="7" customFormat="1" ht="16.5" customHeight="1" x14ac:dyDescent="0.2">
      <c r="B27" s="91"/>
      <c r="E27" s="218" t="s">
        <v>1</v>
      </c>
      <c r="F27" s="218"/>
      <c r="G27" s="218"/>
      <c r="H27" s="218"/>
      <c r="L27" s="91"/>
    </row>
    <row r="28" spans="2:12" s="1" customFormat="1" ht="7" customHeight="1" x14ac:dyDescent="0.2">
      <c r="B28" s="31"/>
      <c r="L28" s="31"/>
    </row>
    <row r="29" spans="2:12" s="1" customFormat="1" ht="7" customHeight="1" x14ac:dyDescent="0.2">
      <c r="B29" s="31"/>
      <c r="D29" s="55"/>
      <c r="E29" s="55"/>
      <c r="F29" s="55"/>
      <c r="G29" s="55"/>
      <c r="H29" s="55"/>
      <c r="I29" s="55"/>
      <c r="J29" s="55"/>
      <c r="K29" s="55"/>
      <c r="L29" s="31"/>
    </row>
    <row r="30" spans="2:12" s="1" customFormat="1" ht="25.4" customHeight="1" x14ac:dyDescent="0.2">
      <c r="B30" s="31"/>
      <c r="D30" s="92" t="s">
        <v>34</v>
      </c>
      <c r="J30" s="68">
        <f>ROUND(J120, 2)</f>
        <v>0</v>
      </c>
      <c r="L30" s="31"/>
    </row>
    <row r="31" spans="2:12" s="1" customFormat="1" ht="7" customHeight="1" x14ac:dyDescent="0.2">
      <c r="B31" s="31"/>
      <c r="D31" s="55"/>
      <c r="E31" s="55"/>
      <c r="F31" s="55"/>
      <c r="G31" s="55"/>
      <c r="H31" s="55"/>
      <c r="I31" s="55"/>
      <c r="J31" s="55"/>
      <c r="K31" s="55"/>
      <c r="L31" s="31"/>
    </row>
    <row r="32" spans="2:12" s="1" customFormat="1" ht="14.4" customHeight="1" x14ac:dyDescent="0.2">
      <c r="B32" s="31"/>
      <c r="F32" s="34" t="s">
        <v>36</v>
      </c>
      <c r="I32" s="34" t="s">
        <v>35</v>
      </c>
      <c r="J32" s="34" t="s">
        <v>37</v>
      </c>
      <c r="L32" s="31"/>
    </row>
    <row r="33" spans="2:12" s="1" customFormat="1" ht="14.4" customHeight="1" x14ac:dyDescent="0.2">
      <c r="B33" s="31"/>
      <c r="D33" s="57" t="s">
        <v>38</v>
      </c>
      <c r="E33" s="36" t="s">
        <v>39</v>
      </c>
      <c r="F33" s="93">
        <f>ROUND((SUM(BE120:BE137)),  2)</f>
        <v>0</v>
      </c>
      <c r="G33" s="94"/>
      <c r="H33" s="94"/>
      <c r="I33" s="95">
        <v>0.2</v>
      </c>
      <c r="J33" s="93">
        <f>ROUND(((SUM(BE120:BE137))*I33),  2)</f>
        <v>0</v>
      </c>
      <c r="L33" s="31"/>
    </row>
    <row r="34" spans="2:12" s="1" customFormat="1" ht="14.4" customHeight="1" x14ac:dyDescent="0.2">
      <c r="B34" s="31"/>
      <c r="E34" s="36" t="s">
        <v>40</v>
      </c>
      <c r="F34" s="93">
        <f>ROUND((SUM(BF120:BF137)),  2)</f>
        <v>0</v>
      </c>
      <c r="G34" s="94"/>
      <c r="H34" s="94"/>
      <c r="I34" s="95">
        <v>0.2</v>
      </c>
      <c r="J34" s="93">
        <f>ROUND(((SUM(BF120:BF137))*I34),  2)</f>
        <v>0</v>
      </c>
      <c r="L34" s="31"/>
    </row>
    <row r="35" spans="2:12" s="1" customFormat="1" ht="14.4" hidden="1" customHeight="1" x14ac:dyDescent="0.2">
      <c r="B35" s="31"/>
      <c r="E35" s="26" t="s">
        <v>41</v>
      </c>
      <c r="F35" s="96">
        <f>ROUND((SUM(BG120:BG137)),  2)</f>
        <v>0</v>
      </c>
      <c r="I35" s="97">
        <v>0.2</v>
      </c>
      <c r="J35" s="96">
        <f>0</f>
        <v>0</v>
      </c>
      <c r="L35" s="31"/>
    </row>
    <row r="36" spans="2:12" s="1" customFormat="1" ht="14.4" hidden="1" customHeight="1" x14ac:dyDescent="0.2">
      <c r="B36" s="31"/>
      <c r="E36" s="26" t="s">
        <v>42</v>
      </c>
      <c r="F36" s="96">
        <f>ROUND((SUM(BH120:BH137)),  2)</f>
        <v>0</v>
      </c>
      <c r="I36" s="97">
        <v>0.2</v>
      </c>
      <c r="J36" s="96">
        <f>0</f>
        <v>0</v>
      </c>
      <c r="L36" s="31"/>
    </row>
    <row r="37" spans="2:12" s="1" customFormat="1" ht="14.4" hidden="1" customHeight="1" x14ac:dyDescent="0.2">
      <c r="B37" s="31"/>
      <c r="E37" s="36" t="s">
        <v>43</v>
      </c>
      <c r="F37" s="93">
        <f>ROUND((SUM(BI120:BI137)),  2)</f>
        <v>0</v>
      </c>
      <c r="G37" s="94"/>
      <c r="H37" s="94"/>
      <c r="I37" s="95">
        <v>0</v>
      </c>
      <c r="J37" s="93">
        <f>0</f>
        <v>0</v>
      </c>
      <c r="L37" s="31"/>
    </row>
    <row r="38" spans="2:12" s="1" customFormat="1" ht="7" customHeight="1" x14ac:dyDescent="0.2">
      <c r="B38" s="31"/>
      <c r="L38" s="31"/>
    </row>
    <row r="39" spans="2:12" s="1" customFormat="1" ht="25.4" customHeight="1" x14ac:dyDescent="0.2">
      <c r="B39" s="31"/>
      <c r="C39" s="98"/>
      <c r="D39" s="99" t="s">
        <v>44</v>
      </c>
      <c r="E39" s="59"/>
      <c r="F39" s="59"/>
      <c r="G39" s="100" t="s">
        <v>45</v>
      </c>
      <c r="H39" s="101" t="s">
        <v>46</v>
      </c>
      <c r="I39" s="59"/>
      <c r="J39" s="102">
        <f>SUM(J30:J37)</f>
        <v>0</v>
      </c>
      <c r="K39" s="103"/>
      <c r="L39" s="31"/>
    </row>
    <row r="40" spans="2:12" s="1" customFormat="1" ht="14.4" customHeight="1" x14ac:dyDescent="0.2">
      <c r="B40" s="31"/>
      <c r="L40" s="31"/>
    </row>
    <row r="41" spans="2:12" ht="14.4" customHeight="1" x14ac:dyDescent="0.2">
      <c r="B41" s="19"/>
      <c r="L41" s="19"/>
    </row>
    <row r="42" spans="2:12" ht="14.4" customHeight="1" x14ac:dyDescent="0.2">
      <c r="B42" s="19"/>
      <c r="L42" s="19"/>
    </row>
    <row r="43" spans="2:12" ht="14.4" customHeight="1" x14ac:dyDescent="0.2">
      <c r="B43" s="19"/>
      <c r="L43" s="19"/>
    </row>
    <row r="44" spans="2:12" ht="14.4" customHeight="1" x14ac:dyDescent="0.2">
      <c r="B44" s="19"/>
      <c r="L44" s="19"/>
    </row>
    <row r="45" spans="2:12" ht="14.4" customHeight="1" x14ac:dyDescent="0.2">
      <c r="B45" s="19"/>
      <c r="L45" s="19"/>
    </row>
    <row r="46" spans="2:12" ht="14.4" customHeight="1" x14ac:dyDescent="0.2">
      <c r="B46" s="19"/>
      <c r="L46" s="19"/>
    </row>
    <row r="47" spans="2:12" ht="14.4" customHeight="1" x14ac:dyDescent="0.2">
      <c r="B47" s="19"/>
      <c r="L47" s="19"/>
    </row>
    <row r="48" spans="2:12" ht="14.4" customHeight="1" x14ac:dyDescent="0.2">
      <c r="B48" s="19"/>
      <c r="L48" s="19"/>
    </row>
    <row r="49" spans="2:12" ht="14.4" customHeight="1" x14ac:dyDescent="0.2">
      <c r="B49" s="19"/>
      <c r="L49" s="19"/>
    </row>
    <row r="50" spans="2:12" s="1" customFormat="1" ht="14.4" customHeight="1" x14ac:dyDescent="0.2">
      <c r="B50" s="31"/>
      <c r="D50" s="43" t="s">
        <v>47</v>
      </c>
      <c r="E50" s="44"/>
      <c r="F50" s="44"/>
      <c r="G50" s="43" t="s">
        <v>48</v>
      </c>
      <c r="H50" s="44"/>
      <c r="I50" s="44"/>
      <c r="J50" s="44"/>
      <c r="K50" s="44"/>
      <c r="L50" s="31"/>
    </row>
    <row r="51" spans="2:12" ht="10" x14ac:dyDescent="0.2">
      <c r="B51" s="19"/>
      <c r="L51" s="19"/>
    </row>
    <row r="52" spans="2:12" ht="10" x14ac:dyDescent="0.2">
      <c r="B52" s="19"/>
      <c r="L52" s="19"/>
    </row>
    <row r="53" spans="2:12" ht="10" x14ac:dyDescent="0.2">
      <c r="B53" s="19"/>
      <c r="L53" s="19"/>
    </row>
    <row r="54" spans="2:12" ht="10" x14ac:dyDescent="0.2">
      <c r="B54" s="19"/>
      <c r="L54" s="19"/>
    </row>
    <row r="55" spans="2:12" ht="10" x14ac:dyDescent="0.2">
      <c r="B55" s="19"/>
      <c r="L55" s="19"/>
    </row>
    <row r="56" spans="2:12" ht="10" x14ac:dyDescent="0.2">
      <c r="B56" s="19"/>
      <c r="L56" s="19"/>
    </row>
    <row r="57" spans="2:12" ht="10" x14ac:dyDescent="0.2">
      <c r="B57" s="19"/>
      <c r="L57" s="19"/>
    </row>
    <row r="58" spans="2:12" ht="10" x14ac:dyDescent="0.2">
      <c r="B58" s="19"/>
      <c r="L58" s="19"/>
    </row>
    <row r="59" spans="2:12" ht="10" x14ac:dyDescent="0.2">
      <c r="B59" s="19"/>
      <c r="L59" s="19"/>
    </row>
    <row r="60" spans="2:12" ht="10" x14ac:dyDescent="0.2">
      <c r="B60" s="19"/>
      <c r="L60" s="19"/>
    </row>
    <row r="61" spans="2:12" s="1" customFormat="1" ht="12.5" x14ac:dyDescent="0.2">
      <c r="B61" s="31"/>
      <c r="D61" s="45" t="s">
        <v>49</v>
      </c>
      <c r="E61" s="33"/>
      <c r="F61" s="104" t="s">
        <v>50</v>
      </c>
      <c r="G61" s="45" t="s">
        <v>49</v>
      </c>
      <c r="H61" s="33"/>
      <c r="I61" s="33"/>
      <c r="J61" s="105" t="s">
        <v>50</v>
      </c>
      <c r="K61" s="33"/>
      <c r="L61" s="31"/>
    </row>
    <row r="62" spans="2:12" ht="10" x14ac:dyDescent="0.2">
      <c r="B62" s="19"/>
      <c r="L62" s="19"/>
    </row>
    <row r="63" spans="2:12" ht="10" x14ac:dyDescent="0.2">
      <c r="B63" s="19"/>
      <c r="L63" s="19"/>
    </row>
    <row r="64" spans="2:12" ht="10" x14ac:dyDescent="0.2">
      <c r="B64" s="19"/>
      <c r="L64" s="19"/>
    </row>
    <row r="65" spans="2:12" s="1" customFormat="1" ht="13" x14ac:dyDescent="0.2">
      <c r="B65" s="31"/>
      <c r="D65" s="43" t="s">
        <v>51</v>
      </c>
      <c r="E65" s="44"/>
      <c r="F65" s="44"/>
      <c r="G65" s="43" t="s">
        <v>52</v>
      </c>
      <c r="H65" s="44"/>
      <c r="I65" s="44"/>
      <c r="J65" s="44"/>
      <c r="K65" s="44"/>
      <c r="L65" s="31"/>
    </row>
    <row r="66" spans="2:12" ht="10" x14ac:dyDescent="0.2">
      <c r="B66" s="19"/>
      <c r="L66" s="19"/>
    </row>
    <row r="67" spans="2:12" ht="10" x14ac:dyDescent="0.2">
      <c r="B67" s="19"/>
      <c r="L67" s="19"/>
    </row>
    <row r="68" spans="2:12" ht="10" x14ac:dyDescent="0.2">
      <c r="B68" s="19"/>
      <c r="L68" s="19"/>
    </row>
    <row r="69" spans="2:12" ht="10" x14ac:dyDescent="0.2">
      <c r="B69" s="19"/>
      <c r="L69" s="19"/>
    </row>
    <row r="70" spans="2:12" ht="10" x14ac:dyDescent="0.2">
      <c r="B70" s="19"/>
      <c r="L70" s="19"/>
    </row>
    <row r="71" spans="2:12" ht="10" x14ac:dyDescent="0.2">
      <c r="B71" s="19"/>
      <c r="L71" s="19"/>
    </row>
    <row r="72" spans="2:12" ht="10" x14ac:dyDescent="0.2">
      <c r="B72" s="19"/>
      <c r="L72" s="19"/>
    </row>
    <row r="73" spans="2:12" ht="10" x14ac:dyDescent="0.2">
      <c r="B73" s="19"/>
      <c r="L73" s="19"/>
    </row>
    <row r="74" spans="2:12" ht="10" x14ac:dyDescent="0.2">
      <c r="B74" s="19"/>
      <c r="L74" s="19"/>
    </row>
    <row r="75" spans="2:12" ht="10" x14ac:dyDescent="0.2">
      <c r="B75" s="19"/>
      <c r="L75" s="19"/>
    </row>
    <row r="76" spans="2:12" s="1" customFormat="1" ht="12.5" x14ac:dyDescent="0.2">
      <c r="B76" s="31"/>
      <c r="D76" s="45" t="s">
        <v>49</v>
      </c>
      <c r="E76" s="33"/>
      <c r="F76" s="104" t="s">
        <v>50</v>
      </c>
      <c r="G76" s="45" t="s">
        <v>49</v>
      </c>
      <c r="H76" s="33"/>
      <c r="I76" s="33"/>
      <c r="J76" s="105" t="s">
        <v>50</v>
      </c>
      <c r="K76" s="33"/>
      <c r="L76" s="31"/>
    </row>
    <row r="77" spans="2:12" s="1" customFormat="1" ht="14.4" customHeight="1" x14ac:dyDescent="0.2">
      <c r="B77" s="46"/>
      <c r="C77" s="47"/>
      <c r="D77" s="47"/>
      <c r="E77" s="47"/>
      <c r="F77" s="47"/>
      <c r="G77" s="47"/>
      <c r="H77" s="47"/>
      <c r="I77" s="47"/>
      <c r="J77" s="47"/>
      <c r="K77" s="47"/>
      <c r="L77" s="31"/>
    </row>
    <row r="81" spans="2:47" s="1" customFormat="1" ht="7" customHeight="1" x14ac:dyDescent="0.2">
      <c r="B81" s="48"/>
      <c r="C81" s="49"/>
      <c r="D81" s="49"/>
      <c r="E81" s="49"/>
      <c r="F81" s="49"/>
      <c r="G81" s="49"/>
      <c r="H81" s="49"/>
      <c r="I81" s="49"/>
      <c r="J81" s="49"/>
      <c r="K81" s="49"/>
      <c r="L81" s="31"/>
    </row>
    <row r="82" spans="2:47" s="1" customFormat="1" ht="25" customHeight="1" x14ac:dyDescent="0.2">
      <c r="B82" s="31"/>
      <c r="C82" s="20" t="s">
        <v>101</v>
      </c>
      <c r="L82" s="31"/>
    </row>
    <row r="83" spans="2:47" s="1" customFormat="1" ht="7" customHeight="1" x14ac:dyDescent="0.2">
      <c r="B83" s="31"/>
      <c r="L83" s="31"/>
    </row>
    <row r="84" spans="2:47" s="1" customFormat="1" ht="12" customHeight="1" x14ac:dyDescent="0.2">
      <c r="B84" s="31"/>
      <c r="C84" s="26" t="s">
        <v>15</v>
      </c>
      <c r="L84" s="31"/>
    </row>
    <row r="85" spans="2:47" s="1" customFormat="1" ht="26.25" customHeight="1" x14ac:dyDescent="0.2">
      <c r="B85" s="31"/>
      <c r="E85" s="233" t="str">
        <f>E7</f>
        <v>Opatrenia na zlepšenie zadržiavania vody na pozemkoch Urbár Rudina Pozemkové spoločenstvo</v>
      </c>
      <c r="F85" s="234"/>
      <c r="G85" s="234"/>
      <c r="H85" s="234"/>
      <c r="L85" s="31"/>
    </row>
    <row r="86" spans="2:47" s="1" customFormat="1" ht="12" customHeight="1" x14ac:dyDescent="0.2">
      <c r="B86" s="31"/>
      <c r="C86" s="26" t="s">
        <v>99</v>
      </c>
      <c r="L86" s="31"/>
    </row>
    <row r="87" spans="2:47" s="1" customFormat="1" ht="16.5" customHeight="1" x14ac:dyDescent="0.2">
      <c r="B87" s="31"/>
      <c r="E87" s="191" t="str">
        <f>E9</f>
        <v>6 - Odvodňovací rigol</v>
      </c>
      <c r="F87" s="235"/>
      <c r="G87" s="235"/>
      <c r="H87" s="235"/>
      <c r="L87" s="31"/>
    </row>
    <row r="88" spans="2:47" s="1" customFormat="1" ht="7" customHeight="1" x14ac:dyDescent="0.2">
      <c r="B88" s="31"/>
      <c r="L88" s="31"/>
    </row>
    <row r="89" spans="2:47" s="1" customFormat="1" ht="12" customHeight="1" x14ac:dyDescent="0.2">
      <c r="B89" s="31"/>
      <c r="C89" s="26" t="s">
        <v>19</v>
      </c>
      <c r="F89" s="24" t="str">
        <f>F12</f>
        <v xml:space="preserve">Rudina </v>
      </c>
      <c r="I89" s="26" t="s">
        <v>21</v>
      </c>
      <c r="J89" s="54">
        <f>IF(J12="","",J12)</f>
        <v>0</v>
      </c>
      <c r="L89" s="31"/>
    </row>
    <row r="90" spans="2:47" s="1" customFormat="1" ht="7" customHeight="1" x14ac:dyDescent="0.2">
      <c r="B90" s="31"/>
      <c r="L90" s="31"/>
    </row>
    <row r="91" spans="2:47" s="1" customFormat="1" ht="25.65" customHeight="1" x14ac:dyDescent="0.2">
      <c r="B91" s="31"/>
      <c r="C91" s="26" t="s">
        <v>22</v>
      </c>
      <c r="F91" s="24" t="str">
        <f>E15</f>
        <v>Urbár Rudina Pozemkové spoločenstvo</v>
      </c>
      <c r="I91" s="26" t="s">
        <v>28</v>
      </c>
      <c r="J91" s="29" t="str">
        <f>E21</f>
        <v>Ing.arch.Stanislav Sýkora</v>
      </c>
      <c r="L91" s="31"/>
    </row>
    <row r="92" spans="2:47" s="1" customFormat="1" ht="15.15" customHeight="1" x14ac:dyDescent="0.2">
      <c r="B92" s="31"/>
      <c r="C92" s="26" t="s">
        <v>26</v>
      </c>
      <c r="F92" s="24" t="str">
        <f>IF(E18="","",E18)</f>
        <v>Vyplň údaj</v>
      </c>
      <c r="I92" s="26" t="s">
        <v>31</v>
      </c>
      <c r="J92" s="29" t="str">
        <f>E24</f>
        <v>Stanislav Hlubina</v>
      </c>
      <c r="L92" s="31"/>
    </row>
    <row r="93" spans="2:47" s="1" customFormat="1" ht="10.25" customHeight="1" x14ac:dyDescent="0.2">
      <c r="B93" s="31"/>
      <c r="L93" s="31"/>
    </row>
    <row r="94" spans="2:47" s="1" customFormat="1" ht="29.25" customHeight="1" x14ac:dyDescent="0.2">
      <c r="B94" s="31"/>
      <c r="C94" s="106" t="s">
        <v>102</v>
      </c>
      <c r="D94" s="98"/>
      <c r="E94" s="98"/>
      <c r="F94" s="98"/>
      <c r="G94" s="98"/>
      <c r="H94" s="98"/>
      <c r="I94" s="98"/>
      <c r="J94" s="107" t="s">
        <v>103</v>
      </c>
      <c r="K94" s="98"/>
      <c r="L94" s="31"/>
    </row>
    <row r="95" spans="2:47" s="1" customFormat="1" ht="10.25" customHeight="1" x14ac:dyDescent="0.2">
      <c r="B95" s="31"/>
      <c r="L95" s="31"/>
    </row>
    <row r="96" spans="2:47" s="1" customFormat="1" ht="22.75" customHeight="1" x14ac:dyDescent="0.2">
      <c r="B96" s="31"/>
      <c r="C96" s="108" t="s">
        <v>104</v>
      </c>
      <c r="J96" s="68">
        <f>J120</f>
        <v>0</v>
      </c>
      <c r="L96" s="31"/>
      <c r="AU96" s="16" t="s">
        <v>105</v>
      </c>
    </row>
    <row r="97" spans="2:12" s="8" customFormat="1" ht="25" customHeight="1" x14ac:dyDescent="0.2">
      <c r="B97" s="109"/>
      <c r="D97" s="110" t="s">
        <v>106</v>
      </c>
      <c r="E97" s="111"/>
      <c r="F97" s="111"/>
      <c r="G97" s="111"/>
      <c r="H97" s="111"/>
      <c r="I97" s="111"/>
      <c r="J97" s="112">
        <f>J121</f>
        <v>0</v>
      </c>
      <c r="L97" s="109"/>
    </row>
    <row r="98" spans="2:12" s="9" customFormat="1" ht="19.899999999999999" customHeight="1" x14ac:dyDescent="0.2">
      <c r="B98" s="113"/>
      <c r="D98" s="114" t="s">
        <v>107</v>
      </c>
      <c r="E98" s="115"/>
      <c r="F98" s="115"/>
      <c r="G98" s="115"/>
      <c r="H98" s="115"/>
      <c r="I98" s="115"/>
      <c r="J98" s="116">
        <f>J122</f>
        <v>0</v>
      </c>
      <c r="L98" s="113"/>
    </row>
    <row r="99" spans="2:12" s="9" customFormat="1" ht="19.899999999999999" customHeight="1" x14ac:dyDescent="0.2">
      <c r="B99" s="113"/>
      <c r="D99" s="114" t="s">
        <v>216</v>
      </c>
      <c r="E99" s="115"/>
      <c r="F99" s="115"/>
      <c r="G99" s="115"/>
      <c r="H99" s="115"/>
      <c r="I99" s="115"/>
      <c r="J99" s="116">
        <f>J128</f>
        <v>0</v>
      </c>
      <c r="L99" s="113"/>
    </row>
    <row r="100" spans="2:12" s="9" customFormat="1" ht="19.899999999999999" customHeight="1" x14ac:dyDescent="0.2">
      <c r="B100" s="113"/>
      <c r="D100" s="114" t="s">
        <v>109</v>
      </c>
      <c r="E100" s="115"/>
      <c r="F100" s="115"/>
      <c r="G100" s="115"/>
      <c r="H100" s="115"/>
      <c r="I100" s="115"/>
      <c r="J100" s="116">
        <f>J135</f>
        <v>0</v>
      </c>
      <c r="L100" s="113"/>
    </row>
    <row r="101" spans="2:12" s="1" customFormat="1" ht="21.75" customHeight="1" x14ac:dyDescent="0.2">
      <c r="B101" s="31"/>
      <c r="L101" s="31"/>
    </row>
    <row r="102" spans="2:12" s="1" customFormat="1" ht="7" customHeight="1" x14ac:dyDescent="0.2">
      <c r="B102" s="46"/>
      <c r="C102" s="47"/>
      <c r="D102" s="47"/>
      <c r="E102" s="47"/>
      <c r="F102" s="47"/>
      <c r="G102" s="47"/>
      <c r="H102" s="47"/>
      <c r="I102" s="47"/>
      <c r="J102" s="47"/>
      <c r="K102" s="47"/>
      <c r="L102" s="31"/>
    </row>
    <row r="106" spans="2:12" s="1" customFormat="1" ht="7" customHeight="1" x14ac:dyDescent="0.2">
      <c r="B106" s="48"/>
      <c r="C106" s="49"/>
      <c r="D106" s="49"/>
      <c r="E106" s="49"/>
      <c r="F106" s="49"/>
      <c r="G106" s="49"/>
      <c r="H106" s="49"/>
      <c r="I106" s="49"/>
      <c r="J106" s="49"/>
      <c r="K106" s="49"/>
      <c r="L106" s="31"/>
    </row>
    <row r="107" spans="2:12" s="1" customFormat="1" ht="25" customHeight="1" x14ac:dyDescent="0.2">
      <c r="B107" s="31"/>
      <c r="C107" s="20" t="s">
        <v>111</v>
      </c>
      <c r="L107" s="31"/>
    </row>
    <row r="108" spans="2:12" s="1" customFormat="1" ht="7" customHeight="1" x14ac:dyDescent="0.2">
      <c r="B108" s="31"/>
      <c r="L108" s="31"/>
    </row>
    <row r="109" spans="2:12" s="1" customFormat="1" ht="12" customHeight="1" x14ac:dyDescent="0.2">
      <c r="B109" s="31"/>
      <c r="C109" s="26" t="s">
        <v>15</v>
      </c>
      <c r="L109" s="31"/>
    </row>
    <row r="110" spans="2:12" s="1" customFormat="1" ht="26.25" customHeight="1" x14ac:dyDescent="0.2">
      <c r="B110" s="31"/>
      <c r="E110" s="233" t="str">
        <f>E7</f>
        <v>Opatrenia na zlepšenie zadržiavania vody na pozemkoch Urbár Rudina Pozemkové spoločenstvo</v>
      </c>
      <c r="F110" s="234"/>
      <c r="G110" s="234"/>
      <c r="H110" s="234"/>
      <c r="L110" s="31"/>
    </row>
    <row r="111" spans="2:12" s="1" customFormat="1" ht="12" customHeight="1" x14ac:dyDescent="0.2">
      <c r="B111" s="31"/>
      <c r="C111" s="26" t="s">
        <v>99</v>
      </c>
      <c r="L111" s="31"/>
    </row>
    <row r="112" spans="2:12" s="1" customFormat="1" ht="16.5" customHeight="1" x14ac:dyDescent="0.2">
      <c r="B112" s="31"/>
      <c r="E112" s="191" t="str">
        <f>E9</f>
        <v>6 - Odvodňovací rigol</v>
      </c>
      <c r="F112" s="235"/>
      <c r="G112" s="235"/>
      <c r="H112" s="235"/>
      <c r="L112" s="31"/>
    </row>
    <row r="113" spans="2:65" s="1" customFormat="1" ht="7" customHeight="1" x14ac:dyDescent="0.2">
      <c r="B113" s="31"/>
      <c r="L113" s="31"/>
    </row>
    <row r="114" spans="2:65" s="1" customFormat="1" ht="12" customHeight="1" x14ac:dyDescent="0.2">
      <c r="B114" s="31"/>
      <c r="C114" s="26" t="s">
        <v>19</v>
      </c>
      <c r="F114" s="24" t="str">
        <f>F12</f>
        <v xml:space="preserve">Rudina </v>
      </c>
      <c r="I114" s="26" t="s">
        <v>21</v>
      </c>
      <c r="J114" s="54">
        <f>IF(J12="","",J12)</f>
        <v>0</v>
      </c>
      <c r="L114" s="31"/>
    </row>
    <row r="115" spans="2:65" s="1" customFormat="1" ht="7" customHeight="1" x14ac:dyDescent="0.2">
      <c r="B115" s="31"/>
      <c r="L115" s="31"/>
    </row>
    <row r="116" spans="2:65" s="1" customFormat="1" ht="25.65" customHeight="1" x14ac:dyDescent="0.2">
      <c r="B116" s="31"/>
      <c r="C116" s="26" t="s">
        <v>22</v>
      </c>
      <c r="F116" s="24" t="str">
        <f>E15</f>
        <v>Urbár Rudina Pozemkové spoločenstvo</v>
      </c>
      <c r="I116" s="26" t="s">
        <v>28</v>
      </c>
      <c r="J116" s="29" t="str">
        <f>E21</f>
        <v>Ing.arch.Stanislav Sýkora</v>
      </c>
      <c r="L116" s="31"/>
    </row>
    <row r="117" spans="2:65" s="1" customFormat="1" ht="15.15" customHeight="1" x14ac:dyDescent="0.2">
      <c r="B117" s="31"/>
      <c r="C117" s="26" t="s">
        <v>26</v>
      </c>
      <c r="F117" s="24" t="str">
        <f>IF(E18="","",E18)</f>
        <v>Vyplň údaj</v>
      </c>
      <c r="I117" s="26" t="s">
        <v>31</v>
      </c>
      <c r="J117" s="29" t="str">
        <f>E24</f>
        <v>Stanislav Hlubina</v>
      </c>
      <c r="L117" s="31"/>
    </row>
    <row r="118" spans="2:65" s="1" customFormat="1" ht="10.25" customHeight="1" x14ac:dyDescent="0.2">
      <c r="B118" s="31"/>
      <c r="L118" s="31"/>
    </row>
    <row r="119" spans="2:65" s="10" customFormat="1" ht="29.25" customHeight="1" x14ac:dyDescent="0.2">
      <c r="B119" s="117"/>
      <c r="C119" s="118" t="s">
        <v>112</v>
      </c>
      <c r="D119" s="119" t="s">
        <v>59</v>
      </c>
      <c r="E119" s="119" t="s">
        <v>55</v>
      </c>
      <c r="F119" s="119" t="s">
        <v>56</v>
      </c>
      <c r="G119" s="119" t="s">
        <v>113</v>
      </c>
      <c r="H119" s="119" t="s">
        <v>114</v>
      </c>
      <c r="I119" s="119" t="s">
        <v>115</v>
      </c>
      <c r="J119" s="120" t="s">
        <v>103</v>
      </c>
      <c r="K119" s="121" t="s">
        <v>116</v>
      </c>
      <c r="L119" s="117"/>
      <c r="M119" s="61" t="s">
        <v>1</v>
      </c>
      <c r="N119" s="62" t="s">
        <v>38</v>
      </c>
      <c r="O119" s="62" t="s">
        <v>117</v>
      </c>
      <c r="P119" s="62" t="s">
        <v>118</v>
      </c>
      <c r="Q119" s="62" t="s">
        <v>119</v>
      </c>
      <c r="R119" s="62" t="s">
        <v>120</v>
      </c>
      <c r="S119" s="62" t="s">
        <v>121</v>
      </c>
      <c r="T119" s="63" t="s">
        <v>122</v>
      </c>
    </row>
    <row r="120" spans="2:65" s="1" customFormat="1" ht="22.75" customHeight="1" x14ac:dyDescent="0.35">
      <c r="B120" s="31"/>
      <c r="C120" s="66" t="s">
        <v>104</v>
      </c>
      <c r="J120" s="122">
        <f>BK120</f>
        <v>0</v>
      </c>
      <c r="L120" s="31"/>
      <c r="M120" s="64"/>
      <c r="N120" s="55"/>
      <c r="O120" s="55"/>
      <c r="P120" s="123">
        <f>P121</f>
        <v>0</v>
      </c>
      <c r="Q120" s="55"/>
      <c r="R120" s="123">
        <f>R121</f>
        <v>19.365290560000002</v>
      </c>
      <c r="S120" s="55"/>
      <c r="T120" s="124">
        <f>T121</f>
        <v>0</v>
      </c>
      <c r="AT120" s="16" t="s">
        <v>73</v>
      </c>
      <c r="AU120" s="16" t="s">
        <v>105</v>
      </c>
      <c r="BK120" s="125">
        <f>BK121</f>
        <v>0</v>
      </c>
    </row>
    <row r="121" spans="2:65" s="11" customFormat="1" ht="25.9" customHeight="1" x14ac:dyDescent="0.35">
      <c r="B121" s="126"/>
      <c r="D121" s="127" t="s">
        <v>73</v>
      </c>
      <c r="E121" s="128" t="s">
        <v>123</v>
      </c>
      <c r="F121" s="128" t="s">
        <v>124</v>
      </c>
      <c r="I121" s="129"/>
      <c r="J121" s="130">
        <f>BK121</f>
        <v>0</v>
      </c>
      <c r="L121" s="126"/>
      <c r="M121" s="131"/>
      <c r="P121" s="132">
        <f>P122+P128+P135</f>
        <v>0</v>
      </c>
      <c r="R121" s="132">
        <f>R122+R128+R135</f>
        <v>19.365290560000002</v>
      </c>
      <c r="T121" s="133">
        <f>T122+T128+T135</f>
        <v>0</v>
      </c>
      <c r="AR121" s="127" t="s">
        <v>79</v>
      </c>
      <c r="AT121" s="134" t="s">
        <v>73</v>
      </c>
      <c r="AU121" s="134" t="s">
        <v>74</v>
      </c>
      <c r="AY121" s="127" t="s">
        <v>125</v>
      </c>
      <c r="BK121" s="135">
        <f>BK122+BK128+BK135</f>
        <v>0</v>
      </c>
    </row>
    <row r="122" spans="2:65" s="11" customFormat="1" ht="22.75" customHeight="1" x14ac:dyDescent="0.25">
      <c r="B122" s="126"/>
      <c r="D122" s="127" t="s">
        <v>73</v>
      </c>
      <c r="E122" s="136" t="s">
        <v>79</v>
      </c>
      <c r="F122" s="136" t="s">
        <v>126</v>
      </c>
      <c r="I122" s="129"/>
      <c r="J122" s="137">
        <f>BK122</f>
        <v>0</v>
      </c>
      <c r="L122" s="126"/>
      <c r="M122" s="131"/>
      <c r="P122" s="132">
        <f>SUM(P123:P127)</f>
        <v>0</v>
      </c>
      <c r="R122" s="132">
        <f>SUM(R123:R127)</f>
        <v>0</v>
      </c>
      <c r="T122" s="133">
        <f>SUM(T123:T127)</f>
        <v>0</v>
      </c>
      <c r="AR122" s="127" t="s">
        <v>79</v>
      </c>
      <c r="AT122" s="134" t="s">
        <v>73</v>
      </c>
      <c r="AU122" s="134" t="s">
        <v>79</v>
      </c>
      <c r="AY122" s="127" t="s">
        <v>125</v>
      </c>
      <c r="BK122" s="135">
        <f>SUM(BK123:BK127)</f>
        <v>0</v>
      </c>
    </row>
    <row r="123" spans="2:65" s="1" customFormat="1" ht="21.75" customHeight="1" x14ac:dyDescent="0.2">
      <c r="B123" s="138"/>
      <c r="C123" s="139" t="s">
        <v>79</v>
      </c>
      <c r="D123" s="139" t="s">
        <v>127</v>
      </c>
      <c r="E123" s="140" t="s">
        <v>201</v>
      </c>
      <c r="F123" s="141" t="s">
        <v>202</v>
      </c>
      <c r="G123" s="142" t="s">
        <v>130</v>
      </c>
      <c r="H123" s="143">
        <v>15.84</v>
      </c>
      <c r="I123" s="144"/>
      <c r="J123" s="145">
        <f>ROUND(I123*H123,2)</f>
        <v>0</v>
      </c>
      <c r="K123" s="146"/>
      <c r="L123" s="31"/>
      <c r="M123" s="147" t="s">
        <v>1</v>
      </c>
      <c r="N123" s="148" t="s">
        <v>40</v>
      </c>
      <c r="P123" s="149">
        <f>O123*H123</f>
        <v>0</v>
      </c>
      <c r="Q123" s="149">
        <v>0</v>
      </c>
      <c r="R123" s="149">
        <f>Q123*H123</f>
        <v>0</v>
      </c>
      <c r="S123" s="149">
        <v>0</v>
      </c>
      <c r="T123" s="150">
        <f>S123*H123</f>
        <v>0</v>
      </c>
      <c r="AR123" s="151" t="s">
        <v>89</v>
      </c>
      <c r="AT123" s="151" t="s">
        <v>127</v>
      </c>
      <c r="AU123" s="151" t="s">
        <v>83</v>
      </c>
      <c r="AY123" s="16" t="s">
        <v>125</v>
      </c>
      <c r="BE123" s="152">
        <f>IF(N123="základná",J123,0)</f>
        <v>0</v>
      </c>
      <c r="BF123" s="152">
        <f>IF(N123="znížená",J123,0)</f>
        <v>0</v>
      </c>
      <c r="BG123" s="152">
        <f>IF(N123="zákl. prenesená",J123,0)</f>
        <v>0</v>
      </c>
      <c r="BH123" s="152">
        <f>IF(N123="zníž. prenesená",J123,0)</f>
        <v>0</v>
      </c>
      <c r="BI123" s="152">
        <f>IF(N123="nulová",J123,0)</f>
        <v>0</v>
      </c>
      <c r="BJ123" s="16" t="s">
        <v>83</v>
      </c>
      <c r="BK123" s="152">
        <f>ROUND(I123*H123,2)</f>
        <v>0</v>
      </c>
      <c r="BL123" s="16" t="s">
        <v>89</v>
      </c>
      <c r="BM123" s="151" t="s">
        <v>294</v>
      </c>
    </row>
    <row r="124" spans="2:65" s="13" customFormat="1" ht="10" x14ac:dyDescent="0.2">
      <c r="B124" s="160"/>
      <c r="D124" s="154" t="s">
        <v>132</v>
      </c>
      <c r="E124" s="161" t="s">
        <v>1</v>
      </c>
      <c r="F124" s="162" t="s">
        <v>295</v>
      </c>
      <c r="H124" s="163">
        <v>15.84</v>
      </c>
      <c r="I124" s="164"/>
      <c r="L124" s="160"/>
      <c r="M124" s="165"/>
      <c r="T124" s="166"/>
      <c r="AT124" s="161" t="s">
        <v>132</v>
      </c>
      <c r="AU124" s="161" t="s">
        <v>83</v>
      </c>
      <c r="AV124" s="13" t="s">
        <v>83</v>
      </c>
      <c r="AW124" s="13" t="s">
        <v>30</v>
      </c>
      <c r="AX124" s="13" t="s">
        <v>79</v>
      </c>
      <c r="AY124" s="161" t="s">
        <v>125</v>
      </c>
    </row>
    <row r="125" spans="2:65" s="1" customFormat="1" ht="33" customHeight="1" x14ac:dyDescent="0.2">
      <c r="B125" s="138"/>
      <c r="C125" s="139" t="s">
        <v>83</v>
      </c>
      <c r="D125" s="139" t="s">
        <v>127</v>
      </c>
      <c r="E125" s="140" t="s">
        <v>206</v>
      </c>
      <c r="F125" s="141" t="s">
        <v>207</v>
      </c>
      <c r="G125" s="142" t="s">
        <v>130</v>
      </c>
      <c r="H125" s="143">
        <v>15.84</v>
      </c>
      <c r="I125" s="144"/>
      <c r="J125" s="145">
        <f>ROUND(I125*H125,2)</f>
        <v>0</v>
      </c>
      <c r="K125" s="146"/>
      <c r="L125" s="31"/>
      <c r="M125" s="147" t="s">
        <v>1</v>
      </c>
      <c r="N125" s="148" t="s">
        <v>40</v>
      </c>
      <c r="P125" s="149">
        <f>O125*H125</f>
        <v>0</v>
      </c>
      <c r="Q125" s="149">
        <v>0</v>
      </c>
      <c r="R125" s="149">
        <f>Q125*H125</f>
        <v>0</v>
      </c>
      <c r="S125" s="149">
        <v>0</v>
      </c>
      <c r="T125" s="150">
        <f>S125*H125</f>
        <v>0</v>
      </c>
      <c r="AR125" s="151" t="s">
        <v>89</v>
      </c>
      <c r="AT125" s="151" t="s">
        <v>127</v>
      </c>
      <c r="AU125" s="151" t="s">
        <v>83</v>
      </c>
      <c r="AY125" s="16" t="s">
        <v>125</v>
      </c>
      <c r="BE125" s="152">
        <f>IF(N125="základná",J125,0)</f>
        <v>0</v>
      </c>
      <c r="BF125" s="152">
        <f>IF(N125="znížená",J125,0)</f>
        <v>0</v>
      </c>
      <c r="BG125" s="152">
        <f>IF(N125="zákl. prenesená",J125,0)</f>
        <v>0</v>
      </c>
      <c r="BH125" s="152">
        <f>IF(N125="zníž. prenesená",J125,0)</f>
        <v>0</v>
      </c>
      <c r="BI125" s="152">
        <f>IF(N125="nulová",J125,0)</f>
        <v>0</v>
      </c>
      <c r="BJ125" s="16" t="s">
        <v>83</v>
      </c>
      <c r="BK125" s="152">
        <f>ROUND(I125*H125,2)</f>
        <v>0</v>
      </c>
      <c r="BL125" s="16" t="s">
        <v>89</v>
      </c>
      <c r="BM125" s="151" t="s">
        <v>296</v>
      </c>
    </row>
    <row r="126" spans="2:65" s="1" customFormat="1" ht="24.15" customHeight="1" x14ac:dyDescent="0.2">
      <c r="B126" s="138"/>
      <c r="C126" s="139" t="s">
        <v>86</v>
      </c>
      <c r="D126" s="139" t="s">
        <v>127</v>
      </c>
      <c r="E126" s="140" t="s">
        <v>139</v>
      </c>
      <c r="F126" s="141" t="s">
        <v>140</v>
      </c>
      <c r="G126" s="142" t="s">
        <v>130</v>
      </c>
      <c r="H126" s="143">
        <v>15.84</v>
      </c>
      <c r="I126" s="144"/>
      <c r="J126" s="145">
        <f>ROUND(I126*H126,2)</f>
        <v>0</v>
      </c>
      <c r="K126" s="146"/>
      <c r="L126" s="31"/>
      <c r="M126" s="147" t="s">
        <v>1</v>
      </c>
      <c r="N126" s="148" t="s">
        <v>40</v>
      </c>
      <c r="P126" s="149">
        <f>O126*H126</f>
        <v>0</v>
      </c>
      <c r="Q126" s="149">
        <v>0</v>
      </c>
      <c r="R126" s="149">
        <f>Q126*H126</f>
        <v>0</v>
      </c>
      <c r="S126" s="149">
        <v>0</v>
      </c>
      <c r="T126" s="150">
        <f>S126*H126</f>
        <v>0</v>
      </c>
      <c r="AR126" s="151" t="s">
        <v>89</v>
      </c>
      <c r="AT126" s="151" t="s">
        <v>127</v>
      </c>
      <c r="AU126" s="151" t="s">
        <v>83</v>
      </c>
      <c r="AY126" s="16" t="s">
        <v>125</v>
      </c>
      <c r="BE126" s="152">
        <f>IF(N126="základná",J126,0)</f>
        <v>0</v>
      </c>
      <c r="BF126" s="152">
        <f>IF(N126="znížená",J126,0)</f>
        <v>0</v>
      </c>
      <c r="BG126" s="152">
        <f>IF(N126="zákl. prenesená",J126,0)</f>
        <v>0</v>
      </c>
      <c r="BH126" s="152">
        <f>IF(N126="zníž. prenesená",J126,0)</f>
        <v>0</v>
      </c>
      <c r="BI126" s="152">
        <f>IF(N126="nulová",J126,0)</f>
        <v>0</v>
      </c>
      <c r="BJ126" s="16" t="s">
        <v>83</v>
      </c>
      <c r="BK126" s="152">
        <f>ROUND(I126*H126,2)</f>
        <v>0</v>
      </c>
      <c r="BL126" s="16" t="s">
        <v>89</v>
      </c>
      <c r="BM126" s="151" t="s">
        <v>297</v>
      </c>
    </row>
    <row r="127" spans="2:65" s="1" customFormat="1" ht="24.15" customHeight="1" x14ac:dyDescent="0.2">
      <c r="B127" s="138"/>
      <c r="C127" s="139" t="s">
        <v>89</v>
      </c>
      <c r="D127" s="139" t="s">
        <v>127</v>
      </c>
      <c r="E127" s="140" t="s">
        <v>142</v>
      </c>
      <c r="F127" s="141" t="s">
        <v>143</v>
      </c>
      <c r="G127" s="142" t="s">
        <v>130</v>
      </c>
      <c r="H127" s="143">
        <v>15.84</v>
      </c>
      <c r="I127" s="144"/>
      <c r="J127" s="145">
        <f>ROUND(I127*H127,2)</f>
        <v>0</v>
      </c>
      <c r="K127" s="146"/>
      <c r="L127" s="31"/>
      <c r="M127" s="147" t="s">
        <v>1</v>
      </c>
      <c r="N127" s="148" t="s">
        <v>40</v>
      </c>
      <c r="P127" s="149">
        <f>O127*H127</f>
        <v>0</v>
      </c>
      <c r="Q127" s="149">
        <v>0</v>
      </c>
      <c r="R127" s="149">
        <f>Q127*H127</f>
        <v>0</v>
      </c>
      <c r="S127" s="149">
        <v>0</v>
      </c>
      <c r="T127" s="150">
        <f>S127*H127</f>
        <v>0</v>
      </c>
      <c r="AR127" s="151" t="s">
        <v>89</v>
      </c>
      <c r="AT127" s="151" t="s">
        <v>127</v>
      </c>
      <c r="AU127" s="151" t="s">
        <v>83</v>
      </c>
      <c r="AY127" s="16" t="s">
        <v>125</v>
      </c>
      <c r="BE127" s="152">
        <f>IF(N127="základná",J127,0)</f>
        <v>0</v>
      </c>
      <c r="BF127" s="152">
        <f>IF(N127="znížená",J127,0)</f>
        <v>0</v>
      </c>
      <c r="BG127" s="152">
        <f>IF(N127="zákl. prenesená",J127,0)</f>
        <v>0</v>
      </c>
      <c r="BH127" s="152">
        <f>IF(N127="zníž. prenesená",J127,0)</f>
        <v>0</v>
      </c>
      <c r="BI127" s="152">
        <f>IF(N127="nulová",J127,0)</f>
        <v>0</v>
      </c>
      <c r="BJ127" s="16" t="s">
        <v>83</v>
      </c>
      <c r="BK127" s="152">
        <f>ROUND(I127*H127,2)</f>
        <v>0</v>
      </c>
      <c r="BL127" s="16" t="s">
        <v>89</v>
      </c>
      <c r="BM127" s="151" t="s">
        <v>298</v>
      </c>
    </row>
    <row r="128" spans="2:65" s="11" customFormat="1" ht="22.75" customHeight="1" x14ac:dyDescent="0.25">
      <c r="B128" s="126"/>
      <c r="D128" s="127" t="s">
        <v>73</v>
      </c>
      <c r="E128" s="136" t="s">
        <v>268</v>
      </c>
      <c r="F128" s="136" t="s">
        <v>269</v>
      </c>
      <c r="I128" s="129"/>
      <c r="J128" s="137">
        <f>BK128</f>
        <v>0</v>
      </c>
      <c r="L128" s="126"/>
      <c r="M128" s="131"/>
      <c r="P128" s="132">
        <f>SUM(P129:P134)</f>
        <v>0</v>
      </c>
      <c r="R128" s="132">
        <f>SUM(R129:R134)</f>
        <v>19.365290560000002</v>
      </c>
      <c r="T128" s="133">
        <f>SUM(T129:T134)</f>
        <v>0</v>
      </c>
      <c r="AR128" s="127" t="s">
        <v>79</v>
      </c>
      <c r="AT128" s="134" t="s">
        <v>73</v>
      </c>
      <c r="AU128" s="134" t="s">
        <v>79</v>
      </c>
      <c r="AY128" s="127" t="s">
        <v>125</v>
      </c>
      <c r="BK128" s="135">
        <f>SUM(BK129:BK134)</f>
        <v>0</v>
      </c>
    </row>
    <row r="129" spans="2:65" s="1" customFormat="1" ht="33" customHeight="1" x14ac:dyDescent="0.2">
      <c r="B129" s="138"/>
      <c r="C129" s="139" t="s">
        <v>92</v>
      </c>
      <c r="D129" s="139" t="s">
        <v>127</v>
      </c>
      <c r="E129" s="140" t="s">
        <v>299</v>
      </c>
      <c r="F129" s="141" t="s">
        <v>300</v>
      </c>
      <c r="G129" s="142" t="s">
        <v>130</v>
      </c>
      <c r="H129" s="143">
        <v>3.08</v>
      </c>
      <c r="I129" s="144"/>
      <c r="J129" s="145">
        <f>ROUND(I129*H129,2)</f>
        <v>0</v>
      </c>
      <c r="K129" s="146"/>
      <c r="L129" s="31"/>
      <c r="M129" s="147" t="s">
        <v>1</v>
      </c>
      <c r="N129" s="148" t="s">
        <v>40</v>
      </c>
      <c r="P129" s="149">
        <f>O129*H129</f>
        <v>0</v>
      </c>
      <c r="Q129" s="149">
        <v>2.2151320000000001</v>
      </c>
      <c r="R129" s="149">
        <f>Q129*H129</f>
        <v>6.8226065600000005</v>
      </c>
      <c r="S129" s="149">
        <v>0</v>
      </c>
      <c r="T129" s="150">
        <f>S129*H129</f>
        <v>0</v>
      </c>
      <c r="AR129" s="151" t="s">
        <v>89</v>
      </c>
      <c r="AT129" s="151" t="s">
        <v>127</v>
      </c>
      <c r="AU129" s="151" t="s">
        <v>83</v>
      </c>
      <c r="AY129" s="16" t="s">
        <v>125</v>
      </c>
      <c r="BE129" s="152">
        <f>IF(N129="základná",J129,0)</f>
        <v>0</v>
      </c>
      <c r="BF129" s="152">
        <f>IF(N129="znížená",J129,0)</f>
        <v>0</v>
      </c>
      <c r="BG129" s="152">
        <f>IF(N129="zákl. prenesená",J129,0)</f>
        <v>0</v>
      </c>
      <c r="BH129" s="152">
        <f>IF(N129="zníž. prenesená",J129,0)</f>
        <v>0</v>
      </c>
      <c r="BI129" s="152">
        <f>IF(N129="nulová",J129,0)</f>
        <v>0</v>
      </c>
      <c r="BJ129" s="16" t="s">
        <v>83</v>
      </c>
      <c r="BK129" s="152">
        <f>ROUND(I129*H129,2)</f>
        <v>0</v>
      </c>
      <c r="BL129" s="16" t="s">
        <v>89</v>
      </c>
      <c r="BM129" s="151" t="s">
        <v>301</v>
      </c>
    </row>
    <row r="130" spans="2:65" s="13" customFormat="1" ht="10" x14ac:dyDescent="0.2">
      <c r="B130" s="160"/>
      <c r="D130" s="154" t="s">
        <v>132</v>
      </c>
      <c r="E130" s="161" t="s">
        <v>1</v>
      </c>
      <c r="F130" s="162" t="s">
        <v>302</v>
      </c>
      <c r="H130" s="163">
        <v>3.08</v>
      </c>
      <c r="I130" s="164"/>
      <c r="L130" s="160"/>
      <c r="M130" s="165"/>
      <c r="T130" s="166"/>
      <c r="AT130" s="161" t="s">
        <v>132</v>
      </c>
      <c r="AU130" s="161" t="s">
        <v>83</v>
      </c>
      <c r="AV130" s="13" t="s">
        <v>83</v>
      </c>
      <c r="AW130" s="13" t="s">
        <v>30</v>
      </c>
      <c r="AX130" s="13" t="s">
        <v>74</v>
      </c>
      <c r="AY130" s="161" t="s">
        <v>125</v>
      </c>
    </row>
    <row r="131" spans="2:65" s="14" customFormat="1" ht="10" x14ac:dyDescent="0.2">
      <c r="B131" s="167"/>
      <c r="D131" s="154" t="s">
        <v>132</v>
      </c>
      <c r="E131" s="168" t="s">
        <v>1</v>
      </c>
      <c r="F131" s="169" t="s">
        <v>135</v>
      </c>
      <c r="H131" s="170">
        <v>3.08</v>
      </c>
      <c r="I131" s="171"/>
      <c r="L131" s="167"/>
      <c r="M131" s="172"/>
      <c r="T131" s="173"/>
      <c r="AT131" s="168" t="s">
        <v>132</v>
      </c>
      <c r="AU131" s="168" t="s">
        <v>83</v>
      </c>
      <c r="AV131" s="14" t="s">
        <v>89</v>
      </c>
      <c r="AW131" s="14" t="s">
        <v>30</v>
      </c>
      <c r="AX131" s="14" t="s">
        <v>79</v>
      </c>
      <c r="AY131" s="168" t="s">
        <v>125</v>
      </c>
    </row>
    <row r="132" spans="2:65" s="1" customFormat="1" ht="24.15" customHeight="1" x14ac:dyDescent="0.2">
      <c r="B132" s="138"/>
      <c r="C132" s="139" t="s">
        <v>95</v>
      </c>
      <c r="D132" s="139" t="s">
        <v>127</v>
      </c>
      <c r="E132" s="140" t="s">
        <v>303</v>
      </c>
      <c r="F132" s="141" t="s">
        <v>304</v>
      </c>
      <c r="G132" s="142" t="s">
        <v>148</v>
      </c>
      <c r="H132" s="143">
        <v>44</v>
      </c>
      <c r="I132" s="144"/>
      <c r="J132" s="145">
        <f>ROUND(I132*H132,2)</f>
        <v>0</v>
      </c>
      <c r="K132" s="146"/>
      <c r="L132" s="31"/>
      <c r="M132" s="147" t="s">
        <v>1</v>
      </c>
      <c r="N132" s="148" t="s">
        <v>40</v>
      </c>
      <c r="P132" s="149">
        <f>O132*H132</f>
        <v>0</v>
      </c>
      <c r="Q132" s="149">
        <v>0.15906100000000001</v>
      </c>
      <c r="R132" s="149">
        <f>Q132*H132</f>
        <v>6.9986840000000008</v>
      </c>
      <c r="S132" s="149">
        <v>0</v>
      </c>
      <c r="T132" s="150">
        <f>S132*H132</f>
        <v>0</v>
      </c>
      <c r="AR132" s="151" t="s">
        <v>89</v>
      </c>
      <c r="AT132" s="151" t="s">
        <v>127</v>
      </c>
      <c r="AU132" s="151" t="s">
        <v>83</v>
      </c>
      <c r="AY132" s="16" t="s">
        <v>125</v>
      </c>
      <c r="BE132" s="152">
        <f>IF(N132="základná",J132,0)</f>
        <v>0</v>
      </c>
      <c r="BF132" s="152">
        <f>IF(N132="znížená",J132,0)</f>
        <v>0</v>
      </c>
      <c r="BG132" s="152">
        <f>IF(N132="zákl. prenesená",J132,0)</f>
        <v>0</v>
      </c>
      <c r="BH132" s="152">
        <f>IF(N132="zníž. prenesená",J132,0)</f>
        <v>0</v>
      </c>
      <c r="BI132" s="152">
        <f>IF(N132="nulová",J132,0)</f>
        <v>0</v>
      </c>
      <c r="BJ132" s="16" t="s">
        <v>83</v>
      </c>
      <c r="BK132" s="152">
        <f>ROUND(I132*H132,2)</f>
        <v>0</v>
      </c>
      <c r="BL132" s="16" t="s">
        <v>89</v>
      </c>
      <c r="BM132" s="151" t="s">
        <v>305</v>
      </c>
    </row>
    <row r="133" spans="2:65" s="1" customFormat="1" ht="16.5" customHeight="1" x14ac:dyDescent="0.2">
      <c r="B133" s="138"/>
      <c r="C133" s="180" t="s">
        <v>157</v>
      </c>
      <c r="D133" s="180" t="s">
        <v>241</v>
      </c>
      <c r="E133" s="181" t="s">
        <v>306</v>
      </c>
      <c r="F133" s="182" t="s">
        <v>307</v>
      </c>
      <c r="G133" s="183" t="s">
        <v>254</v>
      </c>
      <c r="H133" s="184">
        <v>46.2</v>
      </c>
      <c r="I133" s="185"/>
      <c r="J133" s="186">
        <f>ROUND(I133*H133,2)</f>
        <v>0</v>
      </c>
      <c r="K133" s="187"/>
      <c r="L133" s="188"/>
      <c r="M133" s="189" t="s">
        <v>1</v>
      </c>
      <c r="N133" s="190" t="s">
        <v>40</v>
      </c>
      <c r="P133" s="149">
        <f>O133*H133</f>
        <v>0</v>
      </c>
      <c r="Q133" s="149">
        <v>0.12</v>
      </c>
      <c r="R133" s="149">
        <f>Q133*H133</f>
        <v>5.5440000000000005</v>
      </c>
      <c r="S133" s="149">
        <v>0</v>
      </c>
      <c r="T133" s="150">
        <f>S133*H133</f>
        <v>0</v>
      </c>
      <c r="AR133" s="151" t="s">
        <v>163</v>
      </c>
      <c r="AT133" s="151" t="s">
        <v>241</v>
      </c>
      <c r="AU133" s="151" t="s">
        <v>83</v>
      </c>
      <c r="AY133" s="16" t="s">
        <v>125</v>
      </c>
      <c r="BE133" s="152">
        <f>IF(N133="základná",J133,0)</f>
        <v>0</v>
      </c>
      <c r="BF133" s="152">
        <f>IF(N133="znížená",J133,0)</f>
        <v>0</v>
      </c>
      <c r="BG133" s="152">
        <f>IF(N133="zákl. prenesená",J133,0)</f>
        <v>0</v>
      </c>
      <c r="BH133" s="152">
        <f>IF(N133="zníž. prenesená",J133,0)</f>
        <v>0</v>
      </c>
      <c r="BI133" s="152">
        <f>IF(N133="nulová",J133,0)</f>
        <v>0</v>
      </c>
      <c r="BJ133" s="16" t="s">
        <v>83</v>
      </c>
      <c r="BK133" s="152">
        <f>ROUND(I133*H133,2)</f>
        <v>0</v>
      </c>
      <c r="BL133" s="16" t="s">
        <v>89</v>
      </c>
      <c r="BM133" s="151" t="s">
        <v>308</v>
      </c>
    </row>
    <row r="134" spans="2:65" s="13" customFormat="1" ht="10" x14ac:dyDescent="0.2">
      <c r="B134" s="160"/>
      <c r="D134" s="154" t="s">
        <v>132</v>
      </c>
      <c r="E134" s="161" t="s">
        <v>1</v>
      </c>
      <c r="F134" s="162" t="s">
        <v>309</v>
      </c>
      <c r="H134" s="163">
        <v>46.2</v>
      </c>
      <c r="I134" s="164"/>
      <c r="L134" s="160"/>
      <c r="M134" s="165"/>
      <c r="T134" s="166"/>
      <c r="AT134" s="161" t="s">
        <v>132</v>
      </c>
      <c r="AU134" s="161" t="s">
        <v>83</v>
      </c>
      <c r="AV134" s="13" t="s">
        <v>83</v>
      </c>
      <c r="AW134" s="13" t="s">
        <v>30</v>
      </c>
      <c r="AX134" s="13" t="s">
        <v>79</v>
      </c>
      <c r="AY134" s="161" t="s">
        <v>125</v>
      </c>
    </row>
    <row r="135" spans="2:65" s="11" customFormat="1" ht="22.75" customHeight="1" x14ac:dyDescent="0.25">
      <c r="B135" s="126"/>
      <c r="D135" s="127" t="s">
        <v>73</v>
      </c>
      <c r="E135" s="136" t="s">
        <v>151</v>
      </c>
      <c r="F135" s="136" t="s">
        <v>152</v>
      </c>
      <c r="I135" s="129"/>
      <c r="J135" s="137">
        <f>BK135</f>
        <v>0</v>
      </c>
      <c r="L135" s="126"/>
      <c r="M135" s="131"/>
      <c r="P135" s="132">
        <f>SUM(P136:P137)</f>
        <v>0</v>
      </c>
      <c r="R135" s="132">
        <f>SUM(R136:R137)</f>
        <v>0</v>
      </c>
      <c r="T135" s="133">
        <f>SUM(T136:T137)</f>
        <v>0</v>
      </c>
      <c r="AR135" s="127" t="s">
        <v>79</v>
      </c>
      <c r="AT135" s="134" t="s">
        <v>73</v>
      </c>
      <c r="AU135" s="134" t="s">
        <v>79</v>
      </c>
      <c r="AY135" s="127" t="s">
        <v>125</v>
      </c>
      <c r="BK135" s="135">
        <f>SUM(BK136:BK137)</f>
        <v>0</v>
      </c>
    </row>
    <row r="136" spans="2:65" s="1" customFormat="1" ht="33" customHeight="1" x14ac:dyDescent="0.2">
      <c r="B136" s="138"/>
      <c r="C136" s="139" t="s">
        <v>163</v>
      </c>
      <c r="D136" s="139" t="s">
        <v>127</v>
      </c>
      <c r="E136" s="140" t="s">
        <v>153</v>
      </c>
      <c r="F136" s="141" t="s">
        <v>154</v>
      </c>
      <c r="G136" s="142" t="s">
        <v>155</v>
      </c>
      <c r="H136" s="143">
        <v>19.364999999999998</v>
      </c>
      <c r="I136" s="144"/>
      <c r="J136" s="145">
        <f>ROUND(I136*H136,2)</f>
        <v>0</v>
      </c>
      <c r="K136" s="146"/>
      <c r="L136" s="31"/>
      <c r="M136" s="147" t="s">
        <v>1</v>
      </c>
      <c r="N136" s="148" t="s">
        <v>40</v>
      </c>
      <c r="P136" s="149">
        <f>O136*H136</f>
        <v>0</v>
      </c>
      <c r="Q136" s="149">
        <v>0</v>
      </c>
      <c r="R136" s="149">
        <f>Q136*H136</f>
        <v>0</v>
      </c>
      <c r="S136" s="149">
        <v>0</v>
      </c>
      <c r="T136" s="150">
        <f>S136*H136</f>
        <v>0</v>
      </c>
      <c r="AR136" s="151" t="s">
        <v>89</v>
      </c>
      <c r="AT136" s="151" t="s">
        <v>127</v>
      </c>
      <c r="AU136" s="151" t="s">
        <v>83</v>
      </c>
      <c r="AY136" s="16" t="s">
        <v>125</v>
      </c>
      <c r="BE136" s="152">
        <f>IF(N136="základná",J136,0)</f>
        <v>0</v>
      </c>
      <c r="BF136" s="152">
        <f>IF(N136="znížená",J136,0)</f>
        <v>0</v>
      </c>
      <c r="BG136" s="152">
        <f>IF(N136="zákl. prenesená",J136,0)</f>
        <v>0</v>
      </c>
      <c r="BH136" s="152">
        <f>IF(N136="zníž. prenesená",J136,0)</f>
        <v>0</v>
      </c>
      <c r="BI136" s="152">
        <f>IF(N136="nulová",J136,0)</f>
        <v>0</v>
      </c>
      <c r="BJ136" s="16" t="s">
        <v>83</v>
      </c>
      <c r="BK136" s="152">
        <f>ROUND(I136*H136,2)</f>
        <v>0</v>
      </c>
      <c r="BL136" s="16" t="s">
        <v>89</v>
      </c>
      <c r="BM136" s="151" t="s">
        <v>310</v>
      </c>
    </row>
    <row r="137" spans="2:65" s="1" customFormat="1" ht="55.5" customHeight="1" x14ac:dyDescent="0.2">
      <c r="B137" s="138"/>
      <c r="C137" s="139" t="s">
        <v>268</v>
      </c>
      <c r="D137" s="139" t="s">
        <v>127</v>
      </c>
      <c r="E137" s="140" t="s">
        <v>158</v>
      </c>
      <c r="F137" s="141" t="s">
        <v>159</v>
      </c>
      <c r="G137" s="142" t="s">
        <v>155</v>
      </c>
      <c r="H137" s="143">
        <v>19.364999999999998</v>
      </c>
      <c r="I137" s="144"/>
      <c r="J137" s="145">
        <f>ROUND(I137*H137,2)</f>
        <v>0</v>
      </c>
      <c r="K137" s="146"/>
      <c r="L137" s="31"/>
      <c r="M137" s="175" t="s">
        <v>1</v>
      </c>
      <c r="N137" s="176" t="s">
        <v>40</v>
      </c>
      <c r="O137" s="177"/>
      <c r="P137" s="178">
        <f>O137*H137</f>
        <v>0</v>
      </c>
      <c r="Q137" s="178">
        <v>0</v>
      </c>
      <c r="R137" s="178">
        <f>Q137*H137</f>
        <v>0</v>
      </c>
      <c r="S137" s="178">
        <v>0</v>
      </c>
      <c r="T137" s="179">
        <f>S137*H137</f>
        <v>0</v>
      </c>
      <c r="AR137" s="151" t="s">
        <v>89</v>
      </c>
      <c r="AT137" s="151" t="s">
        <v>127</v>
      </c>
      <c r="AU137" s="151" t="s">
        <v>83</v>
      </c>
      <c r="AY137" s="16" t="s">
        <v>125</v>
      </c>
      <c r="BE137" s="152">
        <f>IF(N137="základná",J137,0)</f>
        <v>0</v>
      </c>
      <c r="BF137" s="152">
        <f>IF(N137="znížená",J137,0)</f>
        <v>0</v>
      </c>
      <c r="BG137" s="152">
        <f>IF(N137="zákl. prenesená",J137,0)</f>
        <v>0</v>
      </c>
      <c r="BH137" s="152">
        <f>IF(N137="zníž. prenesená",J137,0)</f>
        <v>0</v>
      </c>
      <c r="BI137" s="152">
        <f>IF(N137="nulová",J137,0)</f>
        <v>0</v>
      </c>
      <c r="BJ137" s="16" t="s">
        <v>83</v>
      </c>
      <c r="BK137" s="152">
        <f>ROUND(I137*H137,2)</f>
        <v>0</v>
      </c>
      <c r="BL137" s="16" t="s">
        <v>89</v>
      </c>
      <c r="BM137" s="151" t="s">
        <v>311</v>
      </c>
    </row>
    <row r="138" spans="2:65" s="1" customFormat="1" ht="7" customHeight="1" x14ac:dyDescent="0.2">
      <c r="B138" s="46"/>
      <c r="C138" s="47"/>
      <c r="D138" s="47"/>
      <c r="E138" s="47"/>
      <c r="F138" s="47"/>
      <c r="G138" s="47"/>
      <c r="H138" s="47"/>
      <c r="I138" s="47"/>
      <c r="J138" s="47"/>
      <c r="K138" s="47"/>
      <c r="L138" s="31"/>
    </row>
  </sheetData>
  <autoFilter ref="C119:K137" xr:uid="{00000000-0009-0000-0000-000006000000}"/>
  <mergeCells count="9">
    <mergeCell ref="E87:H87"/>
    <mergeCell ref="E110:H110"/>
    <mergeCell ref="E112:H112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7</vt:i4>
      </vt:variant>
      <vt:variant>
        <vt:lpstr>Pomenované rozsahy</vt:lpstr>
      </vt:variant>
      <vt:variant>
        <vt:i4>14</vt:i4>
      </vt:variant>
    </vt:vector>
  </HeadingPairs>
  <TitlesOfParts>
    <vt:vector size="21" baseType="lpstr">
      <vt:lpstr>Rekapitulácia stavby</vt:lpstr>
      <vt:lpstr>1 - Zvážnica - protierózn...</vt:lpstr>
      <vt:lpstr>2 - Povrchové protierózne...</vt:lpstr>
      <vt:lpstr>3 - Vsakovacia nádrž</vt:lpstr>
      <vt:lpstr>4 - Odvodňovacia priekopa</vt:lpstr>
      <vt:lpstr>5 - Priepust cez cestu</vt:lpstr>
      <vt:lpstr>6 - Odvodňovací rigol</vt:lpstr>
      <vt:lpstr>'1 - Zvážnica - protierózn...'!Názvy_tlače</vt:lpstr>
      <vt:lpstr>'2 - Povrchové protierózne...'!Názvy_tlače</vt:lpstr>
      <vt:lpstr>'3 - Vsakovacia nádrž'!Názvy_tlače</vt:lpstr>
      <vt:lpstr>'4 - Odvodňovacia priekopa'!Názvy_tlače</vt:lpstr>
      <vt:lpstr>'5 - Priepust cez cestu'!Názvy_tlače</vt:lpstr>
      <vt:lpstr>'6 - Odvodňovací rigol'!Názvy_tlače</vt:lpstr>
      <vt:lpstr>'Rekapitulácia stavby'!Názvy_tlače</vt:lpstr>
      <vt:lpstr>'1 - Zvážnica - protierózn...'!Oblasť_tlače</vt:lpstr>
      <vt:lpstr>'2 - Povrchové protierózne...'!Oblasť_tlače</vt:lpstr>
      <vt:lpstr>'3 - Vsakovacia nádrž'!Oblasť_tlače</vt:lpstr>
      <vt:lpstr>'4 - Odvodňovacia priekopa'!Oblasť_tlače</vt:lpstr>
      <vt:lpstr>'5 - Priepust cez cestu'!Oblasť_tlače</vt:lpstr>
      <vt:lpstr>'6 - Odvodňovací rigol'!Oblasť_tlače</vt:lpstr>
      <vt:lpstr>'Rekapitulácia stavby'!Oblasť_tlače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HP-PROBOOK\HP_ProBook</dc:creator>
  <cp:lastModifiedBy>Zuzana Pálovicsová</cp:lastModifiedBy>
  <dcterms:created xsi:type="dcterms:W3CDTF">2023-12-04T17:39:37Z</dcterms:created>
  <dcterms:modified xsi:type="dcterms:W3CDTF">2024-10-22T13:18:22Z</dcterms:modified>
</cp:coreProperties>
</file>