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váč\Desktop\KGJ _2021\K1\KOTOLŇA\PS_301_04_KGJ_VYEDENIE_ EL_VÝKONU\PDF\PS_301_04_K1_Vyvedenie el. výkonu\"/>
    </mc:Choice>
  </mc:AlternateContent>
  <bookViews>
    <workbookView xWindow="0" yWindow="0" windowWidth="28800" windowHeight="13230" firstSheet="1" activeTab="1"/>
  </bookViews>
  <sheets>
    <sheet name="Rekapitulace stavby" sheetId="1" r:id="rId1"/>
    <sheet name="D.1.4.4 - Vyvedení el. vý..." sheetId="6" r:id="rId2"/>
  </sheets>
  <definedNames>
    <definedName name="_xlnm._FilterDatabase" localSheetId="1" hidden="1">'D.1.4.4 - Vyvedení el. vý...'!$C$118:$K$190</definedName>
    <definedName name="_xlnm.Print_Titles" localSheetId="1">'D.1.4.4 - Vyvedení el. vý...'!$118:$118</definedName>
    <definedName name="_xlnm.Print_Titles" localSheetId="0">'Rekapitulace stavby'!$92:$92</definedName>
    <definedName name="_xlnm.Print_Area" localSheetId="1">'D.1.4.4 - Vyvedení el. vý...'!$C$4:$J$76,'D.1.4.4 - Vyvedení el. vý...'!$C$82:$J$100,'D.1.4.4 - Vyvedení el. vý...'!$C$106:$J$190</definedName>
    <definedName name="_xlnm.Print_Area" localSheetId="0">'Rekapitulace stavby'!$D$4:$AO$76,'Rekapitulace stavby'!$C$82:$AQ$100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89" i="6" l="1"/>
  <c r="BI189" i="6"/>
  <c r="BH189" i="6"/>
  <c r="BG189" i="6"/>
  <c r="BF189" i="6"/>
  <c r="T189" i="6"/>
  <c r="R189" i="6"/>
  <c r="P189" i="6"/>
  <c r="J189" i="6"/>
  <c r="BE189" i="6" s="1"/>
  <c r="BK187" i="6"/>
  <c r="BI187" i="6"/>
  <c r="BH187" i="6"/>
  <c r="BG187" i="6"/>
  <c r="BF187" i="6"/>
  <c r="BE187" i="6"/>
  <c r="T187" i="6"/>
  <c r="R187" i="6"/>
  <c r="P187" i="6"/>
  <c r="J187" i="6"/>
  <c r="BK185" i="6"/>
  <c r="BI185" i="6"/>
  <c r="BH185" i="6"/>
  <c r="BG185" i="6"/>
  <c r="BF185" i="6"/>
  <c r="T185" i="6"/>
  <c r="R185" i="6"/>
  <c r="P185" i="6"/>
  <c r="J185" i="6"/>
  <c r="BE185" i="6" s="1"/>
  <c r="BK183" i="6"/>
  <c r="BI183" i="6"/>
  <c r="BH183" i="6"/>
  <c r="BG183" i="6"/>
  <c r="BF183" i="6"/>
  <c r="T183" i="6"/>
  <c r="R183" i="6"/>
  <c r="P183" i="6"/>
  <c r="J183" i="6"/>
  <c r="BE183" i="6" s="1"/>
  <c r="BK181" i="6"/>
  <c r="BI181" i="6"/>
  <c r="BH181" i="6"/>
  <c r="BG181" i="6"/>
  <c r="BF181" i="6"/>
  <c r="BE181" i="6"/>
  <c r="T181" i="6"/>
  <c r="R181" i="6"/>
  <c r="P181" i="6"/>
  <c r="J181" i="6"/>
  <c r="BK179" i="6"/>
  <c r="BI179" i="6"/>
  <c r="BH179" i="6"/>
  <c r="BG179" i="6"/>
  <c r="BF179" i="6"/>
  <c r="T179" i="6"/>
  <c r="R179" i="6"/>
  <c r="P179" i="6"/>
  <c r="J179" i="6"/>
  <c r="BE179" i="6" s="1"/>
  <c r="BK177" i="6"/>
  <c r="BI177" i="6"/>
  <c r="BH177" i="6"/>
  <c r="BG177" i="6"/>
  <c r="BF177" i="6"/>
  <c r="T177" i="6"/>
  <c r="R177" i="6"/>
  <c r="P177" i="6"/>
  <c r="J177" i="6"/>
  <c r="BE177" i="6" s="1"/>
  <c r="BK175" i="6"/>
  <c r="BI175" i="6"/>
  <c r="BH175" i="6"/>
  <c r="BG175" i="6"/>
  <c r="BF175" i="6"/>
  <c r="BE175" i="6"/>
  <c r="T175" i="6"/>
  <c r="R175" i="6"/>
  <c r="P175" i="6"/>
  <c r="J175" i="6"/>
  <c r="BK173" i="6"/>
  <c r="BI173" i="6"/>
  <c r="BH173" i="6"/>
  <c r="BG173" i="6"/>
  <c r="BF173" i="6"/>
  <c r="T173" i="6"/>
  <c r="R173" i="6"/>
  <c r="P173" i="6"/>
  <c r="J173" i="6"/>
  <c r="BE173" i="6" s="1"/>
  <c r="BK171" i="6"/>
  <c r="BI171" i="6"/>
  <c r="BH171" i="6"/>
  <c r="BG171" i="6"/>
  <c r="BF171" i="6"/>
  <c r="T171" i="6"/>
  <c r="R171" i="6"/>
  <c r="P171" i="6"/>
  <c r="J171" i="6"/>
  <c r="BE171" i="6" s="1"/>
  <c r="BK169" i="6"/>
  <c r="BI169" i="6"/>
  <c r="BH169" i="6"/>
  <c r="BG169" i="6"/>
  <c r="BF169" i="6"/>
  <c r="BE169" i="6"/>
  <c r="T169" i="6"/>
  <c r="R169" i="6"/>
  <c r="P169" i="6"/>
  <c r="J169" i="6"/>
  <c r="BK167" i="6"/>
  <c r="BI167" i="6"/>
  <c r="BH167" i="6"/>
  <c r="BG167" i="6"/>
  <c r="BF167" i="6"/>
  <c r="T167" i="6"/>
  <c r="R167" i="6"/>
  <c r="P167" i="6"/>
  <c r="J167" i="6"/>
  <c r="BE167" i="6" s="1"/>
  <c r="BK165" i="6"/>
  <c r="BK162" i="6" s="1"/>
  <c r="J162" i="6" s="1"/>
  <c r="J99" i="6" s="1"/>
  <c r="BI165" i="6"/>
  <c r="BH165" i="6"/>
  <c r="BG165" i="6"/>
  <c r="BF165" i="6"/>
  <c r="T165" i="6"/>
  <c r="R165" i="6"/>
  <c r="P165" i="6"/>
  <c r="J165" i="6"/>
  <c r="BE165" i="6" s="1"/>
  <c r="BK163" i="6"/>
  <c r="BI163" i="6"/>
  <c r="BH163" i="6"/>
  <c r="BG163" i="6"/>
  <c r="BF163" i="6"/>
  <c r="BE163" i="6"/>
  <c r="T163" i="6"/>
  <c r="R163" i="6"/>
  <c r="P163" i="6"/>
  <c r="P162" i="6" s="1"/>
  <c r="J163" i="6"/>
  <c r="T162" i="6"/>
  <c r="BK160" i="6"/>
  <c r="BI160" i="6"/>
  <c r="BH160" i="6"/>
  <c r="BG160" i="6"/>
  <c r="BF160" i="6"/>
  <c r="BE160" i="6"/>
  <c r="T160" i="6"/>
  <c r="R160" i="6"/>
  <c r="P160" i="6"/>
  <c r="J160" i="6"/>
  <c r="BK158" i="6"/>
  <c r="BI158" i="6"/>
  <c r="BH158" i="6"/>
  <c r="BG158" i="6"/>
  <c r="BF158" i="6"/>
  <c r="BE158" i="6"/>
  <c r="T158" i="6"/>
  <c r="R158" i="6"/>
  <c r="P158" i="6"/>
  <c r="J158" i="6"/>
  <c r="BK156" i="6"/>
  <c r="BI156" i="6"/>
  <c r="BH156" i="6"/>
  <c r="BG156" i="6"/>
  <c r="BF156" i="6"/>
  <c r="T156" i="6"/>
  <c r="R156" i="6"/>
  <c r="P156" i="6"/>
  <c r="J156" i="6"/>
  <c r="BE156" i="6" s="1"/>
  <c r="BK154" i="6"/>
  <c r="BI154" i="6"/>
  <c r="BH154" i="6"/>
  <c r="BG154" i="6"/>
  <c r="BF154" i="6"/>
  <c r="BE154" i="6"/>
  <c r="T154" i="6"/>
  <c r="R154" i="6"/>
  <c r="P154" i="6"/>
  <c r="J154" i="6"/>
  <c r="BK152" i="6"/>
  <c r="BI152" i="6"/>
  <c r="BH152" i="6"/>
  <c r="BG152" i="6"/>
  <c r="BF152" i="6"/>
  <c r="T152" i="6"/>
  <c r="R152" i="6"/>
  <c r="P152" i="6"/>
  <c r="J152" i="6"/>
  <c r="BE152" i="6" s="1"/>
  <c r="BK150" i="6"/>
  <c r="BI150" i="6"/>
  <c r="BH150" i="6"/>
  <c r="BG150" i="6"/>
  <c r="BF150" i="6"/>
  <c r="T150" i="6"/>
  <c r="R150" i="6"/>
  <c r="P150" i="6"/>
  <c r="J150" i="6"/>
  <c r="BE150" i="6" s="1"/>
  <c r="BK148" i="6"/>
  <c r="BI148" i="6"/>
  <c r="BH148" i="6"/>
  <c r="BG148" i="6"/>
  <c r="BF148" i="6"/>
  <c r="BE148" i="6"/>
  <c r="T148" i="6"/>
  <c r="R148" i="6"/>
  <c r="P148" i="6"/>
  <c r="J148" i="6"/>
  <c r="BK146" i="6"/>
  <c r="BI146" i="6"/>
  <c r="BH146" i="6"/>
  <c r="BG146" i="6"/>
  <c r="BF146" i="6"/>
  <c r="T146" i="6"/>
  <c r="R146" i="6"/>
  <c r="P146" i="6"/>
  <c r="J146" i="6"/>
  <c r="BE146" i="6" s="1"/>
  <c r="BK144" i="6"/>
  <c r="BI144" i="6"/>
  <c r="BH144" i="6"/>
  <c r="BG144" i="6"/>
  <c r="BF144" i="6"/>
  <c r="T144" i="6"/>
  <c r="T143" i="6" s="1"/>
  <c r="R144" i="6"/>
  <c r="P144" i="6"/>
  <c r="J144" i="6"/>
  <c r="BE144" i="6" s="1"/>
  <c r="R143" i="6"/>
  <c r="BK141" i="6"/>
  <c r="BI141" i="6"/>
  <c r="BH141" i="6"/>
  <c r="BG141" i="6"/>
  <c r="BF141" i="6"/>
  <c r="T141" i="6"/>
  <c r="R141" i="6"/>
  <c r="P141" i="6"/>
  <c r="J141" i="6"/>
  <c r="BE141" i="6" s="1"/>
  <c r="BK139" i="6"/>
  <c r="BI139" i="6"/>
  <c r="BH139" i="6"/>
  <c r="BG139" i="6"/>
  <c r="BF139" i="6"/>
  <c r="BE139" i="6"/>
  <c r="T139" i="6"/>
  <c r="R139" i="6"/>
  <c r="P139" i="6"/>
  <c r="J139" i="6"/>
  <c r="BK137" i="6"/>
  <c r="BI137" i="6"/>
  <c r="BH137" i="6"/>
  <c r="BG137" i="6"/>
  <c r="BF137" i="6"/>
  <c r="T137" i="6"/>
  <c r="R137" i="6"/>
  <c r="P137" i="6"/>
  <c r="J137" i="6"/>
  <c r="BE137" i="6" s="1"/>
  <c r="BK135" i="6"/>
  <c r="BI135" i="6"/>
  <c r="BH135" i="6"/>
  <c r="BG135" i="6"/>
  <c r="BF135" i="6"/>
  <c r="T135" i="6"/>
  <c r="R135" i="6"/>
  <c r="P135" i="6"/>
  <c r="J135" i="6"/>
  <c r="BE135" i="6" s="1"/>
  <c r="BK133" i="6"/>
  <c r="BI133" i="6"/>
  <c r="BH133" i="6"/>
  <c r="BG133" i="6"/>
  <c r="BF133" i="6"/>
  <c r="BE133" i="6"/>
  <c r="T133" i="6"/>
  <c r="R133" i="6"/>
  <c r="P133" i="6"/>
  <c r="J133" i="6"/>
  <c r="BK131" i="6"/>
  <c r="BI131" i="6"/>
  <c r="BH131" i="6"/>
  <c r="BG131" i="6"/>
  <c r="BF131" i="6"/>
  <c r="T131" i="6"/>
  <c r="R131" i="6"/>
  <c r="P131" i="6"/>
  <c r="J131" i="6"/>
  <c r="BE131" i="6" s="1"/>
  <c r="BK129" i="6"/>
  <c r="BI129" i="6"/>
  <c r="BH129" i="6"/>
  <c r="BG129" i="6"/>
  <c r="BF129" i="6"/>
  <c r="T129" i="6"/>
  <c r="R129" i="6"/>
  <c r="P129" i="6"/>
  <c r="J129" i="6"/>
  <c r="BE129" i="6" s="1"/>
  <c r="BK127" i="6"/>
  <c r="BI127" i="6"/>
  <c r="BH127" i="6"/>
  <c r="BG127" i="6"/>
  <c r="BF127" i="6"/>
  <c r="BE127" i="6"/>
  <c r="T127" i="6"/>
  <c r="R127" i="6"/>
  <c r="P127" i="6"/>
  <c r="J127" i="6"/>
  <c r="BK125" i="6"/>
  <c r="BI125" i="6"/>
  <c r="BH125" i="6"/>
  <c r="BG125" i="6"/>
  <c r="BF125" i="6"/>
  <c r="F34" i="6" s="1"/>
  <c r="BA99" i="1" s="1"/>
  <c r="T125" i="6"/>
  <c r="R125" i="6"/>
  <c r="P125" i="6"/>
  <c r="J125" i="6"/>
  <c r="BE125" i="6" s="1"/>
  <c r="BK123" i="6"/>
  <c r="BI123" i="6"/>
  <c r="BH123" i="6"/>
  <c r="BG123" i="6"/>
  <c r="BF123" i="6"/>
  <c r="T123" i="6"/>
  <c r="R123" i="6"/>
  <c r="P123" i="6"/>
  <c r="J123" i="6"/>
  <c r="BE123" i="6" s="1"/>
  <c r="BK121" i="6"/>
  <c r="BK120" i="6" s="1"/>
  <c r="BI121" i="6"/>
  <c r="BH121" i="6"/>
  <c r="BG121" i="6"/>
  <c r="BF121" i="6"/>
  <c r="BE121" i="6"/>
  <c r="T121" i="6"/>
  <c r="R121" i="6"/>
  <c r="P121" i="6"/>
  <c r="P120" i="6" s="1"/>
  <c r="J121" i="6"/>
  <c r="T120" i="6"/>
  <c r="T119" i="6" s="1"/>
  <c r="F115" i="6"/>
  <c r="F113" i="6"/>
  <c r="E111" i="6"/>
  <c r="F91" i="6"/>
  <c r="F89" i="6"/>
  <c r="E87" i="6"/>
  <c r="J37" i="6"/>
  <c r="J36" i="6"/>
  <c r="J35" i="6"/>
  <c r="J34" i="6"/>
  <c r="AW99" i="1" s="1"/>
  <c r="J24" i="6"/>
  <c r="E24" i="6"/>
  <c r="J23" i="6"/>
  <c r="J21" i="6"/>
  <c r="E21" i="6"/>
  <c r="J115" i="6" s="1"/>
  <c r="J20" i="6"/>
  <c r="J18" i="6"/>
  <c r="E18" i="6"/>
  <c r="J17" i="6"/>
  <c r="J15" i="6"/>
  <c r="E15" i="6"/>
  <c r="J14" i="6"/>
  <c r="J113" i="6"/>
  <c r="E7" i="6"/>
  <c r="BB98" i="1"/>
  <c r="AW97" i="1"/>
  <c r="BC96" i="1"/>
  <c r="AW96" i="1"/>
  <c r="BD95" i="1"/>
  <c r="BB95" i="1"/>
  <c r="AV95" i="1"/>
  <c r="AU95" i="1"/>
  <c r="AY95" i="1"/>
  <c r="AY99" i="1"/>
  <c r="AX99" i="1"/>
  <c r="AY98" i="1"/>
  <c r="AX98" i="1"/>
  <c r="AY97" i="1"/>
  <c r="AX97" i="1"/>
  <c r="AY96" i="1"/>
  <c r="AX96" i="1"/>
  <c r="BC95" i="1"/>
  <c r="AX95" i="1"/>
  <c r="AS94" i="1"/>
  <c r="AM90" i="1"/>
  <c r="L90" i="1"/>
  <c r="AM89" i="1"/>
  <c r="L89" i="1"/>
  <c r="AM87" i="1"/>
  <c r="L87" i="1"/>
  <c r="L85" i="1"/>
  <c r="L84" i="1"/>
  <c r="AV98" i="1" l="1"/>
  <c r="AZ98" i="1"/>
  <c r="R162" i="6"/>
  <c r="AW95" i="1"/>
  <c r="AT95" i="1" s="1"/>
  <c r="BB97" i="1"/>
  <c r="BD97" i="1"/>
  <c r="BC97" i="1"/>
  <c r="E109" i="6"/>
  <c r="E85" i="6"/>
  <c r="F116" i="6"/>
  <c r="F92" i="6"/>
  <c r="J116" i="6"/>
  <c r="J92" i="6"/>
  <c r="J120" i="6"/>
  <c r="J97" i="6" s="1"/>
  <c r="F35" i="6"/>
  <c r="BB99" i="1" s="1"/>
  <c r="R120" i="6"/>
  <c r="R119" i="6" s="1"/>
  <c r="P143" i="6"/>
  <c r="F36" i="6"/>
  <c r="BC99" i="1" s="1"/>
  <c r="BC94" i="1" s="1"/>
  <c r="BB96" i="1"/>
  <c r="BB94" i="1" s="1"/>
  <c r="BD96" i="1"/>
  <c r="BD94" i="1" s="1"/>
  <c r="W33" i="1" s="1"/>
  <c r="AZ97" i="1"/>
  <c r="AV97" i="1"/>
  <c r="AT97" i="1" s="1"/>
  <c r="BD98" i="1"/>
  <c r="F33" i="6"/>
  <c r="AZ99" i="1" s="1"/>
  <c r="J33" i="6"/>
  <c r="AV99" i="1" s="1"/>
  <c r="AT99" i="1" s="1"/>
  <c r="BK143" i="6"/>
  <c r="J143" i="6" s="1"/>
  <c r="J98" i="6" s="1"/>
  <c r="BA97" i="1"/>
  <c r="AZ96" i="1"/>
  <c r="AV96" i="1"/>
  <c r="AT96" i="1" s="1"/>
  <c r="AU97" i="1"/>
  <c r="BA98" i="1"/>
  <c r="AW98" i="1"/>
  <c r="AU98" i="1"/>
  <c r="BC98" i="1"/>
  <c r="P119" i="6"/>
  <c r="AU99" i="1" s="1"/>
  <c r="BA95" i="1"/>
  <c r="AZ95" i="1"/>
  <c r="AZ94" i="1" s="1"/>
  <c r="BA96" i="1"/>
  <c r="AU96" i="1"/>
  <c r="AU94" i="1" s="1"/>
  <c r="F37" i="6"/>
  <c r="BD99" i="1" s="1"/>
  <c r="J89" i="6"/>
  <c r="J91" i="6"/>
  <c r="AX94" i="1" l="1"/>
  <c r="W31" i="1"/>
  <c r="AY94" i="1"/>
  <c r="W32" i="1"/>
  <c r="BK119" i="6"/>
  <c r="J119" i="6" s="1"/>
  <c r="W29" i="1"/>
  <c r="AV94" i="1"/>
  <c r="BA94" i="1"/>
  <c r="AT98" i="1"/>
  <c r="AW94" i="1" l="1"/>
  <c r="AK30" i="1" s="1"/>
  <c r="W30" i="1"/>
  <c r="J30" i="6"/>
  <c r="J96" i="6"/>
  <c r="AK29" i="1"/>
  <c r="AG98" i="1" l="1"/>
  <c r="AN98" i="1" s="1"/>
  <c r="AG96" i="1"/>
  <c r="AN96" i="1" s="1"/>
  <c r="AT94" i="1"/>
  <c r="AG97" i="1"/>
  <c r="AN97" i="1" s="1"/>
  <c r="J39" i="6"/>
  <c r="AG99" i="1"/>
  <c r="AN99" i="1" s="1"/>
  <c r="AG95" i="1" l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<sst xmlns="http://schemas.openxmlformats.org/spreadsheetml/2006/main" count="913" uniqueCount="267">
  <si>
    <t>Export Komplet</t>
  </si>
  <si>
    <t/>
  </si>
  <si>
    <t>2.0</t>
  </si>
  <si>
    <t>ZAMOK</t>
  </si>
  <si>
    <t>False</t>
  </si>
  <si>
    <t>{333c9c92-618f-466f-b2b1-0b1e97e40490}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</si>
  <si>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</si>
  <si>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</si>
  <si>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</si>
  <si>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</si>
  <si>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</si>
  <si>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</si>
  <si>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</si>
  <si>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</si>
  <si>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2021153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</si>
  <si>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</si>
  <si>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</si>
  <si>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</si>
  <si>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</si>
  <si>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</si>
  <si>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</si>
  <si>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</si>
  <si>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</si>
  <si>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25. 1. 2022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</si>
  <si>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</si>
  <si>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</si>
  <si>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</si>
  <si>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</si>
  <si>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</si>
  <si>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</si>
  <si>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</si>
  <si>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</si>
  <si>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</si>
  <si>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</si>
  <si>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</si>
  <si>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</si>
  <si>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</si>
  <si>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</si>
  <si>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</si>
  <si>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</si>
  <si>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</si>
  <si>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</si>
  <si>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</si>
  <si>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</si>
  <si>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</si>
  <si>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</si>
  <si>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</si>
  <si>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</si>
  <si>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</si>
  <si>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</si>
  <si>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</si>
  <si>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</si>
  <si>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</si>
  <si>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</si>
  <si>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</si>
  <si>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</si>
  <si>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</si>
  <si>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</si>
  <si>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</si>
  <si>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</si>
  <si>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</si>
  <si>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</si>
  <si>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</si>
  <si>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</si>
  <si>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</si>
  <si>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</si>
  <si>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</si>
  <si>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</si>
  <si>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</si>
  <si>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</si>
  <si>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</si>
  <si>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</si>
  <si>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</si>
  <si>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</si>
  <si>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</si>
  <si>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</si>
  <si>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</si>
  <si>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</si>
  <si>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</si>
  <si>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</si>
  <si>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</si>
  <si>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</si>
  <si>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</si>
  <si>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</si>
  <si>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</si>
  <si>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</si>
  <si>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</si>
  <si>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</si>
  <si>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</si>
  <si>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</si>
  <si>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</si>
  <si>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</si>
  <si>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</si>
  <si>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</si>
  <si>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</si>
  <si>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</si>
  <si>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</si>
  <si>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</si>
  <si>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</si>
  <si>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</si>
  <si>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</si>
  <si>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</si>
  <si>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</si>
  <si>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</si>
  <si>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</si>
  <si>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</si>
  <si>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</si>
  <si>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</si>
  <si>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</si>
  <si>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</si>
  <si>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</si>
  <si>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</si>
  <si>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</si>
  <si>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</si>
  <si>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</si>
  <si>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</si>
  <si>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</si>
  <si>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</si>
  <si>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32</t>
  </si>
  <si>
    <t>16</t>
  </si>
  <si>
    <t>PP</t>
  </si>
  <si>
    <t>3</t>
  </si>
  <si>
    <t>4</t>
  </si>
  <si>
    <t>K</t>
  </si>
  <si>
    <t>m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</si>
  <si>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</si>
  <si>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</si>
  <si>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</si>
  <si>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</si>
  <si>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</si>
  <si>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</si>
  <si>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</si>
  <si>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</si>
  <si>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</si>
  <si>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</si>
  <si>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ks</t>
  </si>
  <si>
    <t>17</t>
  </si>
  <si>
    <t>18</t>
  </si>
  <si>
    <t>19</t>
  </si>
  <si>
    <t>20</t>
  </si>
  <si>
    <t>22</t>
  </si>
  <si>
    <t>soubor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</si>
  <si>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</si>
  <si>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</si>
  <si>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</si>
  <si>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</si>
  <si>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</si>
  <si>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</si>
  <si>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</si>
  <si>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</si>
  <si>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</si>
  <si>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</si>
  <si>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Ostatní</t>
  </si>
  <si>
    <t>34</t>
  </si>
  <si>
    <t>D3 - Ostatní</t>
  </si>
  <si>
    <t>D1</t>
  </si>
  <si>
    <t>D2</t>
  </si>
  <si>
    <t>D3</t>
  </si>
  <si>
    <t>OST.001</t>
  </si>
  <si>
    <t>OST.002</t>
  </si>
  <si>
    <t>RD1.001</t>
  </si>
  <si>
    <t>RD1.002</t>
  </si>
  <si>
    <t>RD1.003</t>
  </si>
  <si>
    <t>RD1.004</t>
  </si>
  <si>
    <t>RD1.005</t>
  </si>
  <si>
    <t>RD1.006</t>
  </si>
  <si>
    <t>RD1.007</t>
  </si>
  <si>
    <t>RD1.008</t>
  </si>
  <si>
    <t>RD2.001</t>
  </si>
  <si>
    <t>RD2.002</t>
  </si>
  <si>
    <t>RD2.003</t>
  </si>
  <si>
    <t>RD2.004</t>
  </si>
  <si>
    <t>D1 - Vyvedení el. Výkonu</t>
  </si>
  <si>
    <t>D2 - Uzemnění, ochranné pospojení</t>
  </si>
  <si>
    <t>Vyvedení el. Výkonu</t>
  </si>
  <si>
    <t>1-CHBU 1x240</t>
  </si>
  <si>
    <t>-1104360360</t>
  </si>
  <si>
    <t>1-CHBU 1x240 ZŽ</t>
  </si>
  <si>
    <t>-1226752282</t>
  </si>
  <si>
    <t>Ukončení vodičů do pr. kabelovým okem KU-F 240/12</t>
  </si>
  <si>
    <t>543912239</t>
  </si>
  <si>
    <t>Kabelový žebřík KL60x400_S vč. Příslušenství</t>
  </si>
  <si>
    <t>250174639</t>
  </si>
  <si>
    <t>Třemnová příchytka 2056 M 58 FT</t>
  </si>
  <si>
    <t>-2127984334</t>
  </si>
  <si>
    <t>mosazná kabelová vývodka včetně matice MS-M</t>
  </si>
  <si>
    <t>912877459</t>
  </si>
  <si>
    <t>hliníkový plech tl. 2mm pro kabelové vývodky</t>
  </si>
  <si>
    <t>1024724020</t>
  </si>
  <si>
    <t>Systémové nosníky pro zavěšení kabelového žebříku např.HILTI</t>
  </si>
  <si>
    <t>-938926676</t>
  </si>
  <si>
    <t>RD1.009</t>
  </si>
  <si>
    <t>Spojovací a kotevní materiál kabelového žebříku</t>
  </si>
  <si>
    <t>-1309574599</t>
  </si>
  <si>
    <t>RD1.010</t>
  </si>
  <si>
    <t>Kabelový žlab MERKUR M2 100/50 včetne příslušentví</t>
  </si>
  <si>
    <t>1704829026</t>
  </si>
  <si>
    <t>RD1.011</t>
  </si>
  <si>
    <t>Označení kabelů štítkem</t>
  </si>
  <si>
    <t>841311340</t>
  </si>
  <si>
    <t>Uzemnění, ochranné pospojení</t>
  </si>
  <si>
    <t>Pásek FeZn 30/4 na povrchu</t>
  </si>
  <si>
    <t>1078070222</t>
  </si>
  <si>
    <t>Podpěra vedení PV 42</t>
  </si>
  <si>
    <t>1533126765</t>
  </si>
  <si>
    <t>Svorka SR 02</t>
  </si>
  <si>
    <t>-1479351037</t>
  </si>
  <si>
    <t>Zkušební svorka SZ</t>
  </si>
  <si>
    <t>-749382187</t>
  </si>
  <si>
    <t>RD2.005</t>
  </si>
  <si>
    <t>Optření přechodů antikorozním nátěrem</t>
  </si>
  <si>
    <t>sd</t>
  </si>
  <si>
    <t>-478229268</t>
  </si>
  <si>
    <t>RD2.006</t>
  </si>
  <si>
    <t>Vodič CYA 6 ZŽ včetně ukončení pro připojení</t>
  </si>
  <si>
    <t>1533643108</t>
  </si>
  <si>
    <t>RD2.007</t>
  </si>
  <si>
    <t>Označení pásky FeZn po 2m</t>
  </si>
  <si>
    <t>-1377425377</t>
  </si>
  <si>
    <t>RD2.008</t>
  </si>
  <si>
    <t>Svorkovnice MET</t>
  </si>
  <si>
    <t>142321476</t>
  </si>
  <si>
    <t>RD2.009</t>
  </si>
  <si>
    <t>Příchytka na ocel. Konstrukci</t>
  </si>
  <si>
    <t>1606567761</t>
  </si>
  <si>
    <t>Protipožární prostup 400*150mm</t>
  </si>
  <si>
    <t>1753063039</t>
  </si>
  <si>
    <t>Protipožární prostup 900*200mm</t>
  </si>
  <si>
    <t>-651197331</t>
  </si>
  <si>
    <t>OST.003</t>
  </si>
  <si>
    <t>Dokončovací práce</t>
  </si>
  <si>
    <t>1367167395</t>
  </si>
  <si>
    <t>OST.004</t>
  </si>
  <si>
    <t>Mechanizace, lešení</t>
  </si>
  <si>
    <t>70587810</t>
  </si>
  <si>
    <t>OST.005</t>
  </si>
  <si>
    <t>Koordinace a spolupráce s GD stavby</t>
  </si>
  <si>
    <t>1082389708</t>
  </si>
  <si>
    <t>OST.006</t>
  </si>
  <si>
    <t>Asistence při zprovoznění Dřt</t>
  </si>
  <si>
    <t>-803593085</t>
  </si>
  <si>
    <t>OST.007</t>
  </si>
  <si>
    <t>Projektová dokumentace Skutečného provedení</t>
  </si>
  <si>
    <t>507985571</t>
  </si>
  <si>
    <t>OST.008</t>
  </si>
  <si>
    <t>Revize</t>
  </si>
  <si>
    <t>494824132</t>
  </si>
  <si>
    <t>OST.009</t>
  </si>
  <si>
    <t>Doprava</t>
  </si>
  <si>
    <t>715672236</t>
  </si>
  <si>
    <t>OST.010</t>
  </si>
  <si>
    <t>Zařízení staveniště</t>
  </si>
  <si>
    <t>1118970314</t>
  </si>
  <si>
    <t>OST.011</t>
  </si>
  <si>
    <t>Rozváděče RH-T1</t>
  </si>
  <si>
    <t>445063647</t>
  </si>
  <si>
    <t>OST.012</t>
  </si>
  <si>
    <t>Rozváděče RG1 + RG2</t>
  </si>
  <si>
    <t>1238102033</t>
  </si>
  <si>
    <t>OST.013</t>
  </si>
  <si>
    <t>Rozváděče HAS1 + HAS2</t>
  </si>
  <si>
    <t>-1120671148</t>
  </si>
  <si>
    <t>OST.014</t>
  </si>
  <si>
    <t>Zadrátování KGJ</t>
  </si>
  <si>
    <t>-2033923124</t>
  </si>
  <si>
    <t>PS 301-04 Vyvedení el. výkonu</t>
  </si>
  <si>
    <t>Kotelna K1 Šamorín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</si>
</sst>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4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1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21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 applyProtection="1"/>
    <xf numFmtId="0" fontId="30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30" fillId="0" borderId="0" xfId="0" applyFont="1" applyAlignment="1" applyProtection="1">
      <protection locked="0"/>
    </xf>
    <xf numFmtId="4" fontId="27" fillId="0" borderId="0" xfId="0" applyNumberFormat="1" applyFont="1" applyAlignment="1" applyProtection="1"/>
    <xf numFmtId="0" fontId="30" fillId="0" borderId="3" xfId="0" applyFont="1" applyBorder="1" applyAlignment="1"/>
    <xf numFmtId="0" fontId="30" fillId="0" borderId="14" xfId="0" applyFont="1" applyBorder="1" applyAlignment="1" applyProtection="1"/>
    <xf numFmtId="0" fontId="30" fillId="0" borderId="0" xfId="0" applyFont="1" applyBorder="1" applyAlignment="1" applyProtection="1"/>
    <xf numFmtId="166" fontId="30" fillId="0" borderId="0" xfId="0" applyNumberFormat="1" applyFont="1" applyBorder="1" applyAlignment="1" applyProtection="1"/>
    <xf numFmtId="166" fontId="30" fillId="0" borderId="15" xfId="0" applyNumberFormat="1" applyFont="1" applyBorder="1" applyAlignment="1" applyProtection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M101"/>
  <sheetViews>
    <sheetView showGridLines="0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E4" s="10" t="s">
        <v>11</v>
      </c>
      <c r="BS4" s="2" t="s">
        <v>12</v>
      </c>
    </row>
    <row r="5" spans="1:74" ht="12" customHeight="1">
      <c r="B5" s="6"/>
      <c r="C5" s="7"/>
      <c r="D5" s="11" t="s">
        <v>13</v>
      </c>
      <c r="E5" s="7"/>
      <c r="F5" s="7"/>
      <c r="G5" s="7"/>
      <c r="H5" s="7"/>
      <c r="I5" s="7"/>
      <c r="J5" s="7"/>
      <c r="K5" s="198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7"/>
      <c r="AQ5" s="7"/>
      <c r="AR5" s="5"/>
      <c r="BE5" s="200" t="s">
        <v>15</v>
      </c>
      <c r="BS5" s="2" t="s">
        <v>6</v>
      </c>
    </row>
    <row r="6" spans="1:74" ht="36.950000000000003" customHeight="1">
      <c r="B6" s="6"/>
      <c r="C6" s="7"/>
      <c r="D6" s="12" t="s">
        <v>16</v>
      </c>
      <c r="E6" s="7"/>
      <c r="F6" s="7"/>
      <c r="G6" s="7"/>
      <c r="H6" s="7"/>
      <c r="I6" s="7"/>
      <c r="J6" s="7"/>
      <c r="K6" s="203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7"/>
      <c r="AQ6" s="7"/>
      <c r="AR6" s="5"/>
      <c r="BE6" s="201"/>
      <c r="BS6" s="2" t="s">
        <v>6</v>
      </c>
    </row>
    <row r="7" spans="1:74" ht="12" customHeight="1">
      <c r="B7" s="6"/>
      <c r="C7" s="7"/>
      <c r="D7" s="13" t="s">
        <v>18</v>
      </c>
      <c r="E7" s="7"/>
      <c r="F7" s="7"/>
      <c r="G7" s="7"/>
      <c r="H7" s="7"/>
      <c r="I7" s="7"/>
      <c r="J7" s="7"/>
      <c r="K7" s="14" t="s">
        <v>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3" t="s">
        <v>19</v>
      </c>
      <c r="AL7" s="7"/>
      <c r="AM7" s="7"/>
      <c r="AN7" s="14" t="s">
        <v>1</v>
      </c>
      <c r="AO7" s="7"/>
      <c r="AP7" s="7"/>
      <c r="AQ7" s="7"/>
      <c r="AR7" s="5"/>
      <c r="BE7" s="201"/>
      <c r="BS7" s="2" t="s">
        <v>6</v>
      </c>
    </row>
    <row r="8" spans="1:74" ht="12" customHeight="1">
      <c r="B8" s="6"/>
      <c r="C8" s="7"/>
      <c r="D8" s="13" t="s">
        <v>20</v>
      </c>
      <c r="E8" s="7"/>
      <c r="F8" s="7"/>
      <c r="G8" s="7"/>
      <c r="H8" s="7"/>
      <c r="I8" s="7"/>
      <c r="J8" s="7"/>
      <c r="K8" s="14" t="s">
        <v>21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3" t="s">
        <v>22</v>
      </c>
      <c r="AL8" s="7"/>
      <c r="AM8" s="7"/>
      <c r="AN8" s="15" t="s">
        <v>23</v>
      </c>
      <c r="AO8" s="7"/>
      <c r="AP8" s="7"/>
      <c r="AQ8" s="7"/>
      <c r="AR8" s="5"/>
      <c r="BE8" s="201"/>
      <c r="BS8" s="2" t="s">
        <v>6</v>
      </c>
    </row>
    <row r="9" spans="1:74" ht="14.45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E9" s="201"/>
      <c r="BS9" s="2" t="s">
        <v>6</v>
      </c>
    </row>
    <row r="10" spans="1:74" ht="12" customHeight="1">
      <c r="B10" s="6"/>
      <c r="C10" s="7"/>
      <c r="D10" s="13" t="s">
        <v>24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3" t="s">
        <v>25</v>
      </c>
      <c r="AL10" s="7"/>
      <c r="AM10" s="7"/>
      <c r="AN10" s="14" t="s">
        <v>1</v>
      </c>
      <c r="AO10" s="7"/>
      <c r="AP10" s="7"/>
      <c r="AQ10" s="7"/>
      <c r="AR10" s="5"/>
      <c r="BE10" s="201"/>
      <c r="BS10" s="2" t="s">
        <v>6</v>
      </c>
    </row>
    <row r="11" spans="1:74" ht="18.399999999999999" customHeight="1">
      <c r="B11" s="6"/>
      <c r="C11" s="7"/>
      <c r="D11" s="7"/>
      <c r="E11" s="14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3" t="s">
        <v>27</v>
      </c>
      <c r="AL11" s="7"/>
      <c r="AM11" s="7"/>
      <c r="AN11" s="14" t="s">
        <v>1</v>
      </c>
      <c r="AO11" s="7"/>
      <c r="AP11" s="7"/>
      <c r="AQ11" s="7"/>
      <c r="AR11" s="5"/>
      <c r="BE11" s="201"/>
      <c r="BS11" s="2" t="s">
        <v>6</v>
      </c>
    </row>
    <row r="12" spans="1:74" ht="6.95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E12" s="201"/>
      <c r="BS12" s="2" t="s">
        <v>6</v>
      </c>
    </row>
    <row r="13" spans="1:74" ht="12" customHeight="1">
      <c r="B13" s="6"/>
      <c r="C13" s="7"/>
      <c r="D13" s="13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3" t="s">
        <v>25</v>
      </c>
      <c r="AL13" s="7"/>
      <c r="AM13" s="7"/>
      <c r="AN13" s="16" t="s">
        <v>29</v>
      </c>
      <c r="AO13" s="7"/>
      <c r="AP13" s="7"/>
      <c r="AQ13" s="7"/>
      <c r="AR13" s="5"/>
      <c r="BE13" s="201"/>
      <c r="BS13" s="2" t="s">
        <v>6</v>
      </c>
    </row>
    <row r="14" spans="1:74" ht="12.75">
      <c r="B14" s="6"/>
      <c r="C14" s="7"/>
      <c r="D14" s="7"/>
      <c r="E14" s="204" t="s">
        <v>29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13" t="s">
        <v>27</v>
      </c>
      <c r="AL14" s="7"/>
      <c r="AM14" s="7"/>
      <c r="AN14" s="16" t="s">
        <v>29</v>
      </c>
      <c r="AO14" s="7"/>
      <c r="AP14" s="7"/>
      <c r="AQ14" s="7"/>
      <c r="AR14" s="5"/>
      <c r="BE14" s="201"/>
      <c r="BS14" s="2" t="s">
        <v>6</v>
      </c>
    </row>
    <row r="15" spans="1:74" ht="6.95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E15" s="201"/>
      <c r="BS15" s="2" t="s">
        <v>4</v>
      </c>
    </row>
    <row r="16" spans="1:74" ht="12" customHeight="1">
      <c r="B16" s="6"/>
      <c r="C16" s="7"/>
      <c r="D16" s="13" t="s">
        <v>30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3" t="s">
        <v>25</v>
      </c>
      <c r="AL16" s="7"/>
      <c r="AM16" s="7"/>
      <c r="AN16" s="14" t="s">
        <v>1</v>
      </c>
      <c r="AO16" s="7"/>
      <c r="AP16" s="7"/>
      <c r="AQ16" s="7"/>
      <c r="AR16" s="5"/>
      <c r="BE16" s="201"/>
      <c r="BS16" s="2" t="s">
        <v>4</v>
      </c>
    </row>
    <row r="17" spans="1:71" ht="18.399999999999999" customHeight="1">
      <c r="B17" s="6"/>
      <c r="C17" s="7"/>
      <c r="D17" s="7"/>
      <c r="E17" s="14" t="s">
        <v>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3" t="s">
        <v>27</v>
      </c>
      <c r="AL17" s="7"/>
      <c r="AM17" s="7"/>
      <c r="AN17" s="14" t="s">
        <v>1</v>
      </c>
      <c r="AO17" s="7"/>
      <c r="AP17" s="7"/>
      <c r="AQ17" s="7"/>
      <c r="AR17" s="5"/>
      <c r="BE17" s="201"/>
      <c r="BS17" s="2" t="s">
        <v>31</v>
      </c>
    </row>
    <row r="18" spans="1:71" ht="6.95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E18" s="201"/>
      <c r="BS18" s="2" t="s">
        <v>6</v>
      </c>
    </row>
    <row r="19" spans="1:71" ht="12" customHeight="1">
      <c r="B19" s="6"/>
      <c r="C19" s="7"/>
      <c r="D19" s="13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3" t="s">
        <v>25</v>
      </c>
      <c r="AL19" s="7"/>
      <c r="AM19" s="7"/>
      <c r="AN19" s="14" t="s">
        <v>1</v>
      </c>
      <c r="AO19" s="7"/>
      <c r="AP19" s="7"/>
      <c r="AQ19" s="7"/>
      <c r="AR19" s="5"/>
      <c r="BE19" s="201"/>
      <c r="BS19" s="2" t="s">
        <v>6</v>
      </c>
    </row>
    <row r="20" spans="1:71" ht="18.399999999999999" customHeight="1">
      <c r="B20" s="6"/>
      <c r="C20" s="7"/>
      <c r="D20" s="7"/>
      <c r="E20" s="14" t="s">
        <v>26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3" t="s">
        <v>27</v>
      </c>
      <c r="AL20" s="7"/>
      <c r="AM20" s="7"/>
      <c r="AN20" s="14" t="s">
        <v>1</v>
      </c>
      <c r="AO20" s="7"/>
      <c r="AP20" s="7"/>
      <c r="AQ20" s="7"/>
      <c r="AR20" s="5"/>
      <c r="BE20" s="201"/>
      <c r="BS20" s="2" t="s">
        <v>31</v>
      </c>
    </row>
    <row r="21" spans="1:71" ht="6.95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  <c r="BE21" s="201"/>
    </row>
    <row r="22" spans="1:71" ht="12" customHeight="1">
      <c r="B22" s="6"/>
      <c r="C22" s="7"/>
      <c r="D22" s="13" t="s">
        <v>33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  <c r="BE22" s="201"/>
    </row>
    <row r="23" spans="1:71" ht="16.5" customHeight="1">
      <c r="B23" s="6"/>
      <c r="C23" s="7"/>
      <c r="D23" s="7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7"/>
      <c r="AP23" s="7"/>
      <c r="AQ23" s="7"/>
      <c r="AR23" s="5"/>
      <c r="BE23" s="201"/>
    </row>
    <row r="24" spans="1:71" ht="6.95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  <c r="BE24" s="201"/>
    </row>
    <row r="25" spans="1:71" ht="6.95" customHeight="1">
      <c r="B25" s="6"/>
      <c r="C25" s="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7"/>
      <c r="AQ25" s="7"/>
      <c r="AR25" s="5"/>
      <c r="BE25" s="201"/>
    </row>
    <row r="26" spans="1:71" s="24" customFormat="1" ht="25.9" customHeight="1">
      <c r="A26" s="18"/>
      <c r="B26" s="19"/>
      <c r="C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07" t="e">
        <f>ROUND(AG94,2)</f>
        <v>#REF!</v>
      </c>
      <c r="AL26" s="208"/>
      <c r="AM26" s="208"/>
      <c r="AN26" s="208"/>
      <c r="AO26" s="208"/>
      <c r="AP26" s="20"/>
      <c r="AQ26" s="20"/>
      <c r="AR26" s="23"/>
      <c r="BE26" s="201"/>
    </row>
    <row r="27" spans="1:71" s="24" customFormat="1" ht="6.95" customHeight="1">
      <c r="A27" s="18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3"/>
      <c r="BE27" s="201"/>
    </row>
    <row r="28" spans="1:71" s="24" customFormat="1" ht="12.75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9" t="s">
        <v>35</v>
      </c>
      <c r="M28" s="209"/>
      <c r="N28" s="209"/>
      <c r="O28" s="209"/>
      <c r="P28" s="209"/>
      <c r="Q28" s="20"/>
      <c r="R28" s="20"/>
      <c r="S28" s="20"/>
      <c r="T28" s="20"/>
      <c r="U28" s="20"/>
      <c r="V28" s="20"/>
      <c r="W28" s="209" t="s">
        <v>36</v>
      </c>
      <c r="X28" s="209"/>
      <c r="Y28" s="209"/>
      <c r="Z28" s="209"/>
      <c r="AA28" s="209"/>
      <c r="AB28" s="209"/>
      <c r="AC28" s="209"/>
      <c r="AD28" s="209"/>
      <c r="AE28" s="209"/>
      <c r="AF28" s="20"/>
      <c r="AG28" s="20"/>
      <c r="AH28" s="20"/>
      <c r="AI28" s="20"/>
      <c r="AJ28" s="20"/>
      <c r="AK28" s="209" t="s">
        <v>37</v>
      </c>
      <c r="AL28" s="209"/>
      <c r="AM28" s="209"/>
      <c r="AN28" s="209"/>
      <c r="AO28" s="209"/>
      <c r="AP28" s="20"/>
      <c r="AQ28" s="20"/>
      <c r="AR28" s="23"/>
      <c r="BE28" s="201"/>
    </row>
    <row r="29" spans="1:71" s="25" customFormat="1" ht="14.45" customHeight="1">
      <c r="B29" s="26"/>
      <c r="C29" s="27"/>
      <c r="D29" s="13" t="s">
        <v>38</v>
      </c>
      <c r="E29" s="27"/>
      <c r="F29" s="13" t="s">
        <v>39</v>
      </c>
      <c r="G29" s="27"/>
      <c r="H29" s="27"/>
      <c r="I29" s="27"/>
      <c r="J29" s="27"/>
      <c r="K29" s="27"/>
      <c r="L29" s="210">
        <v>0.21</v>
      </c>
      <c r="M29" s="211"/>
      <c r="N29" s="211"/>
      <c r="O29" s="211"/>
      <c r="P29" s="211"/>
      <c r="Q29" s="27"/>
      <c r="R29" s="27"/>
      <c r="S29" s="27"/>
      <c r="T29" s="27"/>
      <c r="U29" s="27"/>
      <c r="V29" s="27"/>
      <c r="W29" s="212" t="e">
        <f>ROUND(AZ94, 2)</f>
        <v>#REF!</v>
      </c>
      <c r="X29" s="211"/>
      <c r="Y29" s="211"/>
      <c r="Z29" s="211"/>
      <c r="AA29" s="211"/>
      <c r="AB29" s="211"/>
      <c r="AC29" s="211"/>
      <c r="AD29" s="211"/>
      <c r="AE29" s="211"/>
      <c r="AF29" s="27"/>
      <c r="AG29" s="27"/>
      <c r="AH29" s="27"/>
      <c r="AI29" s="27"/>
      <c r="AJ29" s="27"/>
      <c r="AK29" s="212" t="e">
        <f>ROUND(AV94, 2)</f>
        <v>#REF!</v>
      </c>
      <c r="AL29" s="211"/>
      <c r="AM29" s="211"/>
      <c r="AN29" s="211"/>
      <c r="AO29" s="211"/>
      <c r="AP29" s="27"/>
      <c r="AQ29" s="27"/>
      <c r="AR29" s="28"/>
      <c r="BE29" s="202"/>
    </row>
    <row r="30" spans="1:71" s="25" customFormat="1" ht="14.45" customHeight="1">
      <c r="B30" s="26"/>
      <c r="C30" s="27"/>
      <c r="D30" s="27"/>
      <c r="E30" s="27"/>
      <c r="F30" s="13" t="s">
        <v>40</v>
      </c>
      <c r="G30" s="27"/>
      <c r="H30" s="27"/>
      <c r="I30" s="27"/>
      <c r="J30" s="27"/>
      <c r="K30" s="27"/>
      <c r="L30" s="210">
        <v>0.15</v>
      </c>
      <c r="M30" s="211"/>
      <c r="N30" s="211"/>
      <c r="O30" s="211"/>
      <c r="P30" s="211"/>
      <c r="Q30" s="27"/>
      <c r="R30" s="27"/>
      <c r="S30" s="27"/>
      <c r="T30" s="27"/>
      <c r="U30" s="27"/>
      <c r="V30" s="27"/>
      <c r="W30" s="212" t="e">
        <f>ROUND(BA94, 2)</f>
        <v>#REF!</v>
      </c>
      <c r="X30" s="211"/>
      <c r="Y30" s="211"/>
      <c r="Z30" s="211"/>
      <c r="AA30" s="211"/>
      <c r="AB30" s="211"/>
      <c r="AC30" s="211"/>
      <c r="AD30" s="211"/>
      <c r="AE30" s="211"/>
      <c r="AF30" s="27"/>
      <c r="AG30" s="27"/>
      <c r="AH30" s="27"/>
      <c r="AI30" s="27"/>
      <c r="AJ30" s="27"/>
      <c r="AK30" s="212" t="e">
        <f>ROUND(AW94, 2)</f>
        <v>#REF!</v>
      </c>
      <c r="AL30" s="211"/>
      <c r="AM30" s="211"/>
      <c r="AN30" s="211"/>
      <c r="AO30" s="211"/>
      <c r="AP30" s="27"/>
      <c r="AQ30" s="27"/>
      <c r="AR30" s="28"/>
      <c r="BE30" s="202"/>
    </row>
    <row r="31" spans="1:71" s="25" customFormat="1" ht="14.45" hidden="1" customHeight="1">
      <c r="B31" s="26"/>
      <c r="C31" s="27"/>
      <c r="D31" s="27"/>
      <c r="E31" s="27"/>
      <c r="F31" s="13" t="s">
        <v>41</v>
      </c>
      <c r="G31" s="27"/>
      <c r="H31" s="27"/>
      <c r="I31" s="27"/>
      <c r="J31" s="27"/>
      <c r="K31" s="27"/>
      <c r="L31" s="210">
        <v>0.21</v>
      </c>
      <c r="M31" s="211"/>
      <c r="N31" s="211"/>
      <c r="O31" s="211"/>
      <c r="P31" s="211"/>
      <c r="Q31" s="27"/>
      <c r="R31" s="27"/>
      <c r="S31" s="27"/>
      <c r="T31" s="27"/>
      <c r="U31" s="27"/>
      <c r="V31" s="27"/>
      <c r="W31" s="212" t="e">
        <f>ROUND(BB94, 2)</f>
        <v>#REF!</v>
      </c>
      <c r="X31" s="211"/>
      <c r="Y31" s="211"/>
      <c r="Z31" s="211"/>
      <c r="AA31" s="211"/>
      <c r="AB31" s="211"/>
      <c r="AC31" s="211"/>
      <c r="AD31" s="211"/>
      <c r="AE31" s="211"/>
      <c r="AF31" s="27"/>
      <c r="AG31" s="27"/>
      <c r="AH31" s="27"/>
      <c r="AI31" s="27"/>
      <c r="AJ31" s="27"/>
      <c r="AK31" s="212">
        <v>0</v>
      </c>
      <c r="AL31" s="211"/>
      <c r="AM31" s="211"/>
      <c r="AN31" s="211"/>
      <c r="AO31" s="211"/>
      <c r="AP31" s="27"/>
      <c r="AQ31" s="27"/>
      <c r="AR31" s="28"/>
      <c r="BE31" s="202"/>
    </row>
    <row r="32" spans="1:71" s="25" customFormat="1" ht="14.45" hidden="1" customHeight="1">
      <c r="B32" s="26"/>
      <c r="C32" s="27"/>
      <c r="D32" s="27"/>
      <c r="E32" s="27"/>
      <c r="F32" s="13" t="s">
        <v>42</v>
      </c>
      <c r="G32" s="27"/>
      <c r="H32" s="27"/>
      <c r="I32" s="27"/>
      <c r="J32" s="27"/>
      <c r="K32" s="27"/>
      <c r="L32" s="210">
        <v>0.15</v>
      </c>
      <c r="M32" s="211"/>
      <c r="N32" s="211"/>
      <c r="O32" s="211"/>
      <c r="P32" s="211"/>
      <c r="Q32" s="27"/>
      <c r="R32" s="27"/>
      <c r="S32" s="27"/>
      <c r="T32" s="27"/>
      <c r="U32" s="27"/>
      <c r="V32" s="27"/>
      <c r="W32" s="212" t="e">
        <f>ROUND(BC94, 2)</f>
        <v>#REF!</v>
      </c>
      <c r="X32" s="211"/>
      <c r="Y32" s="211"/>
      <c r="Z32" s="211"/>
      <c r="AA32" s="211"/>
      <c r="AB32" s="211"/>
      <c r="AC32" s="211"/>
      <c r="AD32" s="211"/>
      <c r="AE32" s="211"/>
      <c r="AF32" s="27"/>
      <c r="AG32" s="27"/>
      <c r="AH32" s="27"/>
      <c r="AI32" s="27"/>
      <c r="AJ32" s="27"/>
      <c r="AK32" s="212">
        <v>0</v>
      </c>
      <c r="AL32" s="211"/>
      <c r="AM32" s="211"/>
      <c r="AN32" s="211"/>
      <c r="AO32" s="211"/>
      <c r="AP32" s="27"/>
      <c r="AQ32" s="27"/>
      <c r="AR32" s="28"/>
      <c r="BE32" s="202"/>
    </row>
    <row r="33" spans="1:57" s="25" customFormat="1" ht="14.45" hidden="1" customHeight="1">
      <c r="B33" s="26"/>
      <c r="C33" s="27"/>
      <c r="D33" s="27"/>
      <c r="E33" s="27"/>
      <c r="F33" s="13" t="s">
        <v>43</v>
      </c>
      <c r="G33" s="27"/>
      <c r="H33" s="27"/>
      <c r="I33" s="27"/>
      <c r="J33" s="27"/>
      <c r="K33" s="27"/>
      <c r="L33" s="210">
        <v>0</v>
      </c>
      <c r="M33" s="211"/>
      <c r="N33" s="211"/>
      <c r="O33" s="211"/>
      <c r="P33" s="211"/>
      <c r="Q33" s="27"/>
      <c r="R33" s="27"/>
      <c r="S33" s="27"/>
      <c r="T33" s="27"/>
      <c r="U33" s="27"/>
      <c r="V33" s="27"/>
      <c r="W33" s="212" t="e">
        <f>ROUND(BD94, 2)</f>
        <v>#REF!</v>
      </c>
      <c r="X33" s="211"/>
      <c r="Y33" s="211"/>
      <c r="Z33" s="211"/>
      <c r="AA33" s="211"/>
      <c r="AB33" s="211"/>
      <c r="AC33" s="211"/>
      <c r="AD33" s="211"/>
      <c r="AE33" s="211"/>
      <c r="AF33" s="27"/>
      <c r="AG33" s="27"/>
      <c r="AH33" s="27"/>
      <c r="AI33" s="27"/>
      <c r="AJ33" s="27"/>
      <c r="AK33" s="212">
        <v>0</v>
      </c>
      <c r="AL33" s="211"/>
      <c r="AM33" s="211"/>
      <c r="AN33" s="211"/>
      <c r="AO33" s="211"/>
      <c r="AP33" s="27"/>
      <c r="AQ33" s="27"/>
      <c r="AR33" s="28"/>
      <c r="BE33" s="202"/>
    </row>
    <row r="34" spans="1:57" s="24" customFormat="1" ht="6.95" customHeight="1">
      <c r="A34" s="18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3"/>
      <c r="BE34" s="201"/>
    </row>
    <row r="35" spans="1:57" s="24" customFormat="1" ht="25.9" customHeight="1">
      <c r="A35" s="18"/>
      <c r="B35" s="19"/>
      <c r="C35" s="29"/>
      <c r="D35" s="30" t="s">
        <v>44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45</v>
      </c>
      <c r="U35" s="31"/>
      <c r="V35" s="31"/>
      <c r="W35" s="31"/>
      <c r="X35" s="215" t="s">
        <v>46</v>
      </c>
      <c r="Y35" s="216"/>
      <c r="Z35" s="216"/>
      <c r="AA35" s="216"/>
      <c r="AB35" s="216"/>
      <c r="AC35" s="31"/>
      <c r="AD35" s="31"/>
      <c r="AE35" s="31"/>
      <c r="AF35" s="31"/>
      <c r="AG35" s="31"/>
      <c r="AH35" s="31"/>
      <c r="AI35" s="31"/>
      <c r="AJ35" s="31"/>
      <c r="AK35" s="217" t="e">
        <f>SUM(AK26:AK33)</f>
        <v>#REF!</v>
      </c>
      <c r="AL35" s="216"/>
      <c r="AM35" s="216"/>
      <c r="AN35" s="216"/>
      <c r="AO35" s="218"/>
      <c r="AP35" s="29"/>
      <c r="AQ35" s="29"/>
      <c r="AR35" s="23"/>
      <c r="BE35" s="18"/>
    </row>
    <row r="36" spans="1:57" s="24" customFormat="1" ht="6.95" customHeight="1">
      <c r="A36" s="18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3"/>
      <c r="BE36" s="18"/>
    </row>
    <row r="37" spans="1:57" s="24" customFormat="1" ht="14.45" customHeight="1">
      <c r="A37" s="18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3"/>
      <c r="BE37" s="18"/>
    </row>
    <row r="38" spans="1:57" ht="14.45" customHeight="1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5"/>
    </row>
    <row r="39" spans="1:57" ht="14.45" customHeight="1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5"/>
    </row>
    <row r="40" spans="1:57" ht="14.45" customHeight="1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5"/>
    </row>
    <row r="41" spans="1:57" ht="14.45" customHeight="1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5"/>
    </row>
    <row r="42" spans="1:57" ht="14.45" customHeight="1"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5"/>
    </row>
    <row r="43" spans="1:57" ht="14.45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5"/>
    </row>
    <row r="44" spans="1:57" ht="14.45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5"/>
    </row>
    <row r="45" spans="1:57" ht="14.45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5"/>
    </row>
    <row r="46" spans="1:57" ht="14.45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5"/>
    </row>
    <row r="47" spans="1:57" ht="14.45" customHeight="1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5"/>
    </row>
    <row r="48" spans="1:57" ht="14.45" customHeight="1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5"/>
    </row>
    <row r="49" spans="1:57" s="24" customFormat="1" ht="14.45" customHeight="1">
      <c r="B49" s="33"/>
      <c r="C49" s="34"/>
      <c r="D49" s="35" t="s">
        <v>47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48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5"/>
    </row>
    <row r="51" spans="1:57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5"/>
    </row>
    <row r="52" spans="1:57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5"/>
    </row>
    <row r="53" spans="1:57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5"/>
    </row>
    <row r="54" spans="1:57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5"/>
    </row>
    <row r="55" spans="1:57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5"/>
    </row>
    <row r="56" spans="1:57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5"/>
    </row>
    <row r="57" spans="1:57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5"/>
    </row>
    <row r="58" spans="1:57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5"/>
    </row>
    <row r="59" spans="1:57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5"/>
    </row>
    <row r="60" spans="1:57" s="24" customFormat="1" ht="12.75">
      <c r="A60" s="18"/>
      <c r="B60" s="19"/>
      <c r="C60" s="20"/>
      <c r="D60" s="38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8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8" t="s">
        <v>49</v>
      </c>
      <c r="AI60" s="22"/>
      <c r="AJ60" s="22"/>
      <c r="AK60" s="22"/>
      <c r="AL60" s="22"/>
      <c r="AM60" s="38" t="s">
        <v>50</v>
      </c>
      <c r="AN60" s="22"/>
      <c r="AO60" s="22"/>
      <c r="AP60" s="20"/>
      <c r="AQ60" s="20"/>
      <c r="AR60" s="23"/>
      <c r="BE60" s="18"/>
    </row>
    <row r="61" spans="1:57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5"/>
    </row>
    <row r="62" spans="1:57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5"/>
    </row>
    <row r="63" spans="1:57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5"/>
    </row>
    <row r="64" spans="1:57" s="24" customFormat="1" ht="12.75">
      <c r="A64" s="18"/>
      <c r="B64" s="19"/>
      <c r="C64" s="20"/>
      <c r="D64" s="35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52</v>
      </c>
      <c r="AI64" s="39"/>
      <c r="AJ64" s="39"/>
      <c r="AK64" s="39"/>
      <c r="AL64" s="39"/>
      <c r="AM64" s="39"/>
      <c r="AN64" s="39"/>
      <c r="AO64" s="39"/>
      <c r="AP64" s="20"/>
      <c r="AQ64" s="20"/>
      <c r="AR64" s="23"/>
      <c r="BE64" s="18"/>
    </row>
    <row r="65" spans="1:57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5"/>
    </row>
    <row r="66" spans="1:57"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5"/>
    </row>
    <row r="67" spans="1:57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5"/>
    </row>
    <row r="68" spans="1:57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5"/>
    </row>
    <row r="69" spans="1:57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5"/>
    </row>
    <row r="70" spans="1:57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5"/>
    </row>
    <row r="71" spans="1:57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5"/>
    </row>
    <row r="72" spans="1:57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5"/>
    </row>
    <row r="73" spans="1:57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5"/>
    </row>
    <row r="74" spans="1:57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5"/>
    </row>
    <row r="75" spans="1:57" s="24" customFormat="1" ht="12.75">
      <c r="A75" s="18"/>
      <c r="B75" s="19"/>
      <c r="C75" s="20"/>
      <c r="D75" s="38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8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8" t="s">
        <v>49</v>
      </c>
      <c r="AI75" s="22"/>
      <c r="AJ75" s="22"/>
      <c r="AK75" s="22"/>
      <c r="AL75" s="22"/>
      <c r="AM75" s="38" t="s">
        <v>50</v>
      </c>
      <c r="AN75" s="22"/>
      <c r="AO75" s="22"/>
      <c r="AP75" s="20"/>
      <c r="AQ75" s="20"/>
      <c r="AR75" s="23"/>
      <c r="BE75" s="18"/>
    </row>
    <row r="76" spans="1:57" s="24" customFormat="1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3"/>
      <c r="BE76" s="18"/>
    </row>
    <row r="77" spans="1:57" s="24" customFormat="1" ht="6.95" customHeight="1">
      <c r="A77" s="18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3"/>
      <c r="BE77" s="18"/>
    </row>
    <row r="81" spans="1:91" s="24" customFormat="1" ht="6.95" customHeight="1">
      <c r="A81" s="18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3"/>
      <c r="BE81" s="18"/>
    </row>
    <row r="82" spans="1:91" s="24" customFormat="1" ht="24.95" customHeight="1">
      <c r="A82" s="18"/>
      <c r="B82" s="19"/>
      <c r="C82" s="8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3"/>
      <c r="BE82" s="18"/>
    </row>
    <row r="83" spans="1:91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3"/>
      <c r="BE83" s="18"/>
    </row>
    <row r="84" spans="1:91" s="44" customFormat="1" ht="12" customHeight="1">
      <c r="B84" s="45"/>
      <c r="C84" s="13" t="s">
        <v>13</v>
      </c>
      <c r="D84" s="46"/>
      <c r="E84" s="46"/>
      <c r="F84" s="46"/>
      <c r="G84" s="46"/>
      <c r="H84" s="46"/>
      <c r="I84" s="46"/>
      <c r="J84" s="46"/>
      <c r="K84" s="46"/>
      <c r="L84" s="46" t="str">
        <f>K5</f>
        <v>2021153</v>
      </c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7"/>
    </row>
    <row r="85" spans="1:91" s="48" customFormat="1" ht="36.950000000000003" customHeight="1">
      <c r="B85" s="49"/>
      <c r="C85" s="50" t="s">
        <v>16</v>
      </c>
      <c r="D85" s="51"/>
      <c r="E85" s="51"/>
      <c r="F85" s="51"/>
      <c r="G85" s="51"/>
      <c r="H85" s="51"/>
      <c r="I85" s="51"/>
      <c r="J85" s="51"/>
      <c r="K85" s="51"/>
      <c r="L85" s="213" t="str">
        <f>K6</f>
        <v>Šamorín projektantský rozpočet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51"/>
      <c r="AQ85" s="51"/>
      <c r="AR85" s="52"/>
    </row>
    <row r="86" spans="1:91" s="24" customFormat="1" ht="6.95" customHeight="1">
      <c r="A86" s="18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3"/>
      <c r="BE86" s="18"/>
    </row>
    <row r="87" spans="1:91" s="24" customFormat="1" ht="12" customHeight="1">
      <c r="A87" s="18"/>
      <c r="B87" s="19"/>
      <c r="C87" s="13" t="s">
        <v>20</v>
      </c>
      <c r="D87" s="20"/>
      <c r="E87" s="20"/>
      <c r="F87" s="20"/>
      <c r="G87" s="20"/>
      <c r="H87" s="20"/>
      <c r="I87" s="20"/>
      <c r="J87" s="20"/>
      <c r="K87" s="20"/>
      <c r="L87" s="53" t="str">
        <f>IF(K8="","",K8)</f>
        <v>Kotelna Šamorín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3" t="s">
        <v>22</v>
      </c>
      <c r="AJ87" s="20"/>
      <c r="AK87" s="20"/>
      <c r="AL87" s="20"/>
      <c r="AM87" s="219" t="str">
        <f>IF(AN8= "","",AN8)</f>
        <v>25. 1. 2022</v>
      </c>
      <c r="AN87" s="219"/>
      <c r="AO87" s="20"/>
      <c r="AP87" s="20"/>
      <c r="AQ87" s="20"/>
      <c r="AR87" s="23"/>
      <c r="BE87" s="18"/>
    </row>
    <row r="88" spans="1:91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3"/>
      <c r="BE88" s="18"/>
    </row>
    <row r="89" spans="1:91" s="24" customFormat="1" ht="15.2" customHeight="1">
      <c r="A89" s="18"/>
      <c r="B89" s="19"/>
      <c r="C89" s="13" t="s">
        <v>24</v>
      </c>
      <c r="D89" s="20"/>
      <c r="E89" s="20"/>
      <c r="F89" s="20"/>
      <c r="G89" s="20"/>
      <c r="H89" s="20"/>
      <c r="I89" s="20"/>
      <c r="J89" s="20"/>
      <c r="K89" s="20"/>
      <c r="L89" s="46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3" t="s">
        <v>30</v>
      </c>
      <c r="AJ89" s="20"/>
      <c r="AK89" s="20"/>
      <c r="AL89" s="20"/>
      <c r="AM89" s="220" t="str">
        <f>IF(E17="","",E17)</f>
        <v xml:space="preserve"> </v>
      </c>
      <c r="AN89" s="221"/>
      <c r="AO89" s="221"/>
      <c r="AP89" s="221"/>
      <c r="AQ89" s="20"/>
      <c r="AR89" s="23"/>
      <c r="AS89" s="222" t="s">
        <v>54</v>
      </c>
      <c r="AT89" s="223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18"/>
    </row>
    <row r="90" spans="1:91" s="24" customFormat="1" ht="15.2" customHeight="1">
      <c r="A90" s="18"/>
      <c r="B90" s="19"/>
      <c r="C90" s="13" t="s">
        <v>28</v>
      </c>
      <c r="D90" s="20"/>
      <c r="E90" s="20"/>
      <c r="F90" s="20"/>
      <c r="G90" s="20"/>
      <c r="H90" s="20"/>
      <c r="I90" s="20"/>
      <c r="J90" s="20"/>
      <c r="K90" s="20"/>
      <c r="L90" s="46" t="str">
        <f>IF(E14= "Vyplň údaj","",E14)</f>
        <v/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3" t="s">
        <v>32</v>
      </c>
      <c r="AJ90" s="20"/>
      <c r="AK90" s="20"/>
      <c r="AL90" s="20"/>
      <c r="AM90" s="220" t="str">
        <f>IF(E20="","",E20)</f>
        <v xml:space="preserve"> </v>
      </c>
      <c r="AN90" s="221"/>
      <c r="AO90" s="221"/>
      <c r="AP90" s="221"/>
      <c r="AQ90" s="20"/>
      <c r="AR90" s="23"/>
      <c r="AS90" s="224"/>
      <c r="AT90" s="225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18"/>
    </row>
    <row r="91" spans="1:91" s="24" customFormat="1" ht="10.9" customHeight="1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18"/>
    </row>
    <row r="92" spans="1:91" s="24" customFormat="1" ht="29.25" customHeight="1">
      <c r="A92" s="18"/>
      <c r="B92" s="19"/>
      <c r="C92" s="228" t="s">
        <v>55</v>
      </c>
      <c r="D92" s="229"/>
      <c r="E92" s="229"/>
      <c r="F92" s="229"/>
      <c r="G92" s="229"/>
      <c r="H92" s="60"/>
      <c r="I92" s="230" t="s">
        <v>56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57</v>
      </c>
      <c r="AH92" s="229"/>
      <c r="AI92" s="229"/>
      <c r="AJ92" s="229"/>
      <c r="AK92" s="229"/>
      <c r="AL92" s="229"/>
      <c r="AM92" s="229"/>
      <c r="AN92" s="230" t="s">
        <v>58</v>
      </c>
      <c r="AO92" s="229"/>
      <c r="AP92" s="232"/>
      <c r="AQ92" s="61" t="s">
        <v>59</v>
      </c>
      <c r="AR92" s="2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18"/>
    </row>
    <row r="93" spans="1:91" s="24" customFormat="1" ht="10.9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18"/>
    </row>
    <row r="94" spans="1:91" s="68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3" t="e">
        <f>ROUND(SUM(AG95:AG99),2)</f>
        <v>#REF!</v>
      </c>
      <c r="AH94" s="233"/>
      <c r="AI94" s="233"/>
      <c r="AJ94" s="233"/>
      <c r="AK94" s="233"/>
      <c r="AL94" s="233"/>
      <c r="AM94" s="233"/>
      <c r="AN94" s="234" t="e">
        <f t="shared" ref="AN94:AN99" si="0">SUM(AG94,AT94)</f>
        <v>#REF!</v>
      </c>
      <c r="AO94" s="234"/>
      <c r="AP94" s="234"/>
      <c r="AQ94" s="72" t="s">
        <v>1</v>
      </c>
      <c r="AR94" s="73"/>
      <c r="AS94" s="74">
        <f>ROUND(SUM(AS95:AS99),2)</f>
        <v>0</v>
      </c>
      <c r="AT94" s="75" t="e">
        <f t="shared" ref="AT94:AT99" si="1">ROUND(SUM(AV94:AW94),2)</f>
        <v>#REF!</v>
      </c>
      <c r="AU94" s="76" t="e">
        <f>ROUND(SUM(AU95:AU99),5)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ROUND(SUM(AZ95:AZ99),2)</f>
        <v>#REF!</v>
      </c>
      <c r="BA94" s="75" t="e">
        <f>ROUND(SUM(BA95:BA99),2)</f>
        <v>#REF!</v>
      </c>
      <c r="BB94" s="75" t="e">
        <f>ROUND(SUM(BB95:BB99),2)</f>
        <v>#REF!</v>
      </c>
      <c r="BC94" s="75" t="e">
        <f>ROUND(SUM(BC95:BC99),2)</f>
        <v>#REF!</v>
      </c>
      <c r="BD94" s="77" t="e">
        <f>ROUND(SUM(BD95:BD99),2)</f>
        <v>#REF!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5</v>
      </c>
      <c r="BX94" s="78" t="s">
        <v>77</v>
      </c>
      <c r="CL94" s="78" t="s">
        <v>1</v>
      </c>
    </row>
    <row r="95" spans="1:91" s="90" customFormat="1" ht="16.5" customHeight="1">
      <c r="A95" s="80" t="s">
        <v>78</v>
      </c>
      <c r="B95" s="81"/>
      <c r="C95" s="82"/>
      <c r="D95" s="235" t="s">
        <v>79</v>
      </c>
      <c r="E95" s="235"/>
      <c r="F95" s="235"/>
      <c r="G95" s="235"/>
      <c r="H95" s="235"/>
      <c r="I95" s="83"/>
      <c r="J95" s="235" t="s">
        <v>80</v>
      </c>
      <c r="K95" s="235"/>
      <c r="L95" s="235"/>
      <c r="M95" s="235"/>
      <c r="N95" s="235"/>
      <c r="O95" s="235"/>
      <c r="P95" s="235"/>
      <c r="Q95" s="235"/>
      <c r="R95" s="235"/>
      <c r="S95" s="235"/>
      <c r="T95" s="235"/>
      <c r="U95" s="235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6" t="e">
        <f>#REF!</f>
        <v>#REF!</v>
      </c>
      <c r="AH95" s="237"/>
      <c r="AI95" s="237"/>
      <c r="AJ95" s="237"/>
      <c r="AK95" s="237"/>
      <c r="AL95" s="237"/>
      <c r="AM95" s="237"/>
      <c r="AN95" s="236" t="e">
        <f t="shared" si="0"/>
        <v>#REF!</v>
      </c>
      <c r="AO95" s="237"/>
      <c r="AP95" s="237"/>
      <c r="AQ95" s="84" t="s">
        <v>81</v>
      </c>
      <c r="AR95" s="85"/>
      <c r="AS95" s="86">
        <v>0</v>
      </c>
      <c r="AT95" s="87" t="e">
        <f t="shared" si="1"/>
        <v>#REF!</v>
      </c>
      <c r="AU95" s="88" t="e">
        <f>#REF!</f>
        <v>#REF!</v>
      </c>
      <c r="AV95" s="87" t="e">
        <f>#REF!</f>
        <v>#REF!</v>
      </c>
      <c r="AW95" s="87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9" t="e">
        <f>#REF!</f>
        <v>#REF!</v>
      </c>
      <c r="BT95" s="91" t="s">
        <v>82</v>
      </c>
      <c r="BV95" s="91" t="s">
        <v>76</v>
      </c>
      <c r="BW95" s="91" t="s">
        <v>83</v>
      </c>
      <c r="BX95" s="91" t="s">
        <v>5</v>
      </c>
      <c r="CL95" s="91" t="s">
        <v>1</v>
      </c>
      <c r="CM95" s="91" t="s">
        <v>84</v>
      </c>
    </row>
    <row r="96" spans="1:91" s="90" customFormat="1" ht="16.5" customHeight="1">
      <c r="A96" s="80" t="s">
        <v>78</v>
      </c>
      <c r="B96" s="81"/>
      <c r="C96" s="82"/>
      <c r="D96" s="235" t="s">
        <v>85</v>
      </c>
      <c r="E96" s="235"/>
      <c r="F96" s="235"/>
      <c r="G96" s="235"/>
      <c r="H96" s="235"/>
      <c r="I96" s="83"/>
      <c r="J96" s="235" t="s">
        <v>86</v>
      </c>
      <c r="K96" s="235"/>
      <c r="L96" s="235"/>
      <c r="M96" s="235"/>
      <c r="N96" s="235"/>
      <c r="O96" s="235"/>
      <c r="P96" s="235"/>
      <c r="Q96" s="235"/>
      <c r="R96" s="235"/>
      <c r="S96" s="235"/>
      <c r="T96" s="235"/>
      <c r="U96" s="235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6" t="e">
        <f>#REF!</f>
        <v>#REF!</v>
      </c>
      <c r="AH96" s="237"/>
      <c r="AI96" s="237"/>
      <c r="AJ96" s="237"/>
      <c r="AK96" s="237"/>
      <c r="AL96" s="237"/>
      <c r="AM96" s="237"/>
      <c r="AN96" s="236" t="e">
        <f t="shared" si="0"/>
        <v>#REF!</v>
      </c>
      <c r="AO96" s="237"/>
      <c r="AP96" s="237"/>
      <c r="AQ96" s="84" t="s">
        <v>81</v>
      </c>
      <c r="AR96" s="85"/>
      <c r="AS96" s="86">
        <v>0</v>
      </c>
      <c r="AT96" s="87" t="e">
        <f t="shared" si="1"/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91" t="s">
        <v>82</v>
      </c>
      <c r="BV96" s="91" t="s">
        <v>76</v>
      </c>
      <c r="BW96" s="91" t="s">
        <v>87</v>
      </c>
      <c r="BX96" s="91" t="s">
        <v>5</v>
      </c>
      <c r="CL96" s="91" t="s">
        <v>1</v>
      </c>
      <c r="CM96" s="91" t="s">
        <v>84</v>
      </c>
    </row>
    <row r="97" spans="1:91" s="90" customFormat="1" ht="24.75" customHeight="1">
      <c r="A97" s="80" t="s">
        <v>78</v>
      </c>
      <c r="B97" s="81"/>
      <c r="C97" s="82"/>
      <c r="D97" s="235" t="s">
        <v>88</v>
      </c>
      <c r="E97" s="235"/>
      <c r="F97" s="235"/>
      <c r="G97" s="235"/>
      <c r="H97" s="235"/>
      <c r="I97" s="83"/>
      <c r="J97" s="235" t="s">
        <v>89</v>
      </c>
      <c r="K97" s="235"/>
      <c r="L97" s="235"/>
      <c r="M97" s="235"/>
      <c r="N97" s="235"/>
      <c r="O97" s="235"/>
      <c r="P97" s="235"/>
      <c r="Q97" s="235"/>
      <c r="R97" s="235"/>
      <c r="S97" s="235"/>
      <c r="T97" s="235"/>
      <c r="U97" s="235"/>
      <c r="V97" s="235"/>
      <c r="W97" s="235"/>
      <c r="X97" s="235"/>
      <c r="Y97" s="235"/>
      <c r="Z97" s="235"/>
      <c r="AA97" s="235"/>
      <c r="AB97" s="235"/>
      <c r="AC97" s="235"/>
      <c r="AD97" s="235"/>
      <c r="AE97" s="235"/>
      <c r="AF97" s="235"/>
      <c r="AG97" s="236" t="e">
        <f>#REF!</f>
        <v>#REF!</v>
      </c>
      <c r="AH97" s="237"/>
      <c r="AI97" s="237"/>
      <c r="AJ97" s="237"/>
      <c r="AK97" s="237"/>
      <c r="AL97" s="237"/>
      <c r="AM97" s="237"/>
      <c r="AN97" s="236" t="e">
        <f t="shared" si="0"/>
        <v>#REF!</v>
      </c>
      <c r="AO97" s="237"/>
      <c r="AP97" s="237"/>
      <c r="AQ97" s="84" t="s">
        <v>81</v>
      </c>
      <c r="AR97" s="85"/>
      <c r="AS97" s="86">
        <v>0</v>
      </c>
      <c r="AT97" s="87" t="e">
        <f t="shared" si="1"/>
        <v>#REF!</v>
      </c>
      <c r="AU97" s="88" t="e">
        <f>#REF!</f>
        <v>#REF!</v>
      </c>
      <c r="AV97" s="87" t="e">
        <f>#REF!</f>
        <v>#REF!</v>
      </c>
      <c r="AW97" s="87" t="e">
        <f>#REF!</f>
        <v>#REF!</v>
      </c>
      <c r="AX97" s="87" t="e">
        <f>#REF!</f>
        <v>#REF!</v>
      </c>
      <c r="AY97" s="87" t="e">
        <f>#REF!</f>
        <v>#REF!</v>
      </c>
      <c r="AZ97" s="87" t="e">
        <f>#REF!</f>
        <v>#REF!</v>
      </c>
      <c r="BA97" s="87" t="e">
        <f>#REF!</f>
        <v>#REF!</v>
      </c>
      <c r="BB97" s="87" t="e">
        <f>#REF!</f>
        <v>#REF!</v>
      </c>
      <c r="BC97" s="87" t="e">
        <f>#REF!</f>
        <v>#REF!</v>
      </c>
      <c r="BD97" s="89" t="e">
        <f>#REF!</f>
        <v>#REF!</v>
      </c>
      <c r="BT97" s="91" t="s">
        <v>82</v>
      </c>
      <c r="BV97" s="91" t="s">
        <v>76</v>
      </c>
      <c r="BW97" s="91" t="s">
        <v>90</v>
      </c>
      <c r="BX97" s="91" t="s">
        <v>5</v>
      </c>
      <c r="CL97" s="91" t="s">
        <v>1</v>
      </c>
      <c r="CM97" s="91" t="s">
        <v>84</v>
      </c>
    </row>
    <row r="98" spans="1:91" s="90" customFormat="1" ht="24.75" customHeight="1">
      <c r="A98" s="80" t="s">
        <v>78</v>
      </c>
      <c r="B98" s="81"/>
      <c r="C98" s="82"/>
      <c r="D98" s="235" t="s">
        <v>91</v>
      </c>
      <c r="E98" s="235"/>
      <c r="F98" s="235"/>
      <c r="G98" s="235"/>
      <c r="H98" s="235"/>
      <c r="I98" s="83"/>
      <c r="J98" s="235" t="s">
        <v>92</v>
      </c>
      <c r="K98" s="235"/>
      <c r="L98" s="235"/>
      <c r="M98" s="235"/>
      <c r="N98" s="235"/>
      <c r="O98" s="235"/>
      <c r="P98" s="235"/>
      <c r="Q98" s="235"/>
      <c r="R98" s="235"/>
      <c r="S98" s="235"/>
      <c r="T98" s="235"/>
      <c r="U98" s="235"/>
      <c r="V98" s="235"/>
      <c r="W98" s="235"/>
      <c r="X98" s="235"/>
      <c r="Y98" s="235"/>
      <c r="Z98" s="235"/>
      <c r="AA98" s="235"/>
      <c r="AB98" s="235"/>
      <c r="AC98" s="235"/>
      <c r="AD98" s="235"/>
      <c r="AE98" s="235"/>
      <c r="AF98" s="235"/>
      <c r="AG98" s="236" t="e">
        <f>#REF!</f>
        <v>#REF!</v>
      </c>
      <c r="AH98" s="237"/>
      <c r="AI98" s="237"/>
      <c r="AJ98" s="237"/>
      <c r="AK98" s="237"/>
      <c r="AL98" s="237"/>
      <c r="AM98" s="237"/>
      <c r="AN98" s="236" t="e">
        <f t="shared" si="0"/>
        <v>#REF!</v>
      </c>
      <c r="AO98" s="237"/>
      <c r="AP98" s="237"/>
      <c r="AQ98" s="84" t="s">
        <v>81</v>
      </c>
      <c r="AR98" s="85"/>
      <c r="AS98" s="86">
        <v>0</v>
      </c>
      <c r="AT98" s="87" t="e">
        <f t="shared" si="1"/>
        <v>#REF!</v>
      </c>
      <c r="AU98" s="88" t="e">
        <f>#REF!</f>
        <v>#REF!</v>
      </c>
      <c r="AV98" s="87" t="e">
        <f>#REF!</f>
        <v>#REF!</v>
      </c>
      <c r="AW98" s="87" t="e">
        <f>#REF!</f>
        <v>#REF!</v>
      </c>
      <c r="AX98" s="87" t="e">
        <f>#REF!</f>
        <v>#REF!</v>
      </c>
      <c r="AY98" s="87" t="e">
        <f>#REF!</f>
        <v>#REF!</v>
      </c>
      <c r="AZ98" s="87" t="e">
        <f>#REF!</f>
        <v>#REF!</v>
      </c>
      <c r="BA98" s="87" t="e">
        <f>#REF!</f>
        <v>#REF!</v>
      </c>
      <c r="BB98" s="87" t="e">
        <f>#REF!</f>
        <v>#REF!</v>
      </c>
      <c r="BC98" s="87" t="e">
        <f>#REF!</f>
        <v>#REF!</v>
      </c>
      <c r="BD98" s="89" t="e">
        <f>#REF!</f>
        <v>#REF!</v>
      </c>
      <c r="BT98" s="91" t="s">
        <v>82</v>
      </c>
      <c r="BV98" s="91" t="s">
        <v>76</v>
      </c>
      <c r="BW98" s="91" t="s">
        <v>93</v>
      </c>
      <c r="BX98" s="91" t="s">
        <v>5</v>
      </c>
      <c r="CL98" s="91" t="s">
        <v>1</v>
      </c>
      <c r="CM98" s="91" t="s">
        <v>84</v>
      </c>
    </row>
    <row r="99" spans="1:91" s="90" customFormat="1" ht="16.5" customHeight="1">
      <c r="A99" s="80" t="s">
        <v>78</v>
      </c>
      <c r="B99" s="81"/>
      <c r="C99" s="82"/>
      <c r="D99" s="235" t="s">
        <v>94</v>
      </c>
      <c r="E99" s="235"/>
      <c r="F99" s="235"/>
      <c r="G99" s="235"/>
      <c r="H99" s="235"/>
      <c r="I99" s="83"/>
      <c r="J99" s="235" t="s">
        <v>95</v>
      </c>
      <c r="K99" s="235"/>
      <c r="L99" s="235"/>
      <c r="M99" s="235"/>
      <c r="N99" s="235"/>
      <c r="O99" s="235"/>
      <c r="P99" s="235"/>
      <c r="Q99" s="235"/>
      <c r="R99" s="235"/>
      <c r="S99" s="235"/>
      <c r="T99" s="235"/>
      <c r="U99" s="235"/>
      <c r="V99" s="235"/>
      <c r="W99" s="235"/>
      <c r="X99" s="235"/>
      <c r="Y99" s="235"/>
      <c r="Z99" s="235"/>
      <c r="AA99" s="235"/>
      <c r="AB99" s="235"/>
      <c r="AC99" s="235"/>
      <c r="AD99" s="235"/>
      <c r="AE99" s="235"/>
      <c r="AF99" s="235"/>
      <c r="AG99" s="236">
        <f>'D.1.4.4 - Vyvedení el. vý...'!J30</f>
        <v>0</v>
      </c>
      <c r="AH99" s="237"/>
      <c r="AI99" s="237"/>
      <c r="AJ99" s="237"/>
      <c r="AK99" s="237"/>
      <c r="AL99" s="237"/>
      <c r="AM99" s="237"/>
      <c r="AN99" s="236">
        <f t="shared" si="0"/>
        <v>0</v>
      </c>
      <c r="AO99" s="237"/>
      <c r="AP99" s="237"/>
      <c r="AQ99" s="84" t="s">
        <v>81</v>
      </c>
      <c r="AR99" s="85"/>
      <c r="AS99" s="92">
        <v>0</v>
      </c>
      <c r="AT99" s="93">
        <f t="shared" si="1"/>
        <v>0</v>
      </c>
      <c r="AU99" s="94">
        <f>'D.1.4.4 - Vyvedení el. vý...'!P119</f>
        <v>0</v>
      </c>
      <c r="AV99" s="93">
        <f>'D.1.4.4 - Vyvedení el. vý...'!J33</f>
        <v>0</v>
      </c>
      <c r="AW99" s="93">
        <f>'D.1.4.4 - Vyvedení el. vý...'!J34</f>
        <v>0</v>
      </c>
      <c r="AX99" s="93">
        <f>'D.1.4.4 - Vyvedení el. vý...'!J35</f>
        <v>0</v>
      </c>
      <c r="AY99" s="93">
        <f>'D.1.4.4 - Vyvedení el. vý...'!J36</f>
        <v>0</v>
      </c>
      <c r="AZ99" s="93">
        <f>'D.1.4.4 - Vyvedení el. vý...'!F33</f>
        <v>0</v>
      </c>
      <c r="BA99" s="93">
        <f>'D.1.4.4 - Vyvedení el. vý...'!F34</f>
        <v>0</v>
      </c>
      <c r="BB99" s="93">
        <f>'D.1.4.4 - Vyvedení el. vý...'!F35</f>
        <v>0</v>
      </c>
      <c r="BC99" s="93">
        <f>'D.1.4.4 - Vyvedení el. vý...'!F36</f>
        <v>0</v>
      </c>
      <c r="BD99" s="95">
        <f>'D.1.4.4 - Vyvedení el. vý...'!F37</f>
        <v>0</v>
      </c>
      <c r="BT99" s="91" t="s">
        <v>82</v>
      </c>
      <c r="BV99" s="91" t="s">
        <v>76</v>
      </c>
      <c r="BW99" s="91" t="s">
        <v>96</v>
      </c>
      <c r="BX99" s="91" t="s">
        <v>5</v>
      </c>
      <c r="CL99" s="91" t="s">
        <v>1</v>
      </c>
      <c r="CM99" s="91" t="s">
        <v>84</v>
      </c>
    </row>
    <row r="100" spans="1:91" s="24" customFormat="1" ht="30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3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  <row r="101" spans="1:9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3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</row>
  </sheetData>
  <mergeCells count="58"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2:BM191"/>
  <sheetViews>
    <sheetView showGridLines="0" tabSelected="1" topLeftCell="A82" workbookViewId="0">
      <selection activeCell="F14" sqref="F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46" ht="36.950000000000003" customHeight="1"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2" t="s">
        <v>96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5"/>
      <c r="AT3" s="2" t="s">
        <v>84</v>
      </c>
    </row>
    <row r="4" spans="1:46" ht="24.95" customHeight="1">
      <c r="B4" s="5"/>
      <c r="D4" s="98" t="s">
        <v>97</v>
      </c>
      <c r="L4" s="5"/>
      <c r="M4" s="99" t="s">
        <v>10</v>
      </c>
      <c r="AT4" s="2" t="s">
        <v>4</v>
      </c>
    </row>
    <row r="5" spans="1:46" ht="6.95" customHeight="1">
      <c r="B5" s="5"/>
      <c r="L5" s="5"/>
    </row>
    <row r="6" spans="1:46" ht="12" customHeight="1">
      <c r="B6" s="5"/>
      <c r="D6" s="100" t="s">
        <v>16</v>
      </c>
      <c r="L6" s="5"/>
    </row>
    <row r="7" spans="1:46" ht="16.5" customHeight="1">
      <c r="B7" s="5"/>
      <c r="E7" s="241" t="str">
        <f>'Rekapitulace stavby'!K6</f>
        <v>Šamorín projektantský rozpočet</v>
      </c>
      <c r="F7" s="242"/>
      <c r="G7" s="242"/>
      <c r="H7" s="242"/>
      <c r="L7" s="5"/>
    </row>
    <row r="8" spans="1:46" s="24" customFormat="1" ht="12" customHeight="1">
      <c r="A8" s="18"/>
      <c r="B8" s="23"/>
      <c r="C8" s="18"/>
      <c r="D8" s="100" t="s">
        <v>98</v>
      </c>
      <c r="E8" s="18"/>
      <c r="F8" s="18"/>
      <c r="G8" s="18"/>
      <c r="H8" s="18"/>
      <c r="I8" s="18"/>
      <c r="J8" s="18"/>
      <c r="K8" s="18"/>
      <c r="L8" s="3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4" customFormat="1" ht="16.5" customHeight="1">
      <c r="A9" s="18"/>
      <c r="B9" s="23"/>
      <c r="C9" s="18"/>
      <c r="D9" s="18"/>
      <c r="E9" s="243" t="s">
        <v>265</v>
      </c>
      <c r="F9" s="244"/>
      <c r="G9" s="244"/>
      <c r="H9" s="244"/>
      <c r="I9" s="18"/>
      <c r="J9" s="18"/>
      <c r="K9" s="18"/>
      <c r="L9" s="3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4" customFormat="1">
      <c r="A10" s="18"/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3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4" customFormat="1" ht="12" customHeight="1">
      <c r="A11" s="18"/>
      <c r="B11" s="23"/>
      <c r="C11" s="18"/>
      <c r="D11" s="100" t="s">
        <v>18</v>
      </c>
      <c r="E11" s="18"/>
      <c r="F11" s="101" t="s">
        <v>1</v>
      </c>
      <c r="G11" s="18"/>
      <c r="H11" s="18"/>
      <c r="I11" s="100" t="s">
        <v>19</v>
      </c>
      <c r="J11" s="101" t="s">
        <v>1</v>
      </c>
      <c r="K11" s="18"/>
      <c r="L11" s="3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4" customFormat="1" ht="12" customHeight="1">
      <c r="A12" s="18"/>
      <c r="B12" s="23"/>
      <c r="C12" s="18"/>
      <c r="D12" s="100" t="s">
        <v>20</v>
      </c>
      <c r="E12" s="18"/>
      <c r="F12" s="101" t="s">
        <v>266</v>
      </c>
      <c r="G12" s="18"/>
      <c r="H12" s="18"/>
      <c r="I12" s="100" t="s">
        <v>22</v>
      </c>
      <c r="J12" s="102">
        <v>44501</v>
      </c>
      <c r="K12" s="18"/>
      <c r="L12" s="3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4" customFormat="1" ht="10.9" customHeight="1">
      <c r="A13" s="18"/>
      <c r="B13" s="23"/>
      <c r="C13" s="18"/>
      <c r="D13" s="18"/>
      <c r="E13" s="18"/>
      <c r="F13" s="18"/>
      <c r="G13" s="18"/>
      <c r="H13" s="18"/>
      <c r="I13" s="18"/>
      <c r="J13" s="18"/>
      <c r="K13" s="18"/>
      <c r="L13" s="3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4" customFormat="1" ht="12" customHeight="1">
      <c r="A14" s="18"/>
      <c r="B14" s="23"/>
      <c r="C14" s="18"/>
      <c r="D14" s="100" t="s">
        <v>24</v>
      </c>
      <c r="E14" s="18"/>
      <c r="F14" s="18"/>
      <c r="G14" s="18"/>
      <c r="H14" s="18"/>
      <c r="I14" s="100" t="s">
        <v>25</v>
      </c>
      <c r="J14" s="101" t="str">
        <f>IF('Rekapitulace stavby'!AN10="","",'Rekapitulace stavby'!AN10)</f>
        <v/>
      </c>
      <c r="K14" s="18"/>
      <c r="L14" s="3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4" customFormat="1" ht="18" customHeight="1">
      <c r="A15" s="18"/>
      <c r="B15" s="23"/>
      <c r="C15" s="18"/>
      <c r="D15" s="18"/>
      <c r="E15" s="101" t="str">
        <f>IF('Rekapitulace stavby'!E11="","",'Rekapitulace stavby'!E11)</f>
        <v xml:space="preserve"> </v>
      </c>
      <c r="F15" s="18"/>
      <c r="G15" s="18"/>
      <c r="H15" s="18"/>
      <c r="I15" s="100" t="s">
        <v>27</v>
      </c>
      <c r="J15" s="101" t="str">
        <f>IF('Rekapitulace stavby'!AN11="","",'Rekapitulace stavby'!AN11)</f>
        <v/>
      </c>
      <c r="K15" s="18"/>
      <c r="L15" s="3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4" customFormat="1" ht="6.95" customHeight="1">
      <c r="A16" s="18"/>
      <c r="B16" s="23"/>
      <c r="C16" s="18"/>
      <c r="D16" s="18"/>
      <c r="E16" s="18"/>
      <c r="F16" s="18"/>
      <c r="G16" s="18"/>
      <c r="H16" s="18"/>
      <c r="I16" s="18"/>
      <c r="J16" s="18"/>
      <c r="K16" s="18"/>
      <c r="L16" s="3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4" customFormat="1" ht="12" customHeight="1">
      <c r="A17" s="18"/>
      <c r="B17" s="23"/>
      <c r="C17" s="18"/>
      <c r="D17" s="100" t="s">
        <v>28</v>
      </c>
      <c r="E17" s="18"/>
      <c r="F17" s="18"/>
      <c r="G17" s="18"/>
      <c r="H17" s="18"/>
      <c r="I17" s="100" t="s">
        <v>25</v>
      </c>
      <c r="J17" s="15" t="str">
        <f>'Rekapitulace stavby'!AN13</f>
        <v>Vyplň údaj</v>
      </c>
      <c r="K17" s="18"/>
      <c r="L17" s="3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4" customFormat="1" ht="18" customHeight="1">
      <c r="A18" s="18"/>
      <c r="B18" s="23"/>
      <c r="C18" s="18"/>
      <c r="D18" s="18"/>
      <c r="E18" s="245" t="str">
        <f>'Rekapitulace stavby'!E14</f>
        <v>Vyplň údaj</v>
      </c>
      <c r="F18" s="246"/>
      <c r="G18" s="246"/>
      <c r="H18" s="246"/>
      <c r="I18" s="100" t="s">
        <v>27</v>
      </c>
      <c r="J18" s="15" t="str">
        <f>'Rekapitulace stavby'!AN14</f>
        <v>Vyplň údaj</v>
      </c>
      <c r="K18" s="18"/>
      <c r="L18" s="3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4" customFormat="1" ht="6.95" customHeight="1">
      <c r="A19" s="18"/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3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4" customFormat="1" ht="12" customHeight="1">
      <c r="A20" s="18"/>
      <c r="B20" s="23"/>
      <c r="C20" s="18"/>
      <c r="D20" s="100" t="s">
        <v>30</v>
      </c>
      <c r="E20" s="18"/>
      <c r="F20" s="18"/>
      <c r="G20" s="18"/>
      <c r="H20" s="18"/>
      <c r="I20" s="100" t="s">
        <v>25</v>
      </c>
      <c r="J20" s="101" t="str">
        <f>IF('Rekapitulace stavby'!AN16="","",'Rekapitulace stavby'!AN16)</f>
        <v/>
      </c>
      <c r="K20" s="18"/>
      <c r="L20" s="3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4" customFormat="1" ht="18" customHeight="1">
      <c r="A21" s="18"/>
      <c r="B21" s="23"/>
      <c r="C21" s="18"/>
      <c r="D21" s="18"/>
      <c r="E21" s="101" t="str">
        <f>IF('Rekapitulace stavby'!E17="","",'Rekapitulace stavby'!E17)</f>
        <v xml:space="preserve"> </v>
      </c>
      <c r="F21" s="18"/>
      <c r="G21" s="18"/>
      <c r="H21" s="18"/>
      <c r="I21" s="100" t="s">
        <v>27</v>
      </c>
      <c r="J21" s="101" t="str">
        <f>IF('Rekapitulace stavby'!AN17="","",'Rekapitulace stavby'!AN17)</f>
        <v/>
      </c>
      <c r="K21" s="18"/>
      <c r="L21" s="3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4" customFormat="1" ht="6.95" customHeight="1">
      <c r="A22" s="18"/>
      <c r="B22" s="23"/>
      <c r="C22" s="18"/>
      <c r="D22" s="18"/>
      <c r="E22" s="18"/>
      <c r="F22" s="18"/>
      <c r="G22" s="18"/>
      <c r="H22" s="18"/>
      <c r="I22" s="18"/>
      <c r="J22" s="18"/>
      <c r="K22" s="18"/>
      <c r="L22" s="3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4" customFormat="1" ht="12" customHeight="1">
      <c r="A23" s="18"/>
      <c r="B23" s="23"/>
      <c r="C23" s="18"/>
      <c r="D23" s="100" t="s">
        <v>32</v>
      </c>
      <c r="E23" s="18"/>
      <c r="F23" s="18"/>
      <c r="G23" s="18"/>
      <c r="H23" s="18"/>
      <c r="I23" s="100" t="s">
        <v>25</v>
      </c>
      <c r="J23" s="101" t="str">
        <f>IF('Rekapitulace stavby'!AN19="","",'Rekapitulace stavby'!AN19)</f>
        <v/>
      </c>
      <c r="K23" s="18"/>
      <c r="L23" s="3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4" customFormat="1" ht="18" customHeight="1">
      <c r="A24" s="18"/>
      <c r="B24" s="23"/>
      <c r="C24" s="18"/>
      <c r="D24" s="18"/>
      <c r="E24" s="101" t="str">
        <f>IF('Rekapitulace stavby'!E20="","",'Rekapitulace stavby'!E20)</f>
        <v xml:space="preserve"> </v>
      </c>
      <c r="F24" s="18"/>
      <c r="G24" s="18"/>
      <c r="H24" s="18"/>
      <c r="I24" s="100" t="s">
        <v>27</v>
      </c>
      <c r="J24" s="101" t="str">
        <f>IF('Rekapitulace stavby'!AN20="","",'Rekapitulace stavby'!AN20)</f>
        <v/>
      </c>
      <c r="K24" s="18"/>
      <c r="L24" s="3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4" customFormat="1" ht="6.95" customHeight="1">
      <c r="A25" s="18"/>
      <c r="B25" s="23"/>
      <c r="C25" s="18"/>
      <c r="D25" s="18"/>
      <c r="E25" s="18"/>
      <c r="F25" s="18"/>
      <c r="G25" s="18"/>
      <c r="H25" s="18"/>
      <c r="I25" s="18"/>
      <c r="J25" s="18"/>
      <c r="K25" s="18"/>
      <c r="L25" s="3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4" customFormat="1" ht="12" customHeight="1">
      <c r="A26" s="18"/>
      <c r="B26" s="23"/>
      <c r="C26" s="18"/>
      <c r="D26" s="100" t="s">
        <v>33</v>
      </c>
      <c r="E26" s="18"/>
      <c r="F26" s="18"/>
      <c r="G26" s="18"/>
      <c r="H26" s="18"/>
      <c r="I26" s="18"/>
      <c r="J26" s="18"/>
      <c r="K26" s="18"/>
      <c r="L26" s="37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106" customFormat="1" ht="16.5" customHeight="1">
      <c r="A27" s="103"/>
      <c r="B27" s="104"/>
      <c r="C27" s="103"/>
      <c r="D27" s="103"/>
      <c r="E27" s="247" t="s">
        <v>1</v>
      </c>
      <c r="F27" s="247"/>
      <c r="G27" s="247"/>
      <c r="H27" s="247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4" customFormat="1" ht="6.95" customHeight="1">
      <c r="A28" s="18"/>
      <c r="B28" s="23"/>
      <c r="C28" s="18"/>
      <c r="D28" s="18"/>
      <c r="E28" s="18"/>
      <c r="F28" s="18"/>
      <c r="G28" s="18"/>
      <c r="H28" s="18"/>
      <c r="I28" s="18"/>
      <c r="J28" s="18"/>
      <c r="K28" s="18"/>
      <c r="L28" s="37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4" customFormat="1" ht="6.95" customHeight="1">
      <c r="A29" s="18"/>
      <c r="B29" s="23"/>
      <c r="C29" s="18"/>
      <c r="D29" s="107"/>
      <c r="E29" s="107"/>
      <c r="F29" s="107"/>
      <c r="G29" s="107"/>
      <c r="H29" s="107"/>
      <c r="I29" s="107"/>
      <c r="J29" s="107"/>
      <c r="K29" s="107"/>
      <c r="L29" s="37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4" customFormat="1" ht="25.35" customHeight="1">
      <c r="A30" s="18"/>
      <c r="B30" s="23"/>
      <c r="C30" s="18"/>
      <c r="D30" s="108" t="s">
        <v>34</v>
      </c>
      <c r="E30" s="18"/>
      <c r="F30" s="18"/>
      <c r="G30" s="18"/>
      <c r="H30" s="18"/>
      <c r="I30" s="18"/>
      <c r="J30" s="109">
        <f>ROUND(J119, 2)</f>
        <v>0</v>
      </c>
      <c r="K30" s="18"/>
      <c r="L30" s="3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4" customFormat="1" ht="6.95" customHeight="1">
      <c r="A31" s="18"/>
      <c r="B31" s="23"/>
      <c r="C31" s="18"/>
      <c r="D31" s="107"/>
      <c r="E31" s="107"/>
      <c r="F31" s="107"/>
      <c r="G31" s="107"/>
      <c r="H31" s="107"/>
      <c r="I31" s="107"/>
      <c r="J31" s="107"/>
      <c r="K31" s="107"/>
      <c r="L31" s="37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4" customFormat="1" ht="14.45" customHeight="1">
      <c r="A32" s="18"/>
      <c r="B32" s="23"/>
      <c r="C32" s="18"/>
      <c r="D32" s="18"/>
      <c r="E32" s="18"/>
      <c r="F32" s="110" t="s">
        <v>36</v>
      </c>
      <c r="G32" s="18"/>
      <c r="H32" s="18"/>
      <c r="I32" s="110" t="s">
        <v>35</v>
      </c>
      <c r="J32" s="110" t="s">
        <v>37</v>
      </c>
      <c r="K32" s="18"/>
      <c r="L32" s="3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4" customFormat="1" ht="14.45" customHeight="1">
      <c r="A33" s="18"/>
      <c r="B33" s="23"/>
      <c r="C33" s="18"/>
      <c r="D33" s="111" t="s">
        <v>38</v>
      </c>
      <c r="E33" s="100" t="s">
        <v>39</v>
      </c>
      <c r="F33" s="112">
        <f>ROUND((SUM(BE119:BE190)),  2)</f>
        <v>0</v>
      </c>
      <c r="G33" s="18"/>
      <c r="H33" s="18"/>
      <c r="I33" s="113">
        <v>0.21</v>
      </c>
      <c r="J33" s="112">
        <f>ROUND(((SUM(BE119:BE190))*I33),  2)</f>
        <v>0</v>
      </c>
      <c r="K33" s="18"/>
      <c r="L33" s="37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4" customFormat="1" ht="14.45" customHeight="1">
      <c r="A34" s="18"/>
      <c r="B34" s="23"/>
      <c r="C34" s="18"/>
      <c r="D34" s="18"/>
      <c r="E34" s="100" t="s">
        <v>40</v>
      </c>
      <c r="F34" s="112">
        <f>ROUND((SUM(BF119:BF190)),  2)</f>
        <v>0</v>
      </c>
      <c r="G34" s="18"/>
      <c r="H34" s="18"/>
      <c r="I34" s="113">
        <v>0.15</v>
      </c>
      <c r="J34" s="112">
        <f>ROUND(((SUM(BF119:BF190))*I34),  2)</f>
        <v>0</v>
      </c>
      <c r="K34" s="18"/>
      <c r="L34" s="37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4" customFormat="1" ht="14.45" hidden="1" customHeight="1">
      <c r="A35" s="18"/>
      <c r="B35" s="23"/>
      <c r="C35" s="18"/>
      <c r="D35" s="18"/>
      <c r="E35" s="100" t="s">
        <v>41</v>
      </c>
      <c r="F35" s="112">
        <f>ROUND((SUM(BG119:BG190)),  2)</f>
        <v>0</v>
      </c>
      <c r="G35" s="18"/>
      <c r="H35" s="18"/>
      <c r="I35" s="113">
        <v>0.21</v>
      </c>
      <c r="J35" s="112">
        <f>0</f>
        <v>0</v>
      </c>
      <c r="K35" s="18"/>
      <c r="L35" s="37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4" customFormat="1" ht="14.45" hidden="1" customHeight="1">
      <c r="A36" s="18"/>
      <c r="B36" s="23"/>
      <c r="C36" s="18"/>
      <c r="D36" s="18"/>
      <c r="E36" s="100" t="s">
        <v>42</v>
      </c>
      <c r="F36" s="112">
        <f>ROUND((SUM(BH119:BH190)),  2)</f>
        <v>0</v>
      </c>
      <c r="G36" s="18"/>
      <c r="H36" s="18"/>
      <c r="I36" s="113">
        <v>0.15</v>
      </c>
      <c r="J36" s="112">
        <f>0</f>
        <v>0</v>
      </c>
      <c r="K36" s="18"/>
      <c r="L36" s="37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4" customFormat="1" ht="14.45" hidden="1" customHeight="1">
      <c r="A37" s="18"/>
      <c r="B37" s="23"/>
      <c r="C37" s="18"/>
      <c r="D37" s="18"/>
      <c r="E37" s="100" t="s">
        <v>43</v>
      </c>
      <c r="F37" s="112">
        <f>ROUND((SUM(BI119:BI190)),  2)</f>
        <v>0</v>
      </c>
      <c r="G37" s="18"/>
      <c r="H37" s="18"/>
      <c r="I37" s="113">
        <v>0</v>
      </c>
      <c r="J37" s="112">
        <f>0</f>
        <v>0</v>
      </c>
      <c r="K37" s="18"/>
      <c r="L37" s="37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4" customFormat="1" ht="6.95" customHeight="1">
      <c r="A38" s="18"/>
      <c r="B38" s="23"/>
      <c r="C38" s="18"/>
      <c r="D38" s="18"/>
      <c r="E38" s="18"/>
      <c r="F38" s="18"/>
      <c r="G38" s="18"/>
      <c r="H38" s="18"/>
      <c r="I38" s="18"/>
      <c r="J38" s="18"/>
      <c r="K38" s="18"/>
      <c r="L38" s="37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4" customFormat="1" ht="25.35" customHeight="1">
      <c r="A39" s="18"/>
      <c r="B39" s="23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6"/>
      <c r="J39" s="119">
        <f>SUM(J30:J37)</f>
        <v>0</v>
      </c>
      <c r="K39" s="120"/>
      <c r="L39" s="37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4" customFormat="1" ht="14.45" customHeight="1">
      <c r="A40" s="18"/>
      <c r="B40" s="23"/>
      <c r="C40" s="18"/>
      <c r="D40" s="18"/>
      <c r="E40" s="18"/>
      <c r="F40" s="18"/>
      <c r="G40" s="18"/>
      <c r="H40" s="18"/>
      <c r="I40" s="18"/>
      <c r="J40" s="18"/>
      <c r="K40" s="18"/>
      <c r="L40" s="37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24" customFormat="1" ht="14.45" customHeight="1">
      <c r="B50" s="37"/>
      <c r="D50" s="121" t="s">
        <v>47</v>
      </c>
      <c r="E50" s="122"/>
      <c r="F50" s="122"/>
      <c r="G50" s="121" t="s">
        <v>48</v>
      </c>
      <c r="H50" s="122"/>
      <c r="I50" s="122"/>
      <c r="J50" s="122"/>
      <c r="K50" s="122"/>
      <c r="L50" s="37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4" customFormat="1" ht="12.75">
      <c r="A61" s="18"/>
      <c r="B61" s="23"/>
      <c r="C61" s="18"/>
      <c r="D61" s="123" t="s">
        <v>49</v>
      </c>
      <c r="E61" s="124"/>
      <c r="F61" s="125" t="s">
        <v>50</v>
      </c>
      <c r="G61" s="123" t="s">
        <v>49</v>
      </c>
      <c r="H61" s="124"/>
      <c r="I61" s="124"/>
      <c r="J61" s="126" t="s">
        <v>50</v>
      </c>
      <c r="K61" s="124"/>
      <c r="L61" s="37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4" customFormat="1" ht="12.75">
      <c r="A65" s="18"/>
      <c r="B65" s="23"/>
      <c r="C65" s="18"/>
      <c r="D65" s="121" t="s">
        <v>51</v>
      </c>
      <c r="E65" s="127"/>
      <c r="F65" s="127"/>
      <c r="G65" s="121" t="s">
        <v>52</v>
      </c>
      <c r="H65" s="127"/>
      <c r="I65" s="127"/>
      <c r="J65" s="127"/>
      <c r="K65" s="127"/>
      <c r="L65" s="3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4" customFormat="1" ht="12.75">
      <c r="A76" s="18"/>
      <c r="B76" s="23"/>
      <c r="C76" s="18"/>
      <c r="D76" s="123" t="s">
        <v>49</v>
      </c>
      <c r="E76" s="124"/>
      <c r="F76" s="125" t="s">
        <v>50</v>
      </c>
      <c r="G76" s="123" t="s">
        <v>49</v>
      </c>
      <c r="H76" s="124"/>
      <c r="I76" s="124"/>
      <c r="J76" s="126" t="s">
        <v>50</v>
      </c>
      <c r="K76" s="124"/>
      <c r="L76" s="3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4" customFormat="1" ht="14.45" customHeight="1">
      <c r="A77" s="18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3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4" customFormat="1" ht="6.95" customHeight="1">
      <c r="A81" s="18"/>
      <c r="B81" s="130"/>
      <c r="C81" s="131"/>
      <c r="D81" s="131"/>
      <c r="E81" s="131"/>
      <c r="F81" s="131"/>
      <c r="G81" s="131"/>
      <c r="H81" s="131"/>
      <c r="I81" s="131"/>
      <c r="J81" s="131"/>
      <c r="K81" s="131"/>
      <c r="L81" s="3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4" customFormat="1" ht="24.95" customHeight="1">
      <c r="A82" s="18"/>
      <c r="B82" s="19"/>
      <c r="C82" s="8" t="s">
        <v>99</v>
      </c>
      <c r="D82" s="20"/>
      <c r="E82" s="20"/>
      <c r="F82" s="20"/>
      <c r="G82" s="20"/>
      <c r="H82" s="20"/>
      <c r="I82" s="20"/>
      <c r="J82" s="20"/>
      <c r="K82" s="20"/>
      <c r="L82" s="37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37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4" customFormat="1" ht="12" customHeight="1">
      <c r="A84" s="18"/>
      <c r="B84" s="19"/>
      <c r="C84" s="13" t="s">
        <v>16</v>
      </c>
      <c r="D84" s="20"/>
      <c r="E84" s="20"/>
      <c r="F84" s="20"/>
      <c r="G84" s="20"/>
      <c r="H84" s="20"/>
      <c r="I84" s="20"/>
      <c r="J84" s="20"/>
      <c r="K84" s="20"/>
      <c r="L84" s="37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4" customFormat="1" ht="16.5" customHeight="1">
      <c r="A85" s="18"/>
      <c r="B85" s="19"/>
      <c r="C85" s="20"/>
      <c r="D85" s="20"/>
      <c r="E85" s="239" t="str">
        <f>E7</f>
        <v>Šamorín projektantský rozpočet</v>
      </c>
      <c r="F85" s="240"/>
      <c r="G85" s="240"/>
      <c r="H85" s="240"/>
      <c r="I85" s="20"/>
      <c r="J85" s="20"/>
      <c r="K85" s="20"/>
      <c r="L85" s="37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4" customFormat="1" ht="12" customHeight="1">
      <c r="A86" s="18"/>
      <c r="B86" s="19"/>
      <c r="C86" s="13" t="s">
        <v>98</v>
      </c>
      <c r="D86" s="20"/>
      <c r="E86" s="20"/>
      <c r="F86" s="20"/>
      <c r="G86" s="20"/>
      <c r="H86" s="20"/>
      <c r="I86" s="20"/>
      <c r="J86" s="20"/>
      <c r="K86" s="20"/>
      <c r="L86" s="37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4" customFormat="1" ht="16.5" customHeight="1">
      <c r="A87" s="18"/>
      <c r="B87" s="19"/>
      <c r="C87" s="20"/>
      <c r="D87" s="20"/>
      <c r="E87" s="213" t="str">
        <f>E9</f>
        <v>PS 301-04 Vyvedení el. výkonu</v>
      </c>
      <c r="F87" s="238"/>
      <c r="G87" s="238"/>
      <c r="H87" s="238"/>
      <c r="I87" s="20"/>
      <c r="J87" s="20"/>
      <c r="K87" s="20"/>
      <c r="L87" s="37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37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4" customFormat="1" ht="12" customHeight="1">
      <c r="A89" s="18"/>
      <c r="B89" s="19"/>
      <c r="C89" s="13" t="s">
        <v>20</v>
      </c>
      <c r="D89" s="20"/>
      <c r="E89" s="20"/>
      <c r="F89" s="14" t="str">
        <f>F12</f>
        <v>Kotelna K1 Šamorín</v>
      </c>
      <c r="G89" s="20"/>
      <c r="H89" s="20"/>
      <c r="I89" s="13" t="s">
        <v>22</v>
      </c>
      <c r="J89" s="132">
        <f>IF(J12="","",J12)</f>
        <v>44501</v>
      </c>
      <c r="K89" s="20"/>
      <c r="L89" s="37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4" customFormat="1" ht="6.95" customHeigh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37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4" customFormat="1" ht="15.2" customHeight="1">
      <c r="A91" s="18"/>
      <c r="B91" s="19"/>
      <c r="C91" s="13" t="s">
        <v>24</v>
      </c>
      <c r="D91" s="20"/>
      <c r="E91" s="20"/>
      <c r="F91" s="14" t="str">
        <f>E15</f>
        <v xml:space="preserve"> </v>
      </c>
      <c r="G91" s="20"/>
      <c r="H91" s="20"/>
      <c r="I91" s="13" t="s">
        <v>30</v>
      </c>
      <c r="J91" s="133" t="str">
        <f>E21</f>
        <v xml:space="preserve"> </v>
      </c>
      <c r="K91" s="20"/>
      <c r="L91" s="37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4" customFormat="1" ht="15.2" customHeight="1">
      <c r="A92" s="18"/>
      <c r="B92" s="19"/>
      <c r="C92" s="13" t="s">
        <v>28</v>
      </c>
      <c r="D92" s="20"/>
      <c r="E92" s="20"/>
      <c r="F92" s="14" t="str">
        <f>IF(E18="","",E18)</f>
        <v>Vyplň údaj</v>
      </c>
      <c r="G92" s="20"/>
      <c r="H92" s="20"/>
      <c r="I92" s="13" t="s">
        <v>32</v>
      </c>
      <c r="J92" s="133" t="str">
        <f>E24</f>
        <v xml:space="preserve"> </v>
      </c>
      <c r="K92" s="20"/>
      <c r="L92" s="37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4" customFormat="1" ht="10.35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37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4" customFormat="1" ht="29.25" customHeight="1">
      <c r="A94" s="18"/>
      <c r="B94" s="19"/>
      <c r="C94" s="134" t="s">
        <v>100</v>
      </c>
      <c r="D94" s="135"/>
      <c r="E94" s="135"/>
      <c r="F94" s="135"/>
      <c r="G94" s="135"/>
      <c r="H94" s="135"/>
      <c r="I94" s="135"/>
      <c r="J94" s="136" t="s">
        <v>101</v>
      </c>
      <c r="K94" s="135"/>
      <c r="L94" s="37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4" customFormat="1" ht="10.35" customHeigh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37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4" customFormat="1" ht="22.9" customHeight="1">
      <c r="A96" s="18"/>
      <c r="B96" s="19"/>
      <c r="C96" s="137" t="s">
        <v>102</v>
      </c>
      <c r="D96" s="20"/>
      <c r="E96" s="20"/>
      <c r="F96" s="20"/>
      <c r="G96" s="20"/>
      <c r="H96" s="20"/>
      <c r="I96" s="20"/>
      <c r="J96" s="138">
        <f>J119</f>
        <v>0</v>
      </c>
      <c r="K96" s="20"/>
      <c r="L96" s="37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2" t="s">
        <v>103</v>
      </c>
    </row>
    <row r="97" spans="1:31" s="139" customFormat="1" ht="24.95" customHeight="1">
      <c r="B97" s="140"/>
      <c r="C97" s="141"/>
      <c r="D97" s="142" t="s">
        <v>172</v>
      </c>
      <c r="E97" s="143"/>
      <c r="F97" s="143"/>
      <c r="G97" s="143"/>
      <c r="H97" s="143"/>
      <c r="I97" s="143"/>
      <c r="J97" s="144">
        <f>J120</f>
        <v>0</v>
      </c>
      <c r="K97" s="141"/>
      <c r="L97" s="145"/>
    </row>
    <row r="98" spans="1:31" s="139" customFormat="1" ht="24.95" customHeight="1">
      <c r="B98" s="140"/>
      <c r="C98" s="141"/>
      <c r="D98" s="142" t="s">
        <v>173</v>
      </c>
      <c r="E98" s="143"/>
      <c r="F98" s="143"/>
      <c r="G98" s="143"/>
      <c r="H98" s="143"/>
      <c r="I98" s="143"/>
      <c r="J98" s="144">
        <f>J143</f>
        <v>0</v>
      </c>
      <c r="K98" s="141"/>
      <c r="L98" s="145"/>
    </row>
    <row r="99" spans="1:31" s="139" customFormat="1" ht="24.95" customHeight="1">
      <c r="B99" s="140"/>
      <c r="C99" s="141"/>
      <c r="D99" s="142" t="s">
        <v>154</v>
      </c>
      <c r="E99" s="143"/>
      <c r="F99" s="143"/>
      <c r="G99" s="143"/>
      <c r="H99" s="143"/>
      <c r="I99" s="143"/>
      <c r="J99" s="144">
        <f>J162</f>
        <v>0</v>
      </c>
      <c r="K99" s="141"/>
      <c r="L99" s="145"/>
    </row>
    <row r="100" spans="1:31" s="24" customFormat="1" ht="21.75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37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</row>
    <row r="101" spans="1:3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37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</row>
    <row r="105" spans="1:31" s="24" customFormat="1" ht="6.95" customHeight="1">
      <c r="A105" s="18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7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6" spans="1:31" s="24" customFormat="1" ht="24.95" customHeight="1">
      <c r="A106" s="18"/>
      <c r="B106" s="19"/>
      <c r="C106" s="8" t="s">
        <v>104</v>
      </c>
      <c r="D106" s="20"/>
      <c r="E106" s="20"/>
      <c r="F106" s="20"/>
      <c r="G106" s="20"/>
      <c r="H106" s="20"/>
      <c r="I106" s="20"/>
      <c r="J106" s="20"/>
      <c r="K106" s="20"/>
      <c r="L106" s="37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07" spans="1:31" s="24" customFormat="1" ht="6.95" customHeight="1">
      <c r="A107" s="18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37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4" customFormat="1" ht="12" customHeight="1">
      <c r="A108" s="18"/>
      <c r="B108" s="19"/>
      <c r="C108" s="13" t="s">
        <v>16</v>
      </c>
      <c r="D108" s="20"/>
      <c r="E108" s="20"/>
      <c r="F108" s="20"/>
      <c r="G108" s="20"/>
      <c r="H108" s="20"/>
      <c r="I108" s="20"/>
      <c r="J108" s="20"/>
      <c r="K108" s="20"/>
      <c r="L108" s="37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4" customFormat="1" ht="16.5" customHeight="1">
      <c r="A109" s="18"/>
      <c r="B109" s="19"/>
      <c r="C109" s="20"/>
      <c r="D109" s="20"/>
      <c r="E109" s="239" t="str">
        <f>E7</f>
        <v>Šamorín projektantský rozpočet</v>
      </c>
      <c r="F109" s="240"/>
      <c r="G109" s="240"/>
      <c r="H109" s="240"/>
      <c r="I109" s="20"/>
      <c r="J109" s="20"/>
      <c r="K109" s="20"/>
      <c r="L109" s="37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4" customFormat="1" ht="12" customHeight="1">
      <c r="A110" s="18"/>
      <c r="B110" s="19"/>
      <c r="C110" s="13" t="s">
        <v>98</v>
      </c>
      <c r="D110" s="20"/>
      <c r="E110" s="20"/>
      <c r="F110" s="20"/>
      <c r="G110" s="20"/>
      <c r="H110" s="20"/>
      <c r="I110" s="20"/>
      <c r="J110" s="20"/>
      <c r="K110" s="20"/>
      <c r="L110" s="37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4" customFormat="1" ht="16.5" customHeight="1">
      <c r="A111" s="18"/>
      <c r="B111" s="19"/>
      <c r="C111" s="20"/>
      <c r="D111" s="20"/>
      <c r="E111" s="213" t="str">
        <f>E9</f>
        <v>PS 301-04 Vyvedení el. výkonu</v>
      </c>
      <c r="F111" s="238"/>
      <c r="G111" s="238"/>
      <c r="H111" s="238"/>
      <c r="I111" s="20"/>
      <c r="J111" s="20"/>
      <c r="K111" s="20"/>
      <c r="L111" s="37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4" customFormat="1" ht="6.95" customHeight="1">
      <c r="A112" s="18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37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4" customFormat="1" ht="12" customHeight="1">
      <c r="A113" s="18"/>
      <c r="B113" s="19"/>
      <c r="C113" s="13" t="s">
        <v>20</v>
      </c>
      <c r="D113" s="20"/>
      <c r="E113" s="20"/>
      <c r="F113" s="14" t="str">
        <f>F12</f>
        <v>Kotelna K1 Šamorín</v>
      </c>
      <c r="G113" s="20"/>
      <c r="H113" s="20"/>
      <c r="I113" s="13" t="s">
        <v>22</v>
      </c>
      <c r="J113" s="132">
        <f>IF(J12="","",J12)</f>
        <v>44501</v>
      </c>
      <c r="K113" s="20"/>
      <c r="L113" s="37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4" customFormat="1" ht="6.95" customHeight="1">
      <c r="A114" s="18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37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4" customFormat="1" ht="15.2" customHeight="1">
      <c r="A115" s="18"/>
      <c r="B115" s="19"/>
      <c r="C115" s="13" t="s">
        <v>24</v>
      </c>
      <c r="D115" s="20"/>
      <c r="E115" s="20"/>
      <c r="F115" s="14" t="str">
        <f>E15</f>
        <v xml:space="preserve"> </v>
      </c>
      <c r="G115" s="20"/>
      <c r="H115" s="20"/>
      <c r="I115" s="13" t="s">
        <v>30</v>
      </c>
      <c r="J115" s="133" t="str">
        <f>E21</f>
        <v xml:space="preserve"> </v>
      </c>
      <c r="K115" s="20"/>
      <c r="L115" s="37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4" customFormat="1" ht="15.2" customHeight="1">
      <c r="A116" s="18"/>
      <c r="B116" s="19"/>
      <c r="C116" s="13" t="s">
        <v>28</v>
      </c>
      <c r="D116" s="20"/>
      <c r="E116" s="20"/>
      <c r="F116" s="14" t="str">
        <f>IF(E18="","",E18)</f>
        <v>Vyplň údaj</v>
      </c>
      <c r="G116" s="20"/>
      <c r="H116" s="20"/>
      <c r="I116" s="13" t="s">
        <v>32</v>
      </c>
      <c r="J116" s="133" t="str">
        <f>E24</f>
        <v xml:space="preserve"> </v>
      </c>
      <c r="K116" s="20"/>
      <c r="L116" s="37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4" customFormat="1" ht="10.35" customHeight="1">
      <c r="A117" s="18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37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153" customFormat="1" ht="29.25" customHeight="1">
      <c r="A118" s="146"/>
      <c r="B118" s="147"/>
      <c r="C118" s="148" t="s">
        <v>105</v>
      </c>
      <c r="D118" s="149" t="s">
        <v>59</v>
      </c>
      <c r="E118" s="149" t="s">
        <v>55</v>
      </c>
      <c r="F118" s="149" t="s">
        <v>56</v>
      </c>
      <c r="G118" s="149" t="s">
        <v>106</v>
      </c>
      <c r="H118" s="149" t="s">
        <v>107</v>
      </c>
      <c r="I118" s="149" t="s">
        <v>108</v>
      </c>
      <c r="J118" s="150" t="s">
        <v>101</v>
      </c>
      <c r="K118" s="151" t="s">
        <v>109</v>
      </c>
      <c r="L118" s="152"/>
      <c r="M118" s="62" t="s">
        <v>1</v>
      </c>
      <c r="N118" s="63" t="s">
        <v>38</v>
      </c>
      <c r="O118" s="63" t="s">
        <v>110</v>
      </c>
      <c r="P118" s="63" t="s">
        <v>111</v>
      </c>
      <c r="Q118" s="63" t="s">
        <v>112</v>
      </c>
      <c r="R118" s="63" t="s">
        <v>113</v>
      </c>
      <c r="S118" s="63" t="s">
        <v>114</v>
      </c>
      <c r="T118" s="64" t="s">
        <v>115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pans="1:65" s="24" customFormat="1" ht="22.9" customHeight="1">
      <c r="A119" s="18"/>
      <c r="B119" s="19"/>
      <c r="C119" s="70" t="s">
        <v>116</v>
      </c>
      <c r="D119" s="20"/>
      <c r="E119" s="20"/>
      <c r="F119" s="20"/>
      <c r="G119" s="20"/>
      <c r="H119" s="20"/>
      <c r="I119" s="20"/>
      <c r="J119" s="154">
        <f>BK119</f>
        <v>0</v>
      </c>
      <c r="K119" s="20"/>
      <c r="L119" s="23"/>
      <c r="M119" s="65"/>
      <c r="N119" s="155"/>
      <c r="O119" s="66"/>
      <c r="P119" s="156">
        <f>P120+P143+P162</f>
        <v>0</v>
      </c>
      <c r="Q119" s="66"/>
      <c r="R119" s="156">
        <f>R120+R143+R162</f>
        <v>0</v>
      </c>
      <c r="S119" s="66"/>
      <c r="T119" s="157">
        <f>T120+T143+T162</f>
        <v>0</v>
      </c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T119" s="2" t="s">
        <v>73</v>
      </c>
      <c r="AU119" s="2" t="s">
        <v>103</v>
      </c>
      <c r="BK119" s="158">
        <f>BK120+BK143+BK162</f>
        <v>0</v>
      </c>
    </row>
    <row r="120" spans="1:65" s="159" customFormat="1" ht="25.9" customHeight="1">
      <c r="B120" s="160"/>
      <c r="C120" s="161"/>
      <c r="D120" s="162" t="s">
        <v>73</v>
      </c>
      <c r="E120" s="163" t="s">
        <v>155</v>
      </c>
      <c r="F120" s="163" t="s">
        <v>174</v>
      </c>
      <c r="G120" s="161"/>
      <c r="H120" s="161"/>
      <c r="I120" s="164"/>
      <c r="J120" s="165">
        <f>BK120</f>
        <v>0</v>
      </c>
      <c r="K120" s="161"/>
      <c r="L120" s="166"/>
      <c r="M120" s="167"/>
      <c r="N120" s="168"/>
      <c r="O120" s="168"/>
      <c r="P120" s="169">
        <f>SUM(P121:P142)</f>
        <v>0</v>
      </c>
      <c r="Q120" s="168"/>
      <c r="R120" s="169">
        <f>SUM(R121:R142)</f>
        <v>0</v>
      </c>
      <c r="S120" s="168"/>
      <c r="T120" s="170">
        <f>SUM(T121:T142)</f>
        <v>0</v>
      </c>
      <c r="AR120" s="171" t="s">
        <v>82</v>
      </c>
      <c r="AT120" s="172" t="s">
        <v>73</v>
      </c>
      <c r="AU120" s="172" t="s">
        <v>74</v>
      </c>
      <c r="AY120" s="171" t="s">
        <v>117</v>
      </c>
      <c r="BK120" s="173">
        <f>SUM(BK121:BK142)</f>
        <v>0</v>
      </c>
    </row>
    <row r="121" spans="1:65" s="24" customFormat="1" ht="16.5" customHeight="1">
      <c r="A121" s="18"/>
      <c r="B121" s="19"/>
      <c r="C121" s="183" t="s">
        <v>82</v>
      </c>
      <c r="D121" s="183" t="s">
        <v>123</v>
      </c>
      <c r="E121" s="184" t="s">
        <v>160</v>
      </c>
      <c r="F121" s="185" t="s">
        <v>175</v>
      </c>
      <c r="G121" s="186" t="s">
        <v>124</v>
      </c>
      <c r="H121" s="187">
        <v>324</v>
      </c>
      <c r="I121" s="188"/>
      <c r="J121" s="189">
        <f>ROUND(I121*H121,2)</f>
        <v>0</v>
      </c>
      <c r="K121" s="190"/>
      <c r="L121" s="23"/>
      <c r="M121" s="191" t="s">
        <v>1</v>
      </c>
      <c r="N121" s="192" t="s">
        <v>39</v>
      </c>
      <c r="O121" s="58"/>
      <c r="P121" s="174">
        <f>O121*H121</f>
        <v>0</v>
      </c>
      <c r="Q121" s="174">
        <v>0</v>
      </c>
      <c r="R121" s="174">
        <f>Q121*H121</f>
        <v>0</v>
      </c>
      <c r="S121" s="174">
        <v>0</v>
      </c>
      <c r="T121" s="175">
        <f>S121*H121</f>
        <v>0</v>
      </c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R121" s="176" t="s">
        <v>119</v>
      </c>
      <c r="AT121" s="176" t="s">
        <v>123</v>
      </c>
      <c r="AU121" s="176" t="s">
        <v>82</v>
      </c>
      <c r="AY121" s="2" t="s">
        <v>117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2" t="s">
        <v>82</v>
      </c>
      <c r="BK121" s="177">
        <f>ROUND(I121*H121,2)</f>
        <v>0</v>
      </c>
      <c r="BL121" s="2" t="s">
        <v>119</v>
      </c>
      <c r="BM121" s="176" t="s">
        <v>176</v>
      </c>
    </row>
    <row r="122" spans="1:65" s="24" customFormat="1">
      <c r="A122" s="18"/>
      <c r="B122" s="19"/>
      <c r="C122" s="20"/>
      <c r="D122" s="178" t="s">
        <v>120</v>
      </c>
      <c r="E122" s="20"/>
      <c r="F122" s="179" t="s">
        <v>175</v>
      </c>
      <c r="G122" s="20"/>
      <c r="H122" s="20"/>
      <c r="I122" s="180"/>
      <c r="J122" s="20"/>
      <c r="K122" s="20"/>
      <c r="L122" s="23"/>
      <c r="M122" s="181"/>
      <c r="N122" s="182"/>
      <c r="O122" s="58"/>
      <c r="P122" s="58"/>
      <c r="Q122" s="58"/>
      <c r="R122" s="58"/>
      <c r="S122" s="58"/>
      <c r="T122" s="59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T122" s="2" t="s">
        <v>120</v>
      </c>
      <c r="AU122" s="2" t="s">
        <v>82</v>
      </c>
    </row>
    <row r="123" spans="1:65" s="24" customFormat="1" ht="16.5" customHeight="1">
      <c r="A123" s="18"/>
      <c r="B123" s="19"/>
      <c r="C123" s="183" t="s">
        <v>84</v>
      </c>
      <c r="D123" s="183" t="s">
        <v>123</v>
      </c>
      <c r="E123" s="184" t="s">
        <v>161</v>
      </c>
      <c r="F123" s="185" t="s">
        <v>177</v>
      </c>
      <c r="G123" s="186" t="s">
        <v>124</v>
      </c>
      <c r="H123" s="187">
        <v>72</v>
      </c>
      <c r="I123" s="188"/>
      <c r="J123" s="189">
        <f>ROUND(I123*H123,2)</f>
        <v>0</v>
      </c>
      <c r="K123" s="190"/>
      <c r="L123" s="23"/>
      <c r="M123" s="191" t="s">
        <v>1</v>
      </c>
      <c r="N123" s="192" t="s">
        <v>39</v>
      </c>
      <c r="O123" s="58"/>
      <c r="P123" s="174">
        <f>O123*H123</f>
        <v>0</v>
      </c>
      <c r="Q123" s="174">
        <v>0</v>
      </c>
      <c r="R123" s="174">
        <f>Q123*H123</f>
        <v>0</v>
      </c>
      <c r="S123" s="174">
        <v>0</v>
      </c>
      <c r="T123" s="175">
        <f>S123*H123</f>
        <v>0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R123" s="176" t="s">
        <v>119</v>
      </c>
      <c r="AT123" s="176" t="s">
        <v>123</v>
      </c>
      <c r="AU123" s="176" t="s">
        <v>82</v>
      </c>
      <c r="AY123" s="2" t="s">
        <v>117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2" t="s">
        <v>82</v>
      </c>
      <c r="BK123" s="177">
        <f>ROUND(I123*H123,2)</f>
        <v>0</v>
      </c>
      <c r="BL123" s="2" t="s">
        <v>119</v>
      </c>
      <c r="BM123" s="176" t="s">
        <v>178</v>
      </c>
    </row>
    <row r="124" spans="1:65" s="24" customFormat="1">
      <c r="A124" s="18"/>
      <c r="B124" s="19"/>
      <c r="C124" s="20"/>
      <c r="D124" s="178" t="s">
        <v>120</v>
      </c>
      <c r="E124" s="20"/>
      <c r="F124" s="179" t="s">
        <v>177</v>
      </c>
      <c r="G124" s="20"/>
      <c r="H124" s="20"/>
      <c r="I124" s="180"/>
      <c r="J124" s="20"/>
      <c r="K124" s="20"/>
      <c r="L124" s="23"/>
      <c r="M124" s="181"/>
      <c r="N124" s="182"/>
      <c r="O124" s="58"/>
      <c r="P124" s="58"/>
      <c r="Q124" s="58"/>
      <c r="R124" s="58"/>
      <c r="S124" s="58"/>
      <c r="T124" s="59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T124" s="2" t="s">
        <v>120</v>
      </c>
      <c r="AU124" s="2" t="s">
        <v>82</v>
      </c>
    </row>
    <row r="125" spans="1:65" s="24" customFormat="1" ht="21.75" customHeight="1">
      <c r="A125" s="18"/>
      <c r="B125" s="19"/>
      <c r="C125" s="183" t="s">
        <v>121</v>
      </c>
      <c r="D125" s="183" t="s">
        <v>123</v>
      </c>
      <c r="E125" s="184" t="s">
        <v>162</v>
      </c>
      <c r="F125" s="185" t="s">
        <v>179</v>
      </c>
      <c r="G125" s="186" t="s">
        <v>135</v>
      </c>
      <c r="H125" s="187">
        <v>44</v>
      </c>
      <c r="I125" s="188"/>
      <c r="J125" s="189">
        <f>ROUND(I125*H125,2)</f>
        <v>0</v>
      </c>
      <c r="K125" s="190"/>
      <c r="L125" s="23"/>
      <c r="M125" s="191" t="s">
        <v>1</v>
      </c>
      <c r="N125" s="192" t="s">
        <v>39</v>
      </c>
      <c r="O125" s="58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R125" s="176" t="s">
        <v>119</v>
      </c>
      <c r="AT125" s="176" t="s">
        <v>123</v>
      </c>
      <c r="AU125" s="176" t="s">
        <v>82</v>
      </c>
      <c r="AY125" s="2" t="s">
        <v>117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2" t="s">
        <v>82</v>
      </c>
      <c r="BK125" s="177">
        <f>ROUND(I125*H125,2)</f>
        <v>0</v>
      </c>
      <c r="BL125" s="2" t="s">
        <v>119</v>
      </c>
      <c r="BM125" s="176" t="s">
        <v>180</v>
      </c>
    </row>
    <row r="126" spans="1:65" s="24" customFormat="1">
      <c r="A126" s="18"/>
      <c r="B126" s="19"/>
      <c r="C126" s="20"/>
      <c r="D126" s="178" t="s">
        <v>120</v>
      </c>
      <c r="E126" s="20"/>
      <c r="F126" s="179" t="s">
        <v>179</v>
      </c>
      <c r="G126" s="20"/>
      <c r="H126" s="20"/>
      <c r="I126" s="180"/>
      <c r="J126" s="20"/>
      <c r="K126" s="20"/>
      <c r="L126" s="23"/>
      <c r="M126" s="181"/>
      <c r="N126" s="182"/>
      <c r="O126" s="58"/>
      <c r="P126" s="58"/>
      <c r="Q126" s="58"/>
      <c r="R126" s="58"/>
      <c r="S126" s="58"/>
      <c r="T126" s="59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T126" s="2" t="s">
        <v>120</v>
      </c>
      <c r="AU126" s="2" t="s">
        <v>82</v>
      </c>
    </row>
    <row r="127" spans="1:65" s="24" customFormat="1" ht="16.5" customHeight="1">
      <c r="A127" s="18"/>
      <c r="B127" s="19"/>
      <c r="C127" s="183" t="s">
        <v>122</v>
      </c>
      <c r="D127" s="183" t="s">
        <v>123</v>
      </c>
      <c r="E127" s="184" t="s">
        <v>163</v>
      </c>
      <c r="F127" s="185" t="s">
        <v>181</v>
      </c>
      <c r="G127" s="186" t="s">
        <v>124</v>
      </c>
      <c r="H127" s="187">
        <v>26</v>
      </c>
      <c r="I127" s="188"/>
      <c r="J127" s="189">
        <f>ROUND(I127*H127,2)</f>
        <v>0</v>
      </c>
      <c r="K127" s="190"/>
      <c r="L127" s="23"/>
      <c r="M127" s="191" t="s">
        <v>1</v>
      </c>
      <c r="N127" s="192" t="s">
        <v>39</v>
      </c>
      <c r="O127" s="58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176" t="s">
        <v>119</v>
      </c>
      <c r="AT127" s="176" t="s">
        <v>123</v>
      </c>
      <c r="AU127" s="176" t="s">
        <v>82</v>
      </c>
      <c r="AY127" s="2" t="s">
        <v>117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2" t="s">
        <v>82</v>
      </c>
      <c r="BK127" s="177">
        <f>ROUND(I127*H127,2)</f>
        <v>0</v>
      </c>
      <c r="BL127" s="2" t="s">
        <v>119</v>
      </c>
      <c r="BM127" s="176" t="s">
        <v>182</v>
      </c>
    </row>
    <row r="128" spans="1:65" s="24" customFormat="1">
      <c r="A128" s="18"/>
      <c r="B128" s="19"/>
      <c r="C128" s="20"/>
      <c r="D128" s="178" t="s">
        <v>120</v>
      </c>
      <c r="E128" s="20"/>
      <c r="F128" s="179" t="s">
        <v>181</v>
      </c>
      <c r="G128" s="20"/>
      <c r="H128" s="20"/>
      <c r="I128" s="180"/>
      <c r="J128" s="20"/>
      <c r="K128" s="20"/>
      <c r="L128" s="23"/>
      <c r="M128" s="181"/>
      <c r="N128" s="182"/>
      <c r="O128" s="58"/>
      <c r="P128" s="58"/>
      <c r="Q128" s="58"/>
      <c r="R128" s="58"/>
      <c r="S128" s="58"/>
      <c r="T128" s="59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T128" s="2" t="s">
        <v>120</v>
      </c>
      <c r="AU128" s="2" t="s">
        <v>82</v>
      </c>
    </row>
    <row r="129" spans="1:65" s="24" customFormat="1" ht="16.5" customHeight="1">
      <c r="A129" s="18"/>
      <c r="B129" s="19"/>
      <c r="C129" s="183" t="s">
        <v>125</v>
      </c>
      <c r="D129" s="183" t="s">
        <v>123</v>
      </c>
      <c r="E129" s="184" t="s">
        <v>164</v>
      </c>
      <c r="F129" s="185" t="s">
        <v>183</v>
      </c>
      <c r="G129" s="186" t="s">
        <v>135</v>
      </c>
      <c r="H129" s="187">
        <v>104</v>
      </c>
      <c r="I129" s="188"/>
      <c r="J129" s="189">
        <f>ROUND(I129*H129,2)</f>
        <v>0</v>
      </c>
      <c r="K129" s="190"/>
      <c r="L129" s="23"/>
      <c r="M129" s="191" t="s">
        <v>1</v>
      </c>
      <c r="N129" s="192" t="s">
        <v>39</v>
      </c>
      <c r="O129" s="58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76" t="s">
        <v>119</v>
      </c>
      <c r="AT129" s="176" t="s">
        <v>123</v>
      </c>
      <c r="AU129" s="176" t="s">
        <v>82</v>
      </c>
      <c r="AY129" s="2" t="s">
        <v>117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2" t="s">
        <v>82</v>
      </c>
      <c r="BK129" s="177">
        <f>ROUND(I129*H129,2)</f>
        <v>0</v>
      </c>
      <c r="BL129" s="2" t="s">
        <v>119</v>
      </c>
      <c r="BM129" s="176" t="s">
        <v>184</v>
      </c>
    </row>
    <row r="130" spans="1:65" s="24" customFormat="1">
      <c r="A130" s="18"/>
      <c r="B130" s="19"/>
      <c r="C130" s="20"/>
      <c r="D130" s="178" t="s">
        <v>120</v>
      </c>
      <c r="E130" s="20"/>
      <c r="F130" s="179" t="s">
        <v>183</v>
      </c>
      <c r="G130" s="20"/>
      <c r="H130" s="20"/>
      <c r="I130" s="180"/>
      <c r="J130" s="20"/>
      <c r="K130" s="20"/>
      <c r="L130" s="23"/>
      <c r="M130" s="181"/>
      <c r="N130" s="182"/>
      <c r="O130" s="58"/>
      <c r="P130" s="58"/>
      <c r="Q130" s="58"/>
      <c r="R130" s="58"/>
      <c r="S130" s="58"/>
      <c r="T130" s="59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2" t="s">
        <v>120</v>
      </c>
      <c r="AU130" s="2" t="s">
        <v>82</v>
      </c>
    </row>
    <row r="131" spans="1:65" s="24" customFormat="1" ht="16.5" customHeight="1">
      <c r="A131" s="18"/>
      <c r="B131" s="19"/>
      <c r="C131" s="183" t="s">
        <v>126</v>
      </c>
      <c r="D131" s="183" t="s">
        <v>123</v>
      </c>
      <c r="E131" s="184" t="s">
        <v>165</v>
      </c>
      <c r="F131" s="185" t="s">
        <v>185</v>
      </c>
      <c r="G131" s="186" t="s">
        <v>135</v>
      </c>
      <c r="H131" s="187">
        <v>22</v>
      </c>
      <c r="I131" s="188"/>
      <c r="J131" s="189">
        <f>ROUND(I131*H131,2)</f>
        <v>0</v>
      </c>
      <c r="K131" s="190"/>
      <c r="L131" s="23"/>
      <c r="M131" s="191" t="s">
        <v>1</v>
      </c>
      <c r="N131" s="192" t="s">
        <v>39</v>
      </c>
      <c r="O131" s="58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R131" s="176" t="s">
        <v>119</v>
      </c>
      <c r="AT131" s="176" t="s">
        <v>123</v>
      </c>
      <c r="AU131" s="176" t="s">
        <v>82</v>
      </c>
      <c r="AY131" s="2" t="s">
        <v>117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2" t="s">
        <v>82</v>
      </c>
      <c r="BK131" s="177">
        <f>ROUND(I131*H131,2)</f>
        <v>0</v>
      </c>
      <c r="BL131" s="2" t="s">
        <v>119</v>
      </c>
      <c r="BM131" s="176" t="s">
        <v>186</v>
      </c>
    </row>
    <row r="132" spans="1:65" s="24" customFormat="1">
      <c r="A132" s="18"/>
      <c r="B132" s="19"/>
      <c r="C132" s="20"/>
      <c r="D132" s="178" t="s">
        <v>120</v>
      </c>
      <c r="E132" s="20"/>
      <c r="F132" s="179" t="s">
        <v>185</v>
      </c>
      <c r="G132" s="20"/>
      <c r="H132" s="20"/>
      <c r="I132" s="180"/>
      <c r="J132" s="20"/>
      <c r="K132" s="20"/>
      <c r="L132" s="23"/>
      <c r="M132" s="181"/>
      <c r="N132" s="182"/>
      <c r="O132" s="58"/>
      <c r="P132" s="58"/>
      <c r="Q132" s="58"/>
      <c r="R132" s="58"/>
      <c r="S132" s="58"/>
      <c r="T132" s="59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T132" s="2" t="s">
        <v>120</v>
      </c>
      <c r="AU132" s="2" t="s">
        <v>82</v>
      </c>
    </row>
    <row r="133" spans="1:65" s="24" customFormat="1" ht="16.5" customHeight="1">
      <c r="A133" s="18"/>
      <c r="B133" s="19"/>
      <c r="C133" s="183" t="s">
        <v>127</v>
      </c>
      <c r="D133" s="183" t="s">
        <v>123</v>
      </c>
      <c r="E133" s="184" t="s">
        <v>166</v>
      </c>
      <c r="F133" s="185" t="s">
        <v>187</v>
      </c>
      <c r="G133" s="186" t="s">
        <v>135</v>
      </c>
      <c r="H133" s="187">
        <v>2</v>
      </c>
      <c r="I133" s="188"/>
      <c r="J133" s="189">
        <f>ROUND(I133*H133,2)</f>
        <v>0</v>
      </c>
      <c r="K133" s="190"/>
      <c r="L133" s="23"/>
      <c r="M133" s="191" t="s">
        <v>1</v>
      </c>
      <c r="N133" s="192" t="s">
        <v>39</v>
      </c>
      <c r="O133" s="58"/>
      <c r="P133" s="174">
        <f>O133*H133</f>
        <v>0</v>
      </c>
      <c r="Q133" s="174">
        <v>0</v>
      </c>
      <c r="R133" s="174">
        <f>Q133*H133</f>
        <v>0</v>
      </c>
      <c r="S133" s="174">
        <v>0</v>
      </c>
      <c r="T133" s="175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76" t="s">
        <v>119</v>
      </c>
      <c r="AT133" s="176" t="s">
        <v>123</v>
      </c>
      <c r="AU133" s="176" t="s">
        <v>82</v>
      </c>
      <c r="AY133" s="2" t="s">
        <v>117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2" t="s">
        <v>82</v>
      </c>
      <c r="BK133" s="177">
        <f>ROUND(I133*H133,2)</f>
        <v>0</v>
      </c>
      <c r="BL133" s="2" t="s">
        <v>119</v>
      </c>
      <c r="BM133" s="176" t="s">
        <v>188</v>
      </c>
    </row>
    <row r="134" spans="1:65" s="24" customFormat="1">
      <c r="A134" s="18"/>
      <c r="B134" s="19"/>
      <c r="C134" s="20"/>
      <c r="D134" s="178" t="s">
        <v>120</v>
      </c>
      <c r="E134" s="20"/>
      <c r="F134" s="179" t="s">
        <v>187</v>
      </c>
      <c r="G134" s="20"/>
      <c r="H134" s="20"/>
      <c r="I134" s="180"/>
      <c r="J134" s="20"/>
      <c r="K134" s="20"/>
      <c r="L134" s="23"/>
      <c r="M134" s="181"/>
      <c r="N134" s="182"/>
      <c r="O134" s="58"/>
      <c r="P134" s="58"/>
      <c r="Q134" s="58"/>
      <c r="R134" s="58"/>
      <c r="S134" s="58"/>
      <c r="T134" s="59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T134" s="2" t="s">
        <v>120</v>
      </c>
      <c r="AU134" s="2" t="s">
        <v>82</v>
      </c>
    </row>
    <row r="135" spans="1:65" s="24" customFormat="1" ht="24.2" customHeight="1">
      <c r="A135" s="18"/>
      <c r="B135" s="19"/>
      <c r="C135" s="183" t="s">
        <v>128</v>
      </c>
      <c r="D135" s="183" t="s">
        <v>123</v>
      </c>
      <c r="E135" s="184" t="s">
        <v>167</v>
      </c>
      <c r="F135" s="185" t="s">
        <v>189</v>
      </c>
      <c r="G135" s="186" t="s">
        <v>141</v>
      </c>
      <c r="H135" s="187">
        <v>1</v>
      </c>
      <c r="I135" s="188"/>
      <c r="J135" s="189">
        <f>ROUND(I135*H135,2)</f>
        <v>0</v>
      </c>
      <c r="K135" s="190"/>
      <c r="L135" s="23"/>
      <c r="M135" s="191" t="s">
        <v>1</v>
      </c>
      <c r="N135" s="192" t="s">
        <v>39</v>
      </c>
      <c r="O135" s="58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R135" s="176" t="s">
        <v>119</v>
      </c>
      <c r="AT135" s="176" t="s">
        <v>123</v>
      </c>
      <c r="AU135" s="176" t="s">
        <v>82</v>
      </c>
      <c r="AY135" s="2" t="s">
        <v>117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2" t="s">
        <v>82</v>
      </c>
      <c r="BK135" s="177">
        <f>ROUND(I135*H135,2)</f>
        <v>0</v>
      </c>
      <c r="BL135" s="2" t="s">
        <v>119</v>
      </c>
      <c r="BM135" s="176" t="s">
        <v>190</v>
      </c>
    </row>
    <row r="136" spans="1:65" s="24" customFormat="1">
      <c r="A136" s="18"/>
      <c r="B136" s="19"/>
      <c r="C136" s="20"/>
      <c r="D136" s="178" t="s">
        <v>120</v>
      </c>
      <c r="E136" s="20"/>
      <c r="F136" s="179" t="s">
        <v>189</v>
      </c>
      <c r="G136" s="20"/>
      <c r="H136" s="20"/>
      <c r="I136" s="180"/>
      <c r="J136" s="20"/>
      <c r="K136" s="20"/>
      <c r="L136" s="23"/>
      <c r="M136" s="181"/>
      <c r="N136" s="182"/>
      <c r="O136" s="58"/>
      <c r="P136" s="58"/>
      <c r="Q136" s="58"/>
      <c r="R136" s="58"/>
      <c r="S136" s="58"/>
      <c r="T136" s="59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2" t="s">
        <v>120</v>
      </c>
      <c r="AU136" s="2" t="s">
        <v>82</v>
      </c>
    </row>
    <row r="137" spans="1:65" s="24" customFormat="1" ht="16.5" customHeight="1">
      <c r="A137" s="18"/>
      <c r="B137" s="19"/>
      <c r="C137" s="183" t="s">
        <v>129</v>
      </c>
      <c r="D137" s="183" t="s">
        <v>123</v>
      </c>
      <c r="E137" s="184" t="s">
        <v>191</v>
      </c>
      <c r="F137" s="185" t="s">
        <v>192</v>
      </c>
      <c r="G137" s="186" t="s">
        <v>141</v>
      </c>
      <c r="H137" s="187">
        <v>1</v>
      </c>
      <c r="I137" s="188"/>
      <c r="J137" s="189">
        <f>ROUND(I137*H137,2)</f>
        <v>0</v>
      </c>
      <c r="K137" s="190"/>
      <c r="L137" s="23"/>
      <c r="M137" s="191" t="s">
        <v>1</v>
      </c>
      <c r="N137" s="192" t="s">
        <v>39</v>
      </c>
      <c r="O137" s="58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176" t="s">
        <v>119</v>
      </c>
      <c r="AT137" s="176" t="s">
        <v>123</v>
      </c>
      <c r="AU137" s="176" t="s">
        <v>82</v>
      </c>
      <c r="AY137" s="2" t="s">
        <v>117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2" t="s">
        <v>82</v>
      </c>
      <c r="BK137" s="177">
        <f>ROUND(I137*H137,2)</f>
        <v>0</v>
      </c>
      <c r="BL137" s="2" t="s">
        <v>119</v>
      </c>
      <c r="BM137" s="176" t="s">
        <v>193</v>
      </c>
    </row>
    <row r="138" spans="1:65" s="24" customFormat="1">
      <c r="A138" s="18"/>
      <c r="B138" s="19"/>
      <c r="C138" s="20"/>
      <c r="D138" s="178" t="s">
        <v>120</v>
      </c>
      <c r="E138" s="20"/>
      <c r="F138" s="179" t="s">
        <v>192</v>
      </c>
      <c r="G138" s="20"/>
      <c r="H138" s="20"/>
      <c r="I138" s="180"/>
      <c r="J138" s="20"/>
      <c r="K138" s="20"/>
      <c r="L138" s="23"/>
      <c r="M138" s="181"/>
      <c r="N138" s="182"/>
      <c r="O138" s="58"/>
      <c r="P138" s="58"/>
      <c r="Q138" s="58"/>
      <c r="R138" s="58"/>
      <c r="S138" s="58"/>
      <c r="T138" s="59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T138" s="2" t="s">
        <v>120</v>
      </c>
      <c r="AU138" s="2" t="s">
        <v>82</v>
      </c>
    </row>
    <row r="139" spans="1:65" s="24" customFormat="1" ht="21.75" customHeight="1">
      <c r="A139" s="18"/>
      <c r="B139" s="19"/>
      <c r="C139" s="183" t="s">
        <v>130</v>
      </c>
      <c r="D139" s="183" t="s">
        <v>123</v>
      </c>
      <c r="E139" s="184" t="s">
        <v>194</v>
      </c>
      <c r="F139" s="185" t="s">
        <v>195</v>
      </c>
      <c r="G139" s="186" t="s">
        <v>124</v>
      </c>
      <c r="H139" s="187">
        <v>22</v>
      </c>
      <c r="I139" s="188"/>
      <c r="J139" s="189">
        <f>ROUND(I139*H139,2)</f>
        <v>0</v>
      </c>
      <c r="K139" s="190"/>
      <c r="L139" s="23"/>
      <c r="M139" s="191" t="s">
        <v>1</v>
      </c>
      <c r="N139" s="192" t="s">
        <v>39</v>
      </c>
      <c r="O139" s="58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76" t="s">
        <v>119</v>
      </c>
      <c r="AT139" s="176" t="s">
        <v>123</v>
      </c>
      <c r="AU139" s="176" t="s">
        <v>82</v>
      </c>
      <c r="AY139" s="2" t="s">
        <v>117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2" t="s">
        <v>82</v>
      </c>
      <c r="BK139" s="177">
        <f>ROUND(I139*H139,2)</f>
        <v>0</v>
      </c>
      <c r="BL139" s="2" t="s">
        <v>119</v>
      </c>
      <c r="BM139" s="176" t="s">
        <v>196</v>
      </c>
    </row>
    <row r="140" spans="1:65" s="24" customFormat="1">
      <c r="A140" s="18"/>
      <c r="B140" s="19"/>
      <c r="C140" s="20"/>
      <c r="D140" s="178" t="s">
        <v>120</v>
      </c>
      <c r="E140" s="20"/>
      <c r="F140" s="179" t="s">
        <v>195</v>
      </c>
      <c r="G140" s="20"/>
      <c r="H140" s="20"/>
      <c r="I140" s="180"/>
      <c r="J140" s="20"/>
      <c r="K140" s="20"/>
      <c r="L140" s="23"/>
      <c r="M140" s="181"/>
      <c r="N140" s="182"/>
      <c r="O140" s="58"/>
      <c r="P140" s="58"/>
      <c r="Q140" s="58"/>
      <c r="R140" s="58"/>
      <c r="S140" s="58"/>
      <c r="T140" s="59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2" t="s">
        <v>120</v>
      </c>
      <c r="AU140" s="2" t="s">
        <v>82</v>
      </c>
    </row>
    <row r="141" spans="1:65" s="24" customFormat="1" ht="16.5" customHeight="1">
      <c r="A141" s="18"/>
      <c r="B141" s="19"/>
      <c r="C141" s="183" t="s">
        <v>131</v>
      </c>
      <c r="D141" s="183" t="s">
        <v>123</v>
      </c>
      <c r="E141" s="184" t="s">
        <v>197</v>
      </c>
      <c r="F141" s="185" t="s">
        <v>198</v>
      </c>
      <c r="G141" s="186" t="s">
        <v>141</v>
      </c>
      <c r="H141" s="187">
        <v>1</v>
      </c>
      <c r="I141" s="188"/>
      <c r="J141" s="189">
        <f>ROUND(I141*H141,2)</f>
        <v>0</v>
      </c>
      <c r="K141" s="190"/>
      <c r="L141" s="23"/>
      <c r="M141" s="191" t="s">
        <v>1</v>
      </c>
      <c r="N141" s="192" t="s">
        <v>39</v>
      </c>
      <c r="O141" s="58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R141" s="176" t="s">
        <v>119</v>
      </c>
      <c r="AT141" s="176" t="s">
        <v>123</v>
      </c>
      <c r="AU141" s="176" t="s">
        <v>82</v>
      </c>
      <c r="AY141" s="2" t="s">
        <v>117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2" t="s">
        <v>82</v>
      </c>
      <c r="BK141" s="177">
        <f>ROUND(I141*H141,2)</f>
        <v>0</v>
      </c>
      <c r="BL141" s="2" t="s">
        <v>119</v>
      </c>
      <c r="BM141" s="176" t="s">
        <v>199</v>
      </c>
    </row>
    <row r="142" spans="1:65" s="24" customFormat="1">
      <c r="A142" s="18"/>
      <c r="B142" s="19"/>
      <c r="C142" s="20"/>
      <c r="D142" s="178" t="s">
        <v>120</v>
      </c>
      <c r="E142" s="20"/>
      <c r="F142" s="179" t="s">
        <v>198</v>
      </c>
      <c r="G142" s="20"/>
      <c r="H142" s="20"/>
      <c r="I142" s="180"/>
      <c r="J142" s="20"/>
      <c r="K142" s="20"/>
      <c r="L142" s="23"/>
      <c r="M142" s="181"/>
      <c r="N142" s="182"/>
      <c r="O142" s="58"/>
      <c r="P142" s="58"/>
      <c r="Q142" s="58"/>
      <c r="R142" s="58"/>
      <c r="S142" s="58"/>
      <c r="T142" s="59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T142" s="2" t="s">
        <v>120</v>
      </c>
      <c r="AU142" s="2" t="s">
        <v>82</v>
      </c>
    </row>
    <row r="143" spans="1:65" s="159" customFormat="1" ht="25.9" customHeight="1">
      <c r="B143" s="160"/>
      <c r="C143" s="161"/>
      <c r="D143" s="162" t="s">
        <v>73</v>
      </c>
      <c r="E143" s="163" t="s">
        <v>156</v>
      </c>
      <c r="F143" s="163" t="s">
        <v>200</v>
      </c>
      <c r="G143" s="161"/>
      <c r="H143" s="161"/>
      <c r="I143" s="164"/>
      <c r="J143" s="165">
        <f>BK143</f>
        <v>0</v>
      </c>
      <c r="K143" s="161"/>
      <c r="L143" s="166"/>
      <c r="M143" s="167"/>
      <c r="N143" s="168"/>
      <c r="O143" s="168"/>
      <c r="P143" s="169">
        <f>SUM(P144:P161)</f>
        <v>0</v>
      </c>
      <c r="Q143" s="168"/>
      <c r="R143" s="169">
        <f>SUM(R144:R161)</f>
        <v>0</v>
      </c>
      <c r="S143" s="168"/>
      <c r="T143" s="170">
        <f>SUM(T144:T161)</f>
        <v>0</v>
      </c>
      <c r="AR143" s="171" t="s">
        <v>82</v>
      </c>
      <c r="AT143" s="172" t="s">
        <v>73</v>
      </c>
      <c r="AU143" s="172" t="s">
        <v>74</v>
      </c>
      <c r="AY143" s="171" t="s">
        <v>117</v>
      </c>
      <c r="BK143" s="173">
        <f>SUM(BK144:BK161)</f>
        <v>0</v>
      </c>
    </row>
    <row r="144" spans="1:65" s="24" customFormat="1" ht="16.5" customHeight="1">
      <c r="A144" s="18"/>
      <c r="B144" s="19"/>
      <c r="C144" s="183" t="s">
        <v>132</v>
      </c>
      <c r="D144" s="183" t="s">
        <v>123</v>
      </c>
      <c r="E144" s="184" t="s">
        <v>168</v>
      </c>
      <c r="F144" s="185" t="s">
        <v>201</v>
      </c>
      <c r="G144" s="186" t="s">
        <v>124</v>
      </c>
      <c r="H144" s="187">
        <v>44</v>
      </c>
      <c r="I144" s="188"/>
      <c r="J144" s="189">
        <f>ROUND(I144*H144,2)</f>
        <v>0</v>
      </c>
      <c r="K144" s="190"/>
      <c r="L144" s="23"/>
      <c r="M144" s="191" t="s">
        <v>1</v>
      </c>
      <c r="N144" s="192" t="s">
        <v>39</v>
      </c>
      <c r="O144" s="58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R144" s="176" t="s">
        <v>119</v>
      </c>
      <c r="AT144" s="176" t="s">
        <v>123</v>
      </c>
      <c r="AU144" s="176" t="s">
        <v>82</v>
      </c>
      <c r="AY144" s="2" t="s">
        <v>117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2" t="s">
        <v>82</v>
      </c>
      <c r="BK144" s="177">
        <f>ROUND(I144*H144,2)</f>
        <v>0</v>
      </c>
      <c r="BL144" s="2" t="s">
        <v>119</v>
      </c>
      <c r="BM144" s="176" t="s">
        <v>202</v>
      </c>
    </row>
    <row r="145" spans="1:65" s="24" customFormat="1">
      <c r="A145" s="18"/>
      <c r="B145" s="19"/>
      <c r="C145" s="20"/>
      <c r="D145" s="178" t="s">
        <v>120</v>
      </c>
      <c r="E145" s="20"/>
      <c r="F145" s="179" t="s">
        <v>201</v>
      </c>
      <c r="G145" s="20"/>
      <c r="H145" s="20"/>
      <c r="I145" s="180"/>
      <c r="J145" s="20"/>
      <c r="K145" s="20"/>
      <c r="L145" s="23"/>
      <c r="M145" s="181"/>
      <c r="N145" s="182"/>
      <c r="O145" s="58"/>
      <c r="P145" s="58"/>
      <c r="Q145" s="58"/>
      <c r="R145" s="58"/>
      <c r="S145" s="58"/>
      <c r="T145" s="59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T145" s="2" t="s">
        <v>120</v>
      </c>
      <c r="AU145" s="2" t="s">
        <v>82</v>
      </c>
    </row>
    <row r="146" spans="1:65" s="24" customFormat="1" ht="16.5" customHeight="1">
      <c r="A146" s="18"/>
      <c r="B146" s="19"/>
      <c r="C146" s="183" t="s">
        <v>133</v>
      </c>
      <c r="D146" s="183" t="s">
        <v>123</v>
      </c>
      <c r="E146" s="184" t="s">
        <v>169</v>
      </c>
      <c r="F146" s="185" t="s">
        <v>203</v>
      </c>
      <c r="G146" s="186" t="s">
        <v>135</v>
      </c>
      <c r="H146" s="187">
        <v>35</v>
      </c>
      <c r="I146" s="188"/>
      <c r="J146" s="189">
        <f>ROUND(I146*H146,2)</f>
        <v>0</v>
      </c>
      <c r="K146" s="190"/>
      <c r="L146" s="23"/>
      <c r="M146" s="191" t="s">
        <v>1</v>
      </c>
      <c r="N146" s="192" t="s">
        <v>39</v>
      </c>
      <c r="O146" s="58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R146" s="176" t="s">
        <v>119</v>
      </c>
      <c r="AT146" s="176" t="s">
        <v>123</v>
      </c>
      <c r="AU146" s="176" t="s">
        <v>82</v>
      </c>
      <c r="AY146" s="2" t="s">
        <v>117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2" t="s">
        <v>82</v>
      </c>
      <c r="BK146" s="177">
        <f>ROUND(I146*H146,2)</f>
        <v>0</v>
      </c>
      <c r="BL146" s="2" t="s">
        <v>119</v>
      </c>
      <c r="BM146" s="176" t="s">
        <v>204</v>
      </c>
    </row>
    <row r="147" spans="1:65" s="24" customFormat="1">
      <c r="A147" s="18"/>
      <c r="B147" s="19"/>
      <c r="C147" s="20"/>
      <c r="D147" s="178" t="s">
        <v>120</v>
      </c>
      <c r="E147" s="20"/>
      <c r="F147" s="179" t="s">
        <v>203</v>
      </c>
      <c r="G147" s="20"/>
      <c r="H147" s="20"/>
      <c r="I147" s="180"/>
      <c r="J147" s="20"/>
      <c r="K147" s="20"/>
      <c r="L147" s="23"/>
      <c r="M147" s="181"/>
      <c r="N147" s="182"/>
      <c r="O147" s="58"/>
      <c r="P147" s="58"/>
      <c r="Q147" s="58"/>
      <c r="R147" s="58"/>
      <c r="S147" s="58"/>
      <c r="T147" s="59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T147" s="2" t="s">
        <v>120</v>
      </c>
      <c r="AU147" s="2" t="s">
        <v>82</v>
      </c>
    </row>
    <row r="148" spans="1:65" s="24" customFormat="1" ht="16.5" customHeight="1">
      <c r="A148" s="18"/>
      <c r="B148" s="19"/>
      <c r="C148" s="183" t="s">
        <v>134</v>
      </c>
      <c r="D148" s="183" t="s">
        <v>123</v>
      </c>
      <c r="E148" s="184" t="s">
        <v>170</v>
      </c>
      <c r="F148" s="185" t="s">
        <v>205</v>
      </c>
      <c r="G148" s="186" t="s">
        <v>135</v>
      </c>
      <c r="H148" s="187">
        <v>15</v>
      </c>
      <c r="I148" s="188"/>
      <c r="J148" s="189">
        <f>ROUND(I148*H148,2)</f>
        <v>0</v>
      </c>
      <c r="K148" s="190"/>
      <c r="L148" s="23"/>
      <c r="M148" s="191" t="s">
        <v>1</v>
      </c>
      <c r="N148" s="192" t="s">
        <v>39</v>
      </c>
      <c r="O148" s="58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R148" s="176" t="s">
        <v>119</v>
      </c>
      <c r="AT148" s="176" t="s">
        <v>123</v>
      </c>
      <c r="AU148" s="176" t="s">
        <v>82</v>
      </c>
      <c r="AY148" s="2" t="s">
        <v>117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2" t="s">
        <v>82</v>
      </c>
      <c r="BK148" s="177">
        <f>ROUND(I148*H148,2)</f>
        <v>0</v>
      </c>
      <c r="BL148" s="2" t="s">
        <v>119</v>
      </c>
      <c r="BM148" s="176" t="s">
        <v>206</v>
      </c>
    </row>
    <row r="149" spans="1:65" s="24" customFormat="1">
      <c r="A149" s="18"/>
      <c r="B149" s="19"/>
      <c r="C149" s="20"/>
      <c r="D149" s="178" t="s">
        <v>120</v>
      </c>
      <c r="E149" s="20"/>
      <c r="F149" s="179" t="s">
        <v>205</v>
      </c>
      <c r="G149" s="20"/>
      <c r="H149" s="20"/>
      <c r="I149" s="180"/>
      <c r="J149" s="20"/>
      <c r="K149" s="20"/>
      <c r="L149" s="23"/>
      <c r="M149" s="181"/>
      <c r="N149" s="182"/>
      <c r="O149" s="58"/>
      <c r="P149" s="58"/>
      <c r="Q149" s="58"/>
      <c r="R149" s="58"/>
      <c r="S149" s="58"/>
      <c r="T149" s="59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T149" s="2" t="s">
        <v>120</v>
      </c>
      <c r="AU149" s="2" t="s">
        <v>82</v>
      </c>
    </row>
    <row r="150" spans="1:65" s="24" customFormat="1" ht="16.5" customHeight="1">
      <c r="A150" s="18"/>
      <c r="B150" s="19"/>
      <c r="C150" s="183" t="s">
        <v>8</v>
      </c>
      <c r="D150" s="183" t="s">
        <v>123</v>
      </c>
      <c r="E150" s="184" t="s">
        <v>171</v>
      </c>
      <c r="F150" s="185" t="s">
        <v>207</v>
      </c>
      <c r="G150" s="186" t="s">
        <v>135</v>
      </c>
      <c r="H150" s="187">
        <v>2</v>
      </c>
      <c r="I150" s="188"/>
      <c r="J150" s="189">
        <f>ROUND(I150*H150,2)</f>
        <v>0</v>
      </c>
      <c r="K150" s="190"/>
      <c r="L150" s="23"/>
      <c r="M150" s="191" t="s">
        <v>1</v>
      </c>
      <c r="N150" s="192" t="s">
        <v>39</v>
      </c>
      <c r="O150" s="58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R150" s="176" t="s">
        <v>119</v>
      </c>
      <c r="AT150" s="176" t="s">
        <v>123</v>
      </c>
      <c r="AU150" s="176" t="s">
        <v>82</v>
      </c>
      <c r="AY150" s="2" t="s">
        <v>117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2" t="s">
        <v>82</v>
      </c>
      <c r="BK150" s="177">
        <f>ROUND(I150*H150,2)</f>
        <v>0</v>
      </c>
      <c r="BL150" s="2" t="s">
        <v>119</v>
      </c>
      <c r="BM150" s="176" t="s">
        <v>208</v>
      </c>
    </row>
    <row r="151" spans="1:65" s="24" customFormat="1">
      <c r="A151" s="18"/>
      <c r="B151" s="19"/>
      <c r="C151" s="20"/>
      <c r="D151" s="178" t="s">
        <v>120</v>
      </c>
      <c r="E151" s="20"/>
      <c r="F151" s="179" t="s">
        <v>207</v>
      </c>
      <c r="G151" s="20"/>
      <c r="H151" s="20"/>
      <c r="I151" s="180"/>
      <c r="J151" s="20"/>
      <c r="K151" s="20"/>
      <c r="L151" s="23"/>
      <c r="M151" s="181"/>
      <c r="N151" s="182"/>
      <c r="O151" s="58"/>
      <c r="P151" s="58"/>
      <c r="Q151" s="58"/>
      <c r="R151" s="58"/>
      <c r="S151" s="58"/>
      <c r="T151" s="59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T151" s="2" t="s">
        <v>120</v>
      </c>
      <c r="AU151" s="2" t="s">
        <v>82</v>
      </c>
    </row>
    <row r="152" spans="1:65" s="24" customFormat="1" ht="16.5" customHeight="1">
      <c r="A152" s="18"/>
      <c r="B152" s="19"/>
      <c r="C152" s="183" t="s">
        <v>119</v>
      </c>
      <c r="D152" s="183" t="s">
        <v>123</v>
      </c>
      <c r="E152" s="184" t="s">
        <v>209</v>
      </c>
      <c r="F152" s="185" t="s">
        <v>210</v>
      </c>
      <c r="G152" s="186" t="s">
        <v>211</v>
      </c>
      <c r="H152" s="187">
        <v>1</v>
      </c>
      <c r="I152" s="188"/>
      <c r="J152" s="189">
        <f>ROUND(I152*H152,2)</f>
        <v>0</v>
      </c>
      <c r="K152" s="190"/>
      <c r="L152" s="23"/>
      <c r="M152" s="191" t="s">
        <v>1</v>
      </c>
      <c r="N152" s="192" t="s">
        <v>39</v>
      </c>
      <c r="O152" s="58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R152" s="176" t="s">
        <v>119</v>
      </c>
      <c r="AT152" s="176" t="s">
        <v>123</v>
      </c>
      <c r="AU152" s="176" t="s">
        <v>82</v>
      </c>
      <c r="AY152" s="2" t="s">
        <v>117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2" t="s">
        <v>82</v>
      </c>
      <c r="BK152" s="177">
        <f>ROUND(I152*H152,2)</f>
        <v>0</v>
      </c>
      <c r="BL152" s="2" t="s">
        <v>119</v>
      </c>
      <c r="BM152" s="176" t="s">
        <v>212</v>
      </c>
    </row>
    <row r="153" spans="1:65" s="24" customFormat="1">
      <c r="A153" s="18"/>
      <c r="B153" s="19"/>
      <c r="C153" s="20"/>
      <c r="D153" s="178" t="s">
        <v>120</v>
      </c>
      <c r="E153" s="20"/>
      <c r="F153" s="179" t="s">
        <v>210</v>
      </c>
      <c r="G153" s="20"/>
      <c r="H153" s="20"/>
      <c r="I153" s="180"/>
      <c r="J153" s="20"/>
      <c r="K153" s="20"/>
      <c r="L153" s="23"/>
      <c r="M153" s="181"/>
      <c r="N153" s="182"/>
      <c r="O153" s="58"/>
      <c r="P153" s="58"/>
      <c r="Q153" s="58"/>
      <c r="R153" s="58"/>
      <c r="S153" s="58"/>
      <c r="T153" s="59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T153" s="2" t="s">
        <v>120</v>
      </c>
      <c r="AU153" s="2" t="s">
        <v>82</v>
      </c>
    </row>
    <row r="154" spans="1:65" s="24" customFormat="1" ht="16.5" customHeight="1">
      <c r="A154" s="18"/>
      <c r="B154" s="19"/>
      <c r="C154" s="183" t="s">
        <v>136</v>
      </c>
      <c r="D154" s="183" t="s">
        <v>123</v>
      </c>
      <c r="E154" s="184" t="s">
        <v>213</v>
      </c>
      <c r="F154" s="185" t="s">
        <v>214</v>
      </c>
      <c r="G154" s="186" t="s">
        <v>124</v>
      </c>
      <c r="H154" s="187">
        <v>15</v>
      </c>
      <c r="I154" s="188"/>
      <c r="J154" s="189">
        <f>ROUND(I154*H154,2)</f>
        <v>0</v>
      </c>
      <c r="K154" s="190"/>
      <c r="L154" s="23"/>
      <c r="M154" s="191" t="s">
        <v>1</v>
      </c>
      <c r="N154" s="192" t="s">
        <v>39</v>
      </c>
      <c r="O154" s="58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R154" s="176" t="s">
        <v>119</v>
      </c>
      <c r="AT154" s="176" t="s">
        <v>123</v>
      </c>
      <c r="AU154" s="176" t="s">
        <v>82</v>
      </c>
      <c r="AY154" s="2" t="s">
        <v>117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2" t="s">
        <v>82</v>
      </c>
      <c r="BK154" s="177">
        <f>ROUND(I154*H154,2)</f>
        <v>0</v>
      </c>
      <c r="BL154" s="2" t="s">
        <v>119</v>
      </c>
      <c r="BM154" s="176" t="s">
        <v>215</v>
      </c>
    </row>
    <row r="155" spans="1:65" s="24" customFormat="1">
      <c r="A155" s="18"/>
      <c r="B155" s="19"/>
      <c r="C155" s="20"/>
      <c r="D155" s="178" t="s">
        <v>120</v>
      </c>
      <c r="E155" s="20"/>
      <c r="F155" s="179" t="s">
        <v>214</v>
      </c>
      <c r="G155" s="20"/>
      <c r="H155" s="20"/>
      <c r="I155" s="180"/>
      <c r="J155" s="20"/>
      <c r="K155" s="20"/>
      <c r="L155" s="23"/>
      <c r="M155" s="181"/>
      <c r="N155" s="182"/>
      <c r="O155" s="58"/>
      <c r="P155" s="58"/>
      <c r="Q155" s="58"/>
      <c r="R155" s="58"/>
      <c r="S155" s="58"/>
      <c r="T155" s="59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T155" s="2" t="s">
        <v>120</v>
      </c>
      <c r="AU155" s="2" t="s">
        <v>82</v>
      </c>
    </row>
    <row r="156" spans="1:65" s="24" customFormat="1" ht="16.5" customHeight="1">
      <c r="A156" s="18"/>
      <c r="B156" s="19"/>
      <c r="C156" s="183" t="s">
        <v>137</v>
      </c>
      <c r="D156" s="183" t="s">
        <v>123</v>
      </c>
      <c r="E156" s="184" t="s">
        <v>216</v>
      </c>
      <c r="F156" s="185" t="s">
        <v>217</v>
      </c>
      <c r="G156" s="186" t="s">
        <v>141</v>
      </c>
      <c r="H156" s="187">
        <v>1</v>
      </c>
      <c r="I156" s="188"/>
      <c r="J156" s="189">
        <f>ROUND(I156*H156,2)</f>
        <v>0</v>
      </c>
      <c r="K156" s="190"/>
      <c r="L156" s="23"/>
      <c r="M156" s="191" t="s">
        <v>1</v>
      </c>
      <c r="N156" s="192" t="s">
        <v>39</v>
      </c>
      <c r="O156" s="58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R156" s="176" t="s">
        <v>119</v>
      </c>
      <c r="AT156" s="176" t="s">
        <v>123</v>
      </c>
      <c r="AU156" s="176" t="s">
        <v>82</v>
      </c>
      <c r="AY156" s="2" t="s">
        <v>117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2" t="s">
        <v>82</v>
      </c>
      <c r="BK156" s="177">
        <f>ROUND(I156*H156,2)</f>
        <v>0</v>
      </c>
      <c r="BL156" s="2" t="s">
        <v>119</v>
      </c>
      <c r="BM156" s="176" t="s">
        <v>218</v>
      </c>
    </row>
    <row r="157" spans="1:65" s="24" customFormat="1">
      <c r="A157" s="18"/>
      <c r="B157" s="19"/>
      <c r="C157" s="20"/>
      <c r="D157" s="178" t="s">
        <v>120</v>
      </c>
      <c r="E157" s="20"/>
      <c r="F157" s="179" t="s">
        <v>217</v>
      </c>
      <c r="G157" s="20"/>
      <c r="H157" s="20"/>
      <c r="I157" s="180"/>
      <c r="J157" s="20"/>
      <c r="K157" s="20"/>
      <c r="L157" s="23"/>
      <c r="M157" s="181"/>
      <c r="N157" s="182"/>
      <c r="O157" s="58"/>
      <c r="P157" s="58"/>
      <c r="Q157" s="58"/>
      <c r="R157" s="58"/>
      <c r="S157" s="58"/>
      <c r="T157" s="59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T157" s="2" t="s">
        <v>120</v>
      </c>
      <c r="AU157" s="2" t="s">
        <v>82</v>
      </c>
    </row>
    <row r="158" spans="1:65" s="24" customFormat="1" ht="16.5" customHeight="1">
      <c r="A158" s="18"/>
      <c r="B158" s="19"/>
      <c r="C158" s="183" t="s">
        <v>138</v>
      </c>
      <c r="D158" s="183" t="s">
        <v>123</v>
      </c>
      <c r="E158" s="184" t="s">
        <v>219</v>
      </c>
      <c r="F158" s="185" t="s">
        <v>220</v>
      </c>
      <c r="G158" s="186" t="s">
        <v>135</v>
      </c>
      <c r="H158" s="187">
        <v>2</v>
      </c>
      <c r="I158" s="188"/>
      <c r="J158" s="189">
        <f>ROUND(I158*H158,2)</f>
        <v>0</v>
      </c>
      <c r="K158" s="190"/>
      <c r="L158" s="23"/>
      <c r="M158" s="191" t="s">
        <v>1</v>
      </c>
      <c r="N158" s="192" t="s">
        <v>39</v>
      </c>
      <c r="O158" s="58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R158" s="176" t="s">
        <v>119</v>
      </c>
      <c r="AT158" s="176" t="s">
        <v>123</v>
      </c>
      <c r="AU158" s="176" t="s">
        <v>82</v>
      </c>
      <c r="AY158" s="2" t="s">
        <v>117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2" t="s">
        <v>82</v>
      </c>
      <c r="BK158" s="177">
        <f>ROUND(I158*H158,2)</f>
        <v>0</v>
      </c>
      <c r="BL158" s="2" t="s">
        <v>119</v>
      </c>
      <c r="BM158" s="176" t="s">
        <v>221</v>
      </c>
    </row>
    <row r="159" spans="1:65" s="24" customFormat="1">
      <c r="A159" s="18"/>
      <c r="B159" s="19"/>
      <c r="C159" s="20"/>
      <c r="D159" s="178" t="s">
        <v>120</v>
      </c>
      <c r="E159" s="20"/>
      <c r="F159" s="179" t="s">
        <v>220</v>
      </c>
      <c r="G159" s="20"/>
      <c r="H159" s="20"/>
      <c r="I159" s="180"/>
      <c r="J159" s="20"/>
      <c r="K159" s="20"/>
      <c r="L159" s="23"/>
      <c r="M159" s="181"/>
      <c r="N159" s="182"/>
      <c r="O159" s="58"/>
      <c r="P159" s="58"/>
      <c r="Q159" s="58"/>
      <c r="R159" s="58"/>
      <c r="S159" s="58"/>
      <c r="T159" s="59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T159" s="2" t="s">
        <v>120</v>
      </c>
      <c r="AU159" s="2" t="s">
        <v>82</v>
      </c>
    </row>
    <row r="160" spans="1:65" s="24" customFormat="1" ht="16.5" customHeight="1">
      <c r="A160" s="18"/>
      <c r="B160" s="19"/>
      <c r="C160" s="183" t="s">
        <v>139</v>
      </c>
      <c r="D160" s="183" t="s">
        <v>123</v>
      </c>
      <c r="E160" s="184" t="s">
        <v>222</v>
      </c>
      <c r="F160" s="185" t="s">
        <v>223</v>
      </c>
      <c r="G160" s="186" t="s">
        <v>135</v>
      </c>
      <c r="H160" s="187">
        <v>8</v>
      </c>
      <c r="I160" s="188"/>
      <c r="J160" s="189">
        <f>ROUND(I160*H160,2)</f>
        <v>0</v>
      </c>
      <c r="K160" s="190"/>
      <c r="L160" s="23"/>
      <c r="M160" s="191" t="s">
        <v>1</v>
      </c>
      <c r="N160" s="192" t="s">
        <v>39</v>
      </c>
      <c r="O160" s="58"/>
      <c r="P160" s="174">
        <f>O160*H160</f>
        <v>0</v>
      </c>
      <c r="Q160" s="174">
        <v>0</v>
      </c>
      <c r="R160" s="174">
        <f>Q160*H160</f>
        <v>0</v>
      </c>
      <c r="S160" s="174">
        <v>0</v>
      </c>
      <c r="T160" s="175">
        <f>S160*H160</f>
        <v>0</v>
      </c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R160" s="176" t="s">
        <v>119</v>
      </c>
      <c r="AT160" s="176" t="s">
        <v>123</v>
      </c>
      <c r="AU160" s="176" t="s">
        <v>82</v>
      </c>
      <c r="AY160" s="2" t="s">
        <v>117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2" t="s">
        <v>82</v>
      </c>
      <c r="BK160" s="177">
        <f>ROUND(I160*H160,2)</f>
        <v>0</v>
      </c>
      <c r="BL160" s="2" t="s">
        <v>119</v>
      </c>
      <c r="BM160" s="176" t="s">
        <v>224</v>
      </c>
    </row>
    <row r="161" spans="1:65" s="24" customFormat="1">
      <c r="A161" s="18"/>
      <c r="B161" s="19"/>
      <c r="C161" s="20"/>
      <c r="D161" s="178" t="s">
        <v>120</v>
      </c>
      <c r="E161" s="20"/>
      <c r="F161" s="179" t="s">
        <v>223</v>
      </c>
      <c r="G161" s="20"/>
      <c r="H161" s="20"/>
      <c r="I161" s="180"/>
      <c r="J161" s="20"/>
      <c r="K161" s="20"/>
      <c r="L161" s="23"/>
      <c r="M161" s="181"/>
      <c r="N161" s="182"/>
      <c r="O161" s="58"/>
      <c r="P161" s="58"/>
      <c r="Q161" s="58"/>
      <c r="R161" s="58"/>
      <c r="S161" s="58"/>
      <c r="T161" s="59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T161" s="2" t="s">
        <v>120</v>
      </c>
      <c r="AU161" s="2" t="s">
        <v>82</v>
      </c>
    </row>
    <row r="162" spans="1:65" s="159" customFormat="1" ht="25.9" customHeight="1">
      <c r="B162" s="160"/>
      <c r="C162" s="161"/>
      <c r="D162" s="162" t="s">
        <v>73</v>
      </c>
      <c r="E162" s="163" t="s">
        <v>157</v>
      </c>
      <c r="F162" s="163" t="s">
        <v>152</v>
      </c>
      <c r="G162" s="161"/>
      <c r="H162" s="161"/>
      <c r="I162" s="164"/>
      <c r="J162" s="165">
        <f>BK162</f>
        <v>0</v>
      </c>
      <c r="K162" s="161"/>
      <c r="L162" s="166"/>
      <c r="M162" s="167"/>
      <c r="N162" s="168"/>
      <c r="O162" s="168"/>
      <c r="P162" s="169">
        <f>SUM(P163:P190)</f>
        <v>0</v>
      </c>
      <c r="Q162" s="168"/>
      <c r="R162" s="169">
        <f>SUM(R163:R190)</f>
        <v>0</v>
      </c>
      <c r="S162" s="168"/>
      <c r="T162" s="170">
        <f>SUM(T163:T190)</f>
        <v>0</v>
      </c>
      <c r="AR162" s="171" t="s">
        <v>82</v>
      </c>
      <c r="AT162" s="172" t="s">
        <v>73</v>
      </c>
      <c r="AU162" s="172" t="s">
        <v>74</v>
      </c>
      <c r="AY162" s="171" t="s">
        <v>117</v>
      </c>
      <c r="BK162" s="173">
        <f>SUM(BK163:BK190)</f>
        <v>0</v>
      </c>
    </row>
    <row r="163" spans="1:65" s="24" customFormat="1" ht="16.5" customHeight="1">
      <c r="A163" s="18"/>
      <c r="B163" s="19"/>
      <c r="C163" s="183" t="s">
        <v>7</v>
      </c>
      <c r="D163" s="183" t="s">
        <v>123</v>
      </c>
      <c r="E163" s="184" t="s">
        <v>158</v>
      </c>
      <c r="F163" s="185" t="s">
        <v>225</v>
      </c>
      <c r="G163" s="186" t="s">
        <v>135</v>
      </c>
      <c r="H163" s="187">
        <v>4</v>
      </c>
      <c r="I163" s="188"/>
      <c r="J163" s="189">
        <f>ROUND(I163*H163,2)</f>
        <v>0</v>
      </c>
      <c r="K163" s="190"/>
      <c r="L163" s="23"/>
      <c r="M163" s="191" t="s">
        <v>1</v>
      </c>
      <c r="N163" s="192" t="s">
        <v>39</v>
      </c>
      <c r="O163" s="58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76" t="s">
        <v>119</v>
      </c>
      <c r="AT163" s="176" t="s">
        <v>123</v>
      </c>
      <c r="AU163" s="176" t="s">
        <v>82</v>
      </c>
      <c r="AY163" s="2" t="s">
        <v>117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2" t="s">
        <v>82</v>
      </c>
      <c r="BK163" s="177">
        <f>ROUND(I163*H163,2)</f>
        <v>0</v>
      </c>
      <c r="BL163" s="2" t="s">
        <v>119</v>
      </c>
      <c r="BM163" s="176" t="s">
        <v>226</v>
      </c>
    </row>
    <row r="164" spans="1:65" s="24" customFormat="1">
      <c r="A164" s="18"/>
      <c r="B164" s="19"/>
      <c r="C164" s="20"/>
      <c r="D164" s="178" t="s">
        <v>120</v>
      </c>
      <c r="E164" s="20"/>
      <c r="F164" s="179" t="s">
        <v>225</v>
      </c>
      <c r="G164" s="20"/>
      <c r="H164" s="20"/>
      <c r="I164" s="180"/>
      <c r="J164" s="20"/>
      <c r="K164" s="20"/>
      <c r="L164" s="23"/>
      <c r="M164" s="181"/>
      <c r="N164" s="182"/>
      <c r="O164" s="58"/>
      <c r="P164" s="58"/>
      <c r="Q164" s="58"/>
      <c r="R164" s="58"/>
      <c r="S164" s="58"/>
      <c r="T164" s="59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2" t="s">
        <v>120</v>
      </c>
      <c r="AU164" s="2" t="s">
        <v>82</v>
      </c>
    </row>
    <row r="165" spans="1:65" s="24" customFormat="1" ht="16.5" customHeight="1">
      <c r="A165" s="18"/>
      <c r="B165" s="19"/>
      <c r="C165" s="183" t="s">
        <v>140</v>
      </c>
      <c r="D165" s="183" t="s">
        <v>123</v>
      </c>
      <c r="E165" s="184" t="s">
        <v>159</v>
      </c>
      <c r="F165" s="185" t="s">
        <v>227</v>
      </c>
      <c r="G165" s="186" t="s">
        <v>135</v>
      </c>
      <c r="H165" s="187">
        <v>1</v>
      </c>
      <c r="I165" s="188"/>
      <c r="J165" s="189">
        <f>ROUND(I165*H165,2)</f>
        <v>0</v>
      </c>
      <c r="K165" s="190"/>
      <c r="L165" s="23"/>
      <c r="M165" s="191" t="s">
        <v>1</v>
      </c>
      <c r="N165" s="192" t="s">
        <v>39</v>
      </c>
      <c r="O165" s="58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176" t="s">
        <v>119</v>
      </c>
      <c r="AT165" s="176" t="s">
        <v>123</v>
      </c>
      <c r="AU165" s="176" t="s">
        <v>82</v>
      </c>
      <c r="AY165" s="2" t="s">
        <v>117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2" t="s">
        <v>82</v>
      </c>
      <c r="BK165" s="177">
        <f>ROUND(I165*H165,2)</f>
        <v>0</v>
      </c>
      <c r="BL165" s="2" t="s">
        <v>119</v>
      </c>
      <c r="BM165" s="176" t="s">
        <v>228</v>
      </c>
    </row>
    <row r="166" spans="1:65" s="24" customFormat="1">
      <c r="A166" s="18"/>
      <c r="B166" s="19"/>
      <c r="C166" s="20"/>
      <c r="D166" s="178" t="s">
        <v>120</v>
      </c>
      <c r="E166" s="20"/>
      <c r="F166" s="179" t="s">
        <v>227</v>
      </c>
      <c r="G166" s="20"/>
      <c r="H166" s="20"/>
      <c r="I166" s="180"/>
      <c r="J166" s="20"/>
      <c r="K166" s="20"/>
      <c r="L166" s="23"/>
      <c r="M166" s="181"/>
      <c r="N166" s="182"/>
      <c r="O166" s="58"/>
      <c r="P166" s="58"/>
      <c r="Q166" s="58"/>
      <c r="R166" s="58"/>
      <c r="S166" s="58"/>
      <c r="T166" s="59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T166" s="2" t="s">
        <v>120</v>
      </c>
      <c r="AU166" s="2" t="s">
        <v>82</v>
      </c>
    </row>
    <row r="167" spans="1:65" s="24" customFormat="1" ht="16.5" customHeight="1">
      <c r="A167" s="18"/>
      <c r="B167" s="19"/>
      <c r="C167" s="183" t="s">
        <v>142</v>
      </c>
      <c r="D167" s="183" t="s">
        <v>123</v>
      </c>
      <c r="E167" s="184" t="s">
        <v>229</v>
      </c>
      <c r="F167" s="185" t="s">
        <v>230</v>
      </c>
      <c r="G167" s="186" t="s">
        <v>141</v>
      </c>
      <c r="H167" s="187">
        <v>1</v>
      </c>
      <c r="I167" s="188"/>
      <c r="J167" s="189">
        <f>ROUND(I167*H167,2)</f>
        <v>0</v>
      </c>
      <c r="K167" s="190"/>
      <c r="L167" s="23"/>
      <c r="M167" s="191" t="s">
        <v>1</v>
      </c>
      <c r="N167" s="192" t="s">
        <v>39</v>
      </c>
      <c r="O167" s="58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R167" s="176" t="s">
        <v>119</v>
      </c>
      <c r="AT167" s="176" t="s">
        <v>123</v>
      </c>
      <c r="AU167" s="176" t="s">
        <v>82</v>
      </c>
      <c r="AY167" s="2" t="s">
        <v>117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2" t="s">
        <v>82</v>
      </c>
      <c r="BK167" s="177">
        <f>ROUND(I167*H167,2)</f>
        <v>0</v>
      </c>
      <c r="BL167" s="2" t="s">
        <v>119</v>
      </c>
      <c r="BM167" s="176" t="s">
        <v>231</v>
      </c>
    </row>
    <row r="168" spans="1:65" s="24" customFormat="1">
      <c r="A168" s="18"/>
      <c r="B168" s="19"/>
      <c r="C168" s="20"/>
      <c r="D168" s="178" t="s">
        <v>120</v>
      </c>
      <c r="E168" s="20"/>
      <c r="F168" s="179" t="s">
        <v>230</v>
      </c>
      <c r="G168" s="20"/>
      <c r="H168" s="20"/>
      <c r="I168" s="180"/>
      <c r="J168" s="20"/>
      <c r="K168" s="20"/>
      <c r="L168" s="23"/>
      <c r="M168" s="181"/>
      <c r="N168" s="182"/>
      <c r="O168" s="58"/>
      <c r="P168" s="58"/>
      <c r="Q168" s="58"/>
      <c r="R168" s="58"/>
      <c r="S168" s="58"/>
      <c r="T168" s="59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T168" s="2" t="s">
        <v>120</v>
      </c>
      <c r="AU168" s="2" t="s">
        <v>82</v>
      </c>
    </row>
    <row r="169" spans="1:65" s="24" customFormat="1" ht="16.5" customHeight="1">
      <c r="A169" s="18"/>
      <c r="B169" s="19"/>
      <c r="C169" s="183" t="s">
        <v>143</v>
      </c>
      <c r="D169" s="183" t="s">
        <v>123</v>
      </c>
      <c r="E169" s="184" t="s">
        <v>232</v>
      </c>
      <c r="F169" s="185" t="s">
        <v>233</v>
      </c>
      <c r="G169" s="186" t="s">
        <v>141</v>
      </c>
      <c r="H169" s="187">
        <v>1</v>
      </c>
      <c r="I169" s="188"/>
      <c r="J169" s="189">
        <f>ROUND(I169*H169,2)</f>
        <v>0</v>
      </c>
      <c r="K169" s="190"/>
      <c r="L169" s="23"/>
      <c r="M169" s="191" t="s">
        <v>1</v>
      </c>
      <c r="N169" s="192" t="s">
        <v>39</v>
      </c>
      <c r="O169" s="58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76" t="s">
        <v>119</v>
      </c>
      <c r="AT169" s="176" t="s">
        <v>123</v>
      </c>
      <c r="AU169" s="176" t="s">
        <v>82</v>
      </c>
      <c r="AY169" s="2" t="s">
        <v>117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2" t="s">
        <v>82</v>
      </c>
      <c r="BK169" s="177">
        <f>ROUND(I169*H169,2)</f>
        <v>0</v>
      </c>
      <c r="BL169" s="2" t="s">
        <v>119</v>
      </c>
      <c r="BM169" s="176" t="s">
        <v>234</v>
      </c>
    </row>
    <row r="170" spans="1:65" s="24" customFormat="1">
      <c r="A170" s="18"/>
      <c r="B170" s="19"/>
      <c r="C170" s="20"/>
      <c r="D170" s="178" t="s">
        <v>120</v>
      </c>
      <c r="E170" s="20"/>
      <c r="F170" s="179" t="s">
        <v>233</v>
      </c>
      <c r="G170" s="20"/>
      <c r="H170" s="20"/>
      <c r="I170" s="180"/>
      <c r="J170" s="20"/>
      <c r="K170" s="20"/>
      <c r="L170" s="23"/>
      <c r="M170" s="181"/>
      <c r="N170" s="182"/>
      <c r="O170" s="58"/>
      <c r="P170" s="58"/>
      <c r="Q170" s="58"/>
      <c r="R170" s="58"/>
      <c r="S170" s="58"/>
      <c r="T170" s="59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T170" s="2" t="s">
        <v>120</v>
      </c>
      <c r="AU170" s="2" t="s">
        <v>82</v>
      </c>
    </row>
    <row r="171" spans="1:65" s="24" customFormat="1" ht="16.5" customHeight="1">
      <c r="A171" s="18"/>
      <c r="B171" s="19"/>
      <c r="C171" s="183" t="s">
        <v>144</v>
      </c>
      <c r="D171" s="183" t="s">
        <v>123</v>
      </c>
      <c r="E171" s="184" t="s">
        <v>235</v>
      </c>
      <c r="F171" s="185" t="s">
        <v>236</v>
      </c>
      <c r="G171" s="186" t="s">
        <v>141</v>
      </c>
      <c r="H171" s="187">
        <v>1</v>
      </c>
      <c r="I171" s="188"/>
      <c r="J171" s="189">
        <f>ROUND(I171*H171,2)</f>
        <v>0</v>
      </c>
      <c r="K171" s="190"/>
      <c r="L171" s="23"/>
      <c r="M171" s="191" t="s">
        <v>1</v>
      </c>
      <c r="N171" s="192" t="s">
        <v>39</v>
      </c>
      <c r="O171" s="58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R171" s="176" t="s">
        <v>119</v>
      </c>
      <c r="AT171" s="176" t="s">
        <v>123</v>
      </c>
      <c r="AU171" s="176" t="s">
        <v>82</v>
      </c>
      <c r="AY171" s="2" t="s">
        <v>117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2" t="s">
        <v>82</v>
      </c>
      <c r="BK171" s="177">
        <f>ROUND(I171*H171,2)</f>
        <v>0</v>
      </c>
      <c r="BL171" s="2" t="s">
        <v>119</v>
      </c>
      <c r="BM171" s="176" t="s">
        <v>237</v>
      </c>
    </row>
    <row r="172" spans="1:65" s="24" customFormat="1">
      <c r="A172" s="18"/>
      <c r="B172" s="19"/>
      <c r="C172" s="20"/>
      <c r="D172" s="178" t="s">
        <v>120</v>
      </c>
      <c r="E172" s="20"/>
      <c r="F172" s="179" t="s">
        <v>236</v>
      </c>
      <c r="G172" s="20"/>
      <c r="H172" s="20"/>
      <c r="I172" s="180"/>
      <c r="J172" s="20"/>
      <c r="K172" s="20"/>
      <c r="L172" s="23"/>
      <c r="M172" s="181"/>
      <c r="N172" s="182"/>
      <c r="O172" s="58"/>
      <c r="P172" s="58"/>
      <c r="Q172" s="58"/>
      <c r="R172" s="58"/>
      <c r="S172" s="58"/>
      <c r="T172" s="59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T172" s="2" t="s">
        <v>120</v>
      </c>
      <c r="AU172" s="2" t="s">
        <v>82</v>
      </c>
    </row>
    <row r="173" spans="1:65" s="24" customFormat="1" ht="16.5" customHeight="1">
      <c r="A173" s="18"/>
      <c r="B173" s="19"/>
      <c r="C173" s="183" t="s">
        <v>145</v>
      </c>
      <c r="D173" s="183" t="s">
        <v>123</v>
      </c>
      <c r="E173" s="184" t="s">
        <v>238</v>
      </c>
      <c r="F173" s="185" t="s">
        <v>239</v>
      </c>
      <c r="G173" s="186" t="s">
        <v>141</v>
      </c>
      <c r="H173" s="187">
        <v>1</v>
      </c>
      <c r="I173" s="188"/>
      <c r="J173" s="189">
        <f>ROUND(I173*H173,2)</f>
        <v>0</v>
      </c>
      <c r="K173" s="190"/>
      <c r="L173" s="23"/>
      <c r="M173" s="191" t="s">
        <v>1</v>
      </c>
      <c r="N173" s="192" t="s">
        <v>39</v>
      </c>
      <c r="O173" s="58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R173" s="176" t="s">
        <v>119</v>
      </c>
      <c r="AT173" s="176" t="s">
        <v>123</v>
      </c>
      <c r="AU173" s="176" t="s">
        <v>82</v>
      </c>
      <c r="AY173" s="2" t="s">
        <v>117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2" t="s">
        <v>82</v>
      </c>
      <c r="BK173" s="177">
        <f>ROUND(I173*H173,2)</f>
        <v>0</v>
      </c>
      <c r="BL173" s="2" t="s">
        <v>119</v>
      </c>
      <c r="BM173" s="176" t="s">
        <v>240</v>
      </c>
    </row>
    <row r="174" spans="1:65" s="24" customFormat="1">
      <c r="A174" s="18"/>
      <c r="B174" s="19"/>
      <c r="C174" s="20"/>
      <c r="D174" s="178" t="s">
        <v>120</v>
      </c>
      <c r="E174" s="20"/>
      <c r="F174" s="179" t="s">
        <v>239</v>
      </c>
      <c r="G174" s="20"/>
      <c r="H174" s="20"/>
      <c r="I174" s="180"/>
      <c r="J174" s="20"/>
      <c r="K174" s="20"/>
      <c r="L174" s="23"/>
      <c r="M174" s="181"/>
      <c r="N174" s="182"/>
      <c r="O174" s="58"/>
      <c r="P174" s="58"/>
      <c r="Q174" s="58"/>
      <c r="R174" s="58"/>
      <c r="S174" s="58"/>
      <c r="T174" s="59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T174" s="2" t="s">
        <v>120</v>
      </c>
      <c r="AU174" s="2" t="s">
        <v>82</v>
      </c>
    </row>
    <row r="175" spans="1:65" s="24" customFormat="1" ht="16.5" customHeight="1">
      <c r="A175" s="18"/>
      <c r="B175" s="19"/>
      <c r="C175" s="183" t="s">
        <v>146</v>
      </c>
      <c r="D175" s="183" t="s">
        <v>123</v>
      </c>
      <c r="E175" s="184" t="s">
        <v>241</v>
      </c>
      <c r="F175" s="185" t="s">
        <v>242</v>
      </c>
      <c r="G175" s="186" t="s">
        <v>135</v>
      </c>
      <c r="H175" s="187">
        <v>1</v>
      </c>
      <c r="I175" s="188"/>
      <c r="J175" s="189">
        <f>ROUND(I175*H175,2)</f>
        <v>0</v>
      </c>
      <c r="K175" s="190"/>
      <c r="L175" s="23"/>
      <c r="M175" s="191" t="s">
        <v>1</v>
      </c>
      <c r="N175" s="192" t="s">
        <v>39</v>
      </c>
      <c r="O175" s="58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R175" s="176" t="s">
        <v>119</v>
      </c>
      <c r="AT175" s="176" t="s">
        <v>123</v>
      </c>
      <c r="AU175" s="176" t="s">
        <v>82</v>
      </c>
      <c r="AY175" s="2" t="s">
        <v>117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2" t="s">
        <v>82</v>
      </c>
      <c r="BK175" s="177">
        <f>ROUND(I175*H175,2)</f>
        <v>0</v>
      </c>
      <c r="BL175" s="2" t="s">
        <v>119</v>
      </c>
      <c r="BM175" s="176" t="s">
        <v>243</v>
      </c>
    </row>
    <row r="176" spans="1:65" s="24" customFormat="1">
      <c r="A176" s="18"/>
      <c r="B176" s="19"/>
      <c r="C176" s="20"/>
      <c r="D176" s="178" t="s">
        <v>120</v>
      </c>
      <c r="E176" s="20"/>
      <c r="F176" s="179" t="s">
        <v>242</v>
      </c>
      <c r="G176" s="20"/>
      <c r="H176" s="20"/>
      <c r="I176" s="180"/>
      <c r="J176" s="20"/>
      <c r="K176" s="20"/>
      <c r="L176" s="23"/>
      <c r="M176" s="181"/>
      <c r="N176" s="182"/>
      <c r="O176" s="58"/>
      <c r="P176" s="58"/>
      <c r="Q176" s="58"/>
      <c r="R176" s="58"/>
      <c r="S176" s="58"/>
      <c r="T176" s="59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T176" s="2" t="s">
        <v>120</v>
      </c>
      <c r="AU176" s="2" t="s">
        <v>82</v>
      </c>
    </row>
    <row r="177" spans="1:65" s="24" customFormat="1" ht="16.5" customHeight="1">
      <c r="A177" s="18"/>
      <c r="B177" s="19"/>
      <c r="C177" s="183" t="s">
        <v>147</v>
      </c>
      <c r="D177" s="183" t="s">
        <v>123</v>
      </c>
      <c r="E177" s="184" t="s">
        <v>244</v>
      </c>
      <c r="F177" s="185" t="s">
        <v>245</v>
      </c>
      <c r="G177" s="186" t="s">
        <v>141</v>
      </c>
      <c r="H177" s="187">
        <v>1</v>
      </c>
      <c r="I177" s="188"/>
      <c r="J177" s="189">
        <f>ROUND(I177*H177,2)</f>
        <v>0</v>
      </c>
      <c r="K177" s="190"/>
      <c r="L177" s="23"/>
      <c r="M177" s="191" t="s">
        <v>1</v>
      </c>
      <c r="N177" s="192" t="s">
        <v>39</v>
      </c>
      <c r="O177" s="58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R177" s="176" t="s">
        <v>119</v>
      </c>
      <c r="AT177" s="176" t="s">
        <v>123</v>
      </c>
      <c r="AU177" s="176" t="s">
        <v>82</v>
      </c>
      <c r="AY177" s="2" t="s">
        <v>117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2" t="s">
        <v>82</v>
      </c>
      <c r="BK177" s="177">
        <f>ROUND(I177*H177,2)</f>
        <v>0</v>
      </c>
      <c r="BL177" s="2" t="s">
        <v>119</v>
      </c>
      <c r="BM177" s="176" t="s">
        <v>246</v>
      </c>
    </row>
    <row r="178" spans="1:65" s="24" customFormat="1">
      <c r="A178" s="18"/>
      <c r="B178" s="19"/>
      <c r="C178" s="20"/>
      <c r="D178" s="178" t="s">
        <v>120</v>
      </c>
      <c r="E178" s="20"/>
      <c r="F178" s="179" t="s">
        <v>245</v>
      </c>
      <c r="G178" s="20"/>
      <c r="H178" s="20"/>
      <c r="I178" s="180"/>
      <c r="J178" s="20"/>
      <c r="K178" s="20"/>
      <c r="L178" s="23"/>
      <c r="M178" s="181"/>
      <c r="N178" s="182"/>
      <c r="O178" s="58"/>
      <c r="P178" s="58"/>
      <c r="Q178" s="58"/>
      <c r="R178" s="58"/>
      <c r="S178" s="58"/>
      <c r="T178" s="59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T178" s="2" t="s">
        <v>120</v>
      </c>
      <c r="AU178" s="2" t="s">
        <v>82</v>
      </c>
    </row>
    <row r="179" spans="1:65" s="24" customFormat="1" ht="16.5" customHeight="1">
      <c r="A179" s="18"/>
      <c r="B179" s="19"/>
      <c r="C179" s="183" t="s">
        <v>148</v>
      </c>
      <c r="D179" s="183" t="s">
        <v>123</v>
      </c>
      <c r="E179" s="184" t="s">
        <v>247</v>
      </c>
      <c r="F179" s="185" t="s">
        <v>248</v>
      </c>
      <c r="G179" s="186" t="s">
        <v>141</v>
      </c>
      <c r="H179" s="187">
        <v>1</v>
      </c>
      <c r="I179" s="188"/>
      <c r="J179" s="189">
        <f>ROUND(I179*H179,2)</f>
        <v>0</v>
      </c>
      <c r="K179" s="190"/>
      <c r="L179" s="23"/>
      <c r="M179" s="191" t="s">
        <v>1</v>
      </c>
      <c r="N179" s="192" t="s">
        <v>39</v>
      </c>
      <c r="O179" s="58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R179" s="176" t="s">
        <v>119</v>
      </c>
      <c r="AT179" s="176" t="s">
        <v>123</v>
      </c>
      <c r="AU179" s="176" t="s">
        <v>82</v>
      </c>
      <c r="AY179" s="2" t="s">
        <v>117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2" t="s">
        <v>82</v>
      </c>
      <c r="BK179" s="177">
        <f>ROUND(I179*H179,2)</f>
        <v>0</v>
      </c>
      <c r="BL179" s="2" t="s">
        <v>119</v>
      </c>
      <c r="BM179" s="176" t="s">
        <v>249</v>
      </c>
    </row>
    <row r="180" spans="1:65" s="24" customFormat="1">
      <c r="A180" s="18"/>
      <c r="B180" s="19"/>
      <c r="C180" s="20"/>
      <c r="D180" s="178" t="s">
        <v>120</v>
      </c>
      <c r="E180" s="20"/>
      <c r="F180" s="179" t="s">
        <v>248</v>
      </c>
      <c r="G180" s="20"/>
      <c r="H180" s="20"/>
      <c r="I180" s="180"/>
      <c r="J180" s="20"/>
      <c r="K180" s="20"/>
      <c r="L180" s="23"/>
      <c r="M180" s="181"/>
      <c r="N180" s="182"/>
      <c r="O180" s="58"/>
      <c r="P180" s="58"/>
      <c r="Q180" s="58"/>
      <c r="R180" s="58"/>
      <c r="S180" s="58"/>
      <c r="T180" s="59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T180" s="2" t="s">
        <v>120</v>
      </c>
      <c r="AU180" s="2" t="s">
        <v>82</v>
      </c>
    </row>
    <row r="181" spans="1:65" s="24" customFormat="1" ht="16.5" customHeight="1">
      <c r="A181" s="18"/>
      <c r="B181" s="19"/>
      <c r="C181" s="183" t="s">
        <v>149</v>
      </c>
      <c r="D181" s="183" t="s">
        <v>123</v>
      </c>
      <c r="E181" s="184" t="s">
        <v>250</v>
      </c>
      <c r="F181" s="185" t="s">
        <v>251</v>
      </c>
      <c r="G181" s="186" t="s">
        <v>141</v>
      </c>
      <c r="H181" s="187">
        <v>1</v>
      </c>
      <c r="I181" s="188"/>
      <c r="J181" s="189">
        <f>ROUND(I181*H181,2)</f>
        <v>0</v>
      </c>
      <c r="K181" s="190"/>
      <c r="L181" s="23"/>
      <c r="M181" s="191" t="s">
        <v>1</v>
      </c>
      <c r="N181" s="192" t="s">
        <v>39</v>
      </c>
      <c r="O181" s="58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R181" s="176" t="s">
        <v>119</v>
      </c>
      <c r="AT181" s="176" t="s">
        <v>123</v>
      </c>
      <c r="AU181" s="176" t="s">
        <v>82</v>
      </c>
      <c r="AY181" s="2" t="s">
        <v>117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2" t="s">
        <v>82</v>
      </c>
      <c r="BK181" s="177">
        <f>ROUND(I181*H181,2)</f>
        <v>0</v>
      </c>
      <c r="BL181" s="2" t="s">
        <v>119</v>
      </c>
      <c r="BM181" s="176" t="s">
        <v>252</v>
      </c>
    </row>
    <row r="182" spans="1:65" s="24" customFormat="1">
      <c r="A182" s="18"/>
      <c r="B182" s="19"/>
      <c r="C182" s="20"/>
      <c r="D182" s="178" t="s">
        <v>120</v>
      </c>
      <c r="E182" s="20"/>
      <c r="F182" s="179" t="s">
        <v>251</v>
      </c>
      <c r="G182" s="20"/>
      <c r="H182" s="20"/>
      <c r="I182" s="180"/>
      <c r="J182" s="20"/>
      <c r="K182" s="20"/>
      <c r="L182" s="23"/>
      <c r="M182" s="181"/>
      <c r="N182" s="182"/>
      <c r="O182" s="58"/>
      <c r="P182" s="58"/>
      <c r="Q182" s="58"/>
      <c r="R182" s="58"/>
      <c r="S182" s="58"/>
      <c r="T182" s="59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T182" s="2" t="s">
        <v>120</v>
      </c>
      <c r="AU182" s="2" t="s">
        <v>82</v>
      </c>
    </row>
    <row r="183" spans="1:65" s="24" customFormat="1" ht="16.5" customHeight="1">
      <c r="A183" s="18"/>
      <c r="B183" s="19"/>
      <c r="C183" s="183" t="s">
        <v>150</v>
      </c>
      <c r="D183" s="183" t="s">
        <v>123</v>
      </c>
      <c r="E183" s="184" t="s">
        <v>253</v>
      </c>
      <c r="F183" s="185" t="s">
        <v>254</v>
      </c>
      <c r="G183" s="186" t="s">
        <v>141</v>
      </c>
      <c r="H183" s="187">
        <v>1</v>
      </c>
      <c r="I183" s="188"/>
      <c r="J183" s="189">
        <f>ROUND(I183*H183,2)</f>
        <v>0</v>
      </c>
      <c r="K183" s="190"/>
      <c r="L183" s="23"/>
      <c r="M183" s="191" t="s">
        <v>1</v>
      </c>
      <c r="N183" s="192" t="s">
        <v>39</v>
      </c>
      <c r="O183" s="58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R183" s="176" t="s">
        <v>119</v>
      </c>
      <c r="AT183" s="176" t="s">
        <v>123</v>
      </c>
      <c r="AU183" s="176" t="s">
        <v>82</v>
      </c>
      <c r="AY183" s="2" t="s">
        <v>117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2" t="s">
        <v>82</v>
      </c>
      <c r="BK183" s="177">
        <f>ROUND(I183*H183,2)</f>
        <v>0</v>
      </c>
      <c r="BL183" s="2" t="s">
        <v>119</v>
      </c>
      <c r="BM183" s="176" t="s">
        <v>255</v>
      </c>
    </row>
    <row r="184" spans="1:65" s="24" customFormat="1">
      <c r="A184" s="18"/>
      <c r="B184" s="19"/>
      <c r="C184" s="20"/>
      <c r="D184" s="178" t="s">
        <v>120</v>
      </c>
      <c r="E184" s="20"/>
      <c r="F184" s="179" t="s">
        <v>254</v>
      </c>
      <c r="G184" s="20"/>
      <c r="H184" s="20"/>
      <c r="I184" s="180"/>
      <c r="J184" s="20"/>
      <c r="K184" s="20"/>
      <c r="L184" s="23"/>
      <c r="M184" s="181"/>
      <c r="N184" s="182"/>
      <c r="O184" s="58"/>
      <c r="P184" s="58"/>
      <c r="Q184" s="58"/>
      <c r="R184" s="58"/>
      <c r="S184" s="58"/>
      <c r="T184" s="59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T184" s="2" t="s">
        <v>120</v>
      </c>
      <c r="AU184" s="2" t="s">
        <v>82</v>
      </c>
    </row>
    <row r="185" spans="1:65" s="24" customFormat="1" ht="16.5" customHeight="1">
      <c r="A185" s="18"/>
      <c r="B185" s="19"/>
      <c r="C185" s="183" t="s">
        <v>118</v>
      </c>
      <c r="D185" s="183" t="s">
        <v>123</v>
      </c>
      <c r="E185" s="184" t="s">
        <v>256</v>
      </c>
      <c r="F185" s="185" t="s">
        <v>257</v>
      </c>
      <c r="G185" s="186" t="s">
        <v>141</v>
      </c>
      <c r="H185" s="187">
        <v>2</v>
      </c>
      <c r="I185" s="188"/>
      <c r="J185" s="189">
        <f>ROUND(I185*H185,2)</f>
        <v>0</v>
      </c>
      <c r="K185" s="190"/>
      <c r="L185" s="23"/>
      <c r="M185" s="191" t="s">
        <v>1</v>
      </c>
      <c r="N185" s="192" t="s">
        <v>39</v>
      </c>
      <c r="O185" s="58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R185" s="176" t="s">
        <v>119</v>
      </c>
      <c r="AT185" s="176" t="s">
        <v>123</v>
      </c>
      <c r="AU185" s="176" t="s">
        <v>82</v>
      </c>
      <c r="AY185" s="2" t="s">
        <v>117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2" t="s">
        <v>82</v>
      </c>
      <c r="BK185" s="177">
        <f>ROUND(I185*H185,2)</f>
        <v>0</v>
      </c>
      <c r="BL185" s="2" t="s">
        <v>119</v>
      </c>
      <c r="BM185" s="176" t="s">
        <v>258</v>
      </c>
    </row>
    <row r="186" spans="1:65" s="24" customFormat="1">
      <c r="A186" s="18"/>
      <c r="B186" s="19"/>
      <c r="C186" s="20"/>
      <c r="D186" s="178" t="s">
        <v>120</v>
      </c>
      <c r="E186" s="20"/>
      <c r="F186" s="179" t="s">
        <v>257</v>
      </c>
      <c r="G186" s="20"/>
      <c r="H186" s="20"/>
      <c r="I186" s="180"/>
      <c r="J186" s="20"/>
      <c r="K186" s="20"/>
      <c r="L186" s="23"/>
      <c r="M186" s="181"/>
      <c r="N186" s="182"/>
      <c r="O186" s="58"/>
      <c r="P186" s="58"/>
      <c r="Q186" s="58"/>
      <c r="R186" s="58"/>
      <c r="S186" s="58"/>
      <c r="T186" s="59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T186" s="2" t="s">
        <v>120</v>
      </c>
      <c r="AU186" s="2" t="s">
        <v>82</v>
      </c>
    </row>
    <row r="187" spans="1:65" s="24" customFormat="1" ht="16.5" customHeight="1">
      <c r="A187" s="18"/>
      <c r="B187" s="19"/>
      <c r="C187" s="183" t="s">
        <v>151</v>
      </c>
      <c r="D187" s="183" t="s">
        <v>123</v>
      </c>
      <c r="E187" s="184" t="s">
        <v>259</v>
      </c>
      <c r="F187" s="185" t="s">
        <v>260</v>
      </c>
      <c r="G187" s="186" t="s">
        <v>141</v>
      </c>
      <c r="H187" s="187">
        <v>2</v>
      </c>
      <c r="I187" s="188"/>
      <c r="J187" s="189">
        <f>ROUND(I187*H187,2)</f>
        <v>0</v>
      </c>
      <c r="K187" s="190"/>
      <c r="L187" s="23"/>
      <c r="M187" s="191" t="s">
        <v>1</v>
      </c>
      <c r="N187" s="192" t="s">
        <v>39</v>
      </c>
      <c r="O187" s="58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R187" s="176" t="s">
        <v>119</v>
      </c>
      <c r="AT187" s="176" t="s">
        <v>123</v>
      </c>
      <c r="AU187" s="176" t="s">
        <v>82</v>
      </c>
      <c r="AY187" s="2" t="s">
        <v>117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2" t="s">
        <v>82</v>
      </c>
      <c r="BK187" s="177">
        <f>ROUND(I187*H187,2)</f>
        <v>0</v>
      </c>
      <c r="BL187" s="2" t="s">
        <v>119</v>
      </c>
      <c r="BM187" s="176" t="s">
        <v>261</v>
      </c>
    </row>
    <row r="188" spans="1:65" s="24" customFormat="1">
      <c r="A188" s="18"/>
      <c r="B188" s="19"/>
      <c r="C188" s="20"/>
      <c r="D188" s="178" t="s">
        <v>120</v>
      </c>
      <c r="E188" s="20"/>
      <c r="F188" s="179" t="s">
        <v>260</v>
      </c>
      <c r="G188" s="20"/>
      <c r="H188" s="20"/>
      <c r="I188" s="180"/>
      <c r="J188" s="20"/>
      <c r="K188" s="20"/>
      <c r="L188" s="23"/>
      <c r="M188" s="181"/>
      <c r="N188" s="182"/>
      <c r="O188" s="58"/>
      <c r="P188" s="58"/>
      <c r="Q188" s="58"/>
      <c r="R188" s="58"/>
      <c r="S188" s="58"/>
      <c r="T188" s="59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T188" s="2" t="s">
        <v>120</v>
      </c>
      <c r="AU188" s="2" t="s">
        <v>82</v>
      </c>
    </row>
    <row r="189" spans="1:65" s="24" customFormat="1" ht="16.5" customHeight="1">
      <c r="A189" s="18"/>
      <c r="B189" s="19"/>
      <c r="C189" s="183" t="s">
        <v>153</v>
      </c>
      <c r="D189" s="183" t="s">
        <v>123</v>
      </c>
      <c r="E189" s="184" t="s">
        <v>262</v>
      </c>
      <c r="F189" s="185" t="s">
        <v>263</v>
      </c>
      <c r="G189" s="186" t="s">
        <v>141</v>
      </c>
      <c r="H189" s="187">
        <v>2</v>
      </c>
      <c r="I189" s="188"/>
      <c r="J189" s="189">
        <f>ROUND(I189*H189,2)</f>
        <v>0</v>
      </c>
      <c r="K189" s="190"/>
      <c r="L189" s="23"/>
      <c r="M189" s="191" t="s">
        <v>1</v>
      </c>
      <c r="N189" s="192" t="s">
        <v>39</v>
      </c>
      <c r="O189" s="58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R189" s="176" t="s">
        <v>119</v>
      </c>
      <c r="AT189" s="176" t="s">
        <v>123</v>
      </c>
      <c r="AU189" s="176" t="s">
        <v>82</v>
      </c>
      <c r="AY189" s="2" t="s">
        <v>117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2" t="s">
        <v>82</v>
      </c>
      <c r="BK189" s="177">
        <f>ROUND(I189*H189,2)</f>
        <v>0</v>
      </c>
      <c r="BL189" s="2" t="s">
        <v>119</v>
      </c>
      <c r="BM189" s="176" t="s">
        <v>264</v>
      </c>
    </row>
    <row r="190" spans="1:65" s="24" customFormat="1">
      <c r="A190" s="18"/>
      <c r="B190" s="19"/>
      <c r="C190" s="20"/>
      <c r="D190" s="178" t="s">
        <v>120</v>
      </c>
      <c r="E190" s="20"/>
      <c r="F190" s="179" t="s">
        <v>263</v>
      </c>
      <c r="G190" s="20"/>
      <c r="H190" s="20"/>
      <c r="I190" s="180"/>
      <c r="J190" s="20"/>
      <c r="K190" s="20"/>
      <c r="L190" s="23"/>
      <c r="M190" s="194"/>
      <c r="N190" s="195"/>
      <c r="O190" s="193"/>
      <c r="P190" s="193"/>
      <c r="Q190" s="193"/>
      <c r="R190" s="193"/>
      <c r="S190" s="193"/>
      <c r="T190" s="196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T190" s="2" t="s">
        <v>120</v>
      </c>
      <c r="AU190" s="2" t="s">
        <v>82</v>
      </c>
    </row>
    <row r="191" spans="1:65" s="24" customFormat="1" ht="6.95" customHeight="1">
      <c r="A191" s="18"/>
      <c r="B191" s="40"/>
      <c r="C191" s="41"/>
      <c r="D191" s="41"/>
      <c r="E191" s="41"/>
      <c r="F191" s="41"/>
      <c r="G191" s="41"/>
      <c r="H191" s="41"/>
      <c r="I191" s="41"/>
      <c r="J191" s="41"/>
      <c r="K191" s="41"/>
      <c r="L191" s="23"/>
      <c r="M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</row>
  </sheetData>
  <autoFilter ref="C118:K19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Rekapitulace stavby</vt:lpstr>
      <vt:lpstr>D.1.4.4 - Vyvedení el. vý...</vt:lpstr>
      <vt:lpstr>'D.1.4.4 - Vyvedení el. vý...'!Názvy_tlače</vt:lpstr>
      <vt:lpstr>'Rekapitulace stavby'!Názvy_tlače</vt:lpstr>
      <vt:lpstr>'D.1.4.4 - Vyvedení el. vý...'!Oblasť_tlače</vt:lpstr>
      <vt:lpstr>'Rekapitulace stavby'!Oblasť_tlače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Kováč</cp:lastModifiedBy>
  <cp:lastPrinted>2022-02-12T08:24:25Z</cp:lastPrinted>
  <dcterms:created xsi:type="dcterms:W3CDTF">2022-02-11T16:15:03Z</dcterms:created>
  <dcterms:modified xsi:type="dcterms:W3CDTF">2022-02-20T20:51:15Z</dcterms:modified>
</cp:coreProperties>
</file>