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E:\Červený kríž - Liptovský Mikuláš\Vybudovanie spevnenej plochy pod mobilné kontajnery\"/>
    </mc:Choice>
  </mc:AlternateContent>
  <xr:revisionPtr revIDLastSave="0" documentId="8_{585B269D-7494-4442-91C6-88F40F7B596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kapitulácia stavby" sheetId="1" r:id="rId1"/>
    <sheet name="SO-02 - Vybudovanie spevn..." sheetId="2" r:id="rId2"/>
  </sheets>
  <definedNames>
    <definedName name="_xlnm._FilterDatabase" localSheetId="1" hidden="1">'SO-02 - Vybudovanie spevn...'!$C$127:$K$165</definedName>
    <definedName name="_xlnm.Print_Titles" localSheetId="0">'Rekapitulácia stavby'!$92:$92</definedName>
    <definedName name="_xlnm.Print_Titles" localSheetId="1">'SO-02 - Vybudovanie spevn...'!$127:$127</definedName>
    <definedName name="_xlnm.Print_Area" localSheetId="0">'Rekapitulácia stavby'!$D$4:$AO$76,'Rekapitulácia stavby'!$C$82:$AQ$96</definedName>
    <definedName name="_xlnm.Print_Area" localSheetId="1">'SO-02 - Vybudovanie spevn...'!$C$4:$J$76,'SO-02 - Vybudovanie spevn...'!$C$82:$J$109,'SO-02 - Vybudovanie spevn...'!$C$115:$J$165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/>
  <c r="J35" i="2"/>
  <c r="AX95" i="1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59" i="2"/>
  <c r="BH159" i="2"/>
  <c r="BG159" i="2"/>
  <c r="BE159" i="2"/>
  <c r="T159" i="2"/>
  <c r="T158" i="2"/>
  <c r="R159" i="2"/>
  <c r="R158" i="2"/>
  <c r="P159" i="2"/>
  <c r="P158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1" i="2"/>
  <c r="BH151" i="2"/>
  <c r="BG151" i="2"/>
  <c r="BE151" i="2"/>
  <c r="T151" i="2"/>
  <c r="T150" i="2"/>
  <c r="R151" i="2"/>
  <c r="R150" i="2"/>
  <c r="P151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5" i="2"/>
  <c r="BH135" i="2"/>
  <c r="BG135" i="2"/>
  <c r="BE135" i="2"/>
  <c r="T135" i="2"/>
  <c r="T134" i="2"/>
  <c r="R135" i="2"/>
  <c r="R134" i="2"/>
  <c r="P135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F122" i="2"/>
  <c r="E120" i="2"/>
  <c r="F89" i="2"/>
  <c r="E87" i="2"/>
  <c r="J24" i="2"/>
  <c r="E24" i="2"/>
  <c r="J92" i="2"/>
  <c r="J23" i="2"/>
  <c r="J21" i="2"/>
  <c r="E21" i="2"/>
  <c r="J124" i="2"/>
  <c r="J20" i="2"/>
  <c r="J18" i="2"/>
  <c r="E18" i="2"/>
  <c r="F125" i="2"/>
  <c r="J17" i="2"/>
  <c r="J15" i="2"/>
  <c r="E15" i="2"/>
  <c r="F91" i="2"/>
  <c r="J14" i="2"/>
  <c r="J12" i="2"/>
  <c r="J122" i="2"/>
  <c r="E7" i="2"/>
  <c r="E85" i="2"/>
  <c r="L90" i="1"/>
  <c r="AM90" i="1"/>
  <c r="AM89" i="1"/>
  <c r="L89" i="1"/>
  <c r="AM87" i="1"/>
  <c r="L87" i="1"/>
  <c r="L85" i="1"/>
  <c r="L84" i="1"/>
  <c r="BK165" i="2"/>
  <c r="J165" i="2"/>
  <c r="BK164" i="2"/>
  <c r="J164" i="2"/>
  <c r="BK163" i="2"/>
  <c r="J163" i="2"/>
  <c r="BK162" i="2"/>
  <c r="J162" i="2"/>
  <c r="BK161" i="2"/>
  <c r="J161" i="2"/>
  <c r="BK159" i="2"/>
  <c r="J159" i="2"/>
  <c r="BK156" i="2"/>
  <c r="J156" i="2"/>
  <c r="BK155" i="2"/>
  <c r="J155" i="2"/>
  <c r="BK154" i="2"/>
  <c r="J154" i="2"/>
  <c r="BK151" i="2"/>
  <c r="J151" i="2"/>
  <c r="BK149" i="2"/>
  <c r="J149" i="2"/>
  <c r="BK148" i="2"/>
  <c r="J148" i="2"/>
  <c r="BK147" i="2"/>
  <c r="J147" i="2"/>
  <c r="BK145" i="2"/>
  <c r="J145" i="2"/>
  <c r="BK144" i="2"/>
  <c r="J144" i="2"/>
  <c r="BK143" i="2"/>
  <c r="BK142" i="2"/>
  <c r="J142" i="2"/>
  <c r="BK141" i="2"/>
  <c r="BK140" i="2"/>
  <c r="BK138" i="2"/>
  <c r="J138" i="2"/>
  <c r="BK137" i="2"/>
  <c r="BK135" i="2"/>
  <c r="J135" i="2"/>
  <c r="BK133" i="2"/>
  <c r="BK132" i="2"/>
  <c r="J132" i="2"/>
  <c r="BK131" i="2"/>
  <c r="AS94" i="1"/>
  <c r="J143" i="2"/>
  <c r="J141" i="2"/>
  <c r="J140" i="2"/>
  <c r="J137" i="2"/>
  <c r="J133" i="2"/>
  <c r="J131" i="2"/>
  <c r="BK130" i="2" l="1"/>
  <c r="J130" i="2"/>
  <c r="J98" i="2"/>
  <c r="P130" i="2"/>
  <c r="R130" i="2"/>
  <c r="T130" i="2"/>
  <c r="BK136" i="2"/>
  <c r="J136" i="2"/>
  <c r="J100" i="2"/>
  <c r="P136" i="2"/>
  <c r="R136" i="2"/>
  <c r="T136" i="2"/>
  <c r="BK139" i="2"/>
  <c r="J139" i="2" s="1"/>
  <c r="J101" i="2" s="1"/>
  <c r="P139" i="2"/>
  <c r="R139" i="2"/>
  <c r="T139" i="2"/>
  <c r="BK146" i="2"/>
  <c r="J146" i="2"/>
  <c r="J102" i="2"/>
  <c r="P146" i="2"/>
  <c r="R146" i="2"/>
  <c r="T146" i="2"/>
  <c r="BK153" i="2"/>
  <c r="J153" i="2"/>
  <c r="J105" i="2"/>
  <c r="P153" i="2"/>
  <c r="P152" i="2"/>
  <c r="R153" i="2"/>
  <c r="R152" i="2"/>
  <c r="T153" i="2"/>
  <c r="T152" i="2"/>
  <c r="BK160" i="2"/>
  <c r="J160" i="2"/>
  <c r="J108" i="2"/>
  <c r="P160" i="2"/>
  <c r="P157" i="2" s="1"/>
  <c r="R160" i="2"/>
  <c r="R157" i="2"/>
  <c r="T160" i="2"/>
  <c r="T157" i="2" s="1"/>
  <c r="BK134" i="2"/>
  <c r="J134" i="2"/>
  <c r="J99" i="2"/>
  <c r="BK150" i="2"/>
  <c r="J150" i="2"/>
  <c r="J103" i="2"/>
  <c r="BK158" i="2"/>
  <c r="J158" i="2"/>
  <c r="J107" i="2"/>
  <c r="J91" i="2"/>
  <c r="E118" i="2"/>
  <c r="F124" i="2"/>
  <c r="J125" i="2"/>
  <c r="BF132" i="2"/>
  <c r="BF135" i="2"/>
  <c r="BF137" i="2"/>
  <c r="BF140" i="2"/>
  <c r="BF142" i="2"/>
  <c r="J89" i="2"/>
  <c r="F92" i="2"/>
  <c r="BF131" i="2"/>
  <c r="BF133" i="2"/>
  <c r="BF138" i="2"/>
  <c r="BF141" i="2"/>
  <c r="BF143" i="2"/>
  <c r="BF144" i="2"/>
  <c r="BF145" i="2"/>
  <c r="BF147" i="2"/>
  <c r="BF148" i="2"/>
  <c r="BF149" i="2"/>
  <c r="BF151" i="2"/>
  <c r="BF154" i="2"/>
  <c r="BF155" i="2"/>
  <c r="BF156" i="2"/>
  <c r="BF159" i="2"/>
  <c r="BF161" i="2"/>
  <c r="BF162" i="2"/>
  <c r="BF163" i="2"/>
  <c r="BF164" i="2"/>
  <c r="BF165" i="2"/>
  <c r="F35" i="2"/>
  <c r="BB95" i="1"/>
  <c r="BB94" i="1"/>
  <c r="AX94" i="1" s="1"/>
  <c r="F33" i="2"/>
  <c r="AZ95" i="1"/>
  <c r="AZ94" i="1"/>
  <c r="W29" i="1"/>
  <c r="J33" i="2"/>
  <c r="AV95" i="1" s="1"/>
  <c r="F36" i="2"/>
  <c r="BC95" i="1"/>
  <c r="BC94" i="1"/>
  <c r="W32" i="1"/>
  <c r="F37" i="2"/>
  <c r="BD95" i="1"/>
  <c r="BD94" i="1"/>
  <c r="W33" i="1"/>
  <c r="T129" i="2" l="1"/>
  <c r="T128" i="2"/>
  <c r="R129" i="2"/>
  <c r="R128" i="2"/>
  <c r="P129" i="2"/>
  <c r="P128" i="2"/>
  <c r="AU95" i="1"/>
  <c r="BK129" i="2"/>
  <c r="J129" i="2"/>
  <c r="J97" i="2"/>
  <c r="BK152" i="2"/>
  <c r="J152" i="2"/>
  <c r="J104" i="2"/>
  <c r="BK157" i="2"/>
  <c r="J157" i="2"/>
  <c r="J106" i="2"/>
  <c r="AU94" i="1"/>
  <c r="AY94" i="1"/>
  <c r="F34" i="2"/>
  <c r="BA95" i="1"/>
  <c r="BA94" i="1"/>
  <c r="AW94" i="1"/>
  <c r="AK30" i="1"/>
  <c r="AV94" i="1"/>
  <c r="AK29" i="1" s="1"/>
  <c r="W31" i="1"/>
  <c r="J34" i="2"/>
  <c r="AW95" i="1"/>
  <c r="AT95" i="1"/>
  <c r="BK128" i="2" l="1"/>
  <c r="J128" i="2"/>
  <c r="J96" i="2"/>
  <c r="AT94" i="1"/>
  <c r="W30" i="1"/>
  <c r="J30" i="2" l="1"/>
  <c r="AG95" i="1"/>
  <c r="AG94" i="1"/>
  <c r="AK26" i="1"/>
  <c r="AK35" i="1"/>
  <c r="AN94" i="1" l="1"/>
  <c r="J39" i="2"/>
  <c r="AN95" i="1"/>
</calcChain>
</file>

<file path=xl/sharedStrings.xml><?xml version="1.0" encoding="utf-8"?>
<sst xmlns="http://schemas.openxmlformats.org/spreadsheetml/2006/main" count="683" uniqueCount="227">
  <si>
    <t>Export Komplet</t>
  </si>
  <si>
    <t/>
  </si>
  <si>
    <t>2.0</t>
  </si>
  <si>
    <t>ZAMOK</t>
  </si>
  <si>
    <t>False</t>
  </si>
  <si>
    <t>{b5e0f30d-5e2f-452e-986e-b7ae472f5510}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</si>
  <si>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</si>
  <si>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</si>
  <si>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</si>
  <si>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</si>
  <si>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</si>
  <si>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</si>
  <si>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</si>
  <si>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IMPORT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</si>
  <si>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</si>
  <si>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</si>
  <si>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Vybudovanie spevnenej plochy pod mobilné kontajnery</t>
  </si>
  <si>
    <t>JKSO:</t>
  </si>
  <si>
    <t>KS:</t>
  </si>
  <si>
    <t>Miesto:</t>
  </si>
  <si>
    <t xml:space="preserve"> </t>
  </si>
  <si>
    <t>Dátum:</t>
  </si>
  <si>
    <t>19. 8. 2024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</si>
  <si>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</si>
  <si>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</si>
  <si>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</si>
  <si>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</si>
  <si>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</si>
  <si>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</si>
  <si>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</si>
  <si>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</si>
  <si>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</si>
  <si>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</si>
  <si>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</si>
  <si>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</si>
  <si>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</si>
  <si>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</si>
  <si>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</si>
  <si>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</si>
  <si>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</si>
  <si>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</si>
  <si>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</si>
  <si>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</si>
  <si>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</si>
  <si>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</si>
  <si>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</si>
  <si>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</si>
  <si>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</si>
  <si>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</si>
  <si>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</si>
  <si>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</si>
  <si>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</si>
  <si>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</si>
  <si>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</si>
  <si>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</si>
  <si>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</si>
  <si>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</si>
  <si>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</si>
  <si>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</si>
  <si>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</si>
  <si>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</si>
  <si>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</si>
  <si>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</si>
  <si>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</si>
  <si>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</si>
  <si>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</si>
  <si>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</si>
  <si>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</si>
  <si>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</si>
  <si>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</si>
  <si>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</si>
  <si>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</si>
  <si>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</si>
  <si>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</si>
  <si>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{00000000-0000-0000-0000-000000000000}</t>
  </si>
  <si>
    <t>/</t>
  </si>
  <si>
    <t>SO-02</t>
  </si>
  <si>
    <t>Vybudovanie spevn...</t>
  </si>
  <si>
    <t>STA</t>
  </si>
  <si>
    <t>1</t>
  </si>
  <si>
    <t>{1acad6b4-43b8-48b4-9fab-f43b716e5d17}</t>
  </si>
  <si>
    <t>KRYCÍ LIST ROZPOČTU</t>
  </si>
  <si>
    <t>Objekt:</t>
  </si>
  <si>
    <t>SO-02 - Vybudovanie spevn...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</si>
  <si>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</si>
  <si>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</si>
  <si>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</si>
  <si>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</si>
  <si>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</si>
  <si>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</si>
  <si>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</si>
  <si>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</si>
  <si>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4 - Vodorovné konštrukcie</t>
  </si>
  <si>
    <t xml:space="preserve">    5 - Komunikácie</t>
  </si>
  <si>
    <t xml:space="preserve">    9 - Ostatné konštrukcie a práce-búranie</t>
  </si>
  <si>
    <t xml:space="preserve">    99 - Presun hmôt HSV</t>
  </si>
  <si>
    <t>PSV - Práce a dodávky PSV</t>
  </si>
  <si>
    <t xml:space="preserve">    767 - Konštrukcie doplnkové kovové</t>
  </si>
  <si>
    <t>M - Práce a dodávky M</t>
  </si>
  <si>
    <t xml:space="preserve">    43-M - Montáž oceľových konštrukcií</t>
  </si>
  <si>
    <t xml:space="preserve">    46-M - Zemné práce vykonávané pri externých montážnych prácach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</si>
  <si>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</si>
  <si>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</si>
  <si>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</si>
  <si>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</si>
  <si>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</si>
  <si>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</si>
  <si>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</si>
  <si>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</si>
  <si>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</si>
  <si>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</si>
  <si>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</si>
  <si>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</si>
  <si>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</si>
  <si>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</si>
  <si>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</si>
  <si>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</si>
  <si>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</si>
  <si>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122201101.S</t>
  </si>
  <si>
    <t>Odkopávka a prekopávka nezapažená v hornine 3, do 100 m3</t>
  </si>
  <si>
    <t>m3</t>
  </si>
  <si>
    <t>4</t>
  </si>
  <si>
    <t>2</t>
  </si>
  <si>
    <t>122201109.S</t>
  </si>
  <si>
    <t>Odkopávky a prekopávky nezapažené. Príplatok k cenám za lepivosť horniny 3</t>
  </si>
  <si>
    <t>3</t>
  </si>
  <si>
    <t>162201101.S</t>
  </si>
  <si>
    <t>Vodorovné premiestnenie výkopku z horniny 1-4 do 20m</t>
  </si>
  <si>
    <t>6</t>
  </si>
  <si>
    <t>Zakladanie</t>
  </si>
  <si>
    <t>215901101.S</t>
  </si>
  <si>
    <t>Zhutnenie podložia z rastlej horniny 1 až 4 pod násypy</t>
  </si>
  <si>
    <t>m2</t>
  </si>
  <si>
    <t>8</t>
  </si>
  <si>
    <t>Vodorovné konštrukcie</t>
  </si>
  <si>
    <t>5</t>
  </si>
  <si>
    <t>461991111.S</t>
  </si>
  <si>
    <t>Zhotovenie ochran. opevnenia dna a svahov melior. kanálov z geotext., fólie alebo sieťoviny</t>
  </si>
  <si>
    <t>10</t>
  </si>
  <si>
    <t>M</t>
  </si>
  <si>
    <t>693110002000.S</t>
  </si>
  <si>
    <t>Geotextília polypropylénová netkaná 200 g/m2</t>
  </si>
  <si>
    <t>12</t>
  </si>
  <si>
    <t>Komunikácie</t>
  </si>
  <si>
    <t>7</t>
  </si>
  <si>
    <t>564201111.S</t>
  </si>
  <si>
    <t>Podklad  z kameniva hrubého drveného fr. 4-8 mm s rozprestretím a zhutnením hr. 40 mm, plochy do 200 m2</t>
  </si>
  <si>
    <t>14</t>
  </si>
  <si>
    <t>564261111.S</t>
  </si>
  <si>
    <t>Podklad  z kameniva hrubého drveného fr. 8-16 mm s rozprestretím a zhutnením hr.200 mm, plochy do 200 m2</t>
  </si>
  <si>
    <t>16</t>
  </si>
  <si>
    <t>9</t>
  </si>
  <si>
    <t>564561111.S</t>
  </si>
  <si>
    <t>Zhotovenie podsypu alebo podkladu zo sypaniny, po zhutnení hr. 200 mm</t>
  </si>
  <si>
    <t>18</t>
  </si>
  <si>
    <t>564750311.S</t>
  </si>
  <si>
    <t>Podklad  z kameniva hrubého drveného fr. 16-32 mm s rozprestretím a zhutnením hr. 150 mm, plochy do 200 m2</t>
  </si>
  <si>
    <t>11</t>
  </si>
  <si>
    <t>596911162.S</t>
  </si>
  <si>
    <t>Kladenie betónovej zámkovej dlažby komunikácií pre peších hr. 80 mm pre peších nad 50 do 100 m2 so zriadením lôžka z kameniva hr. 30 mm</t>
  </si>
  <si>
    <t>22</t>
  </si>
  <si>
    <t>592460008500</t>
  </si>
  <si>
    <t>Dlažba betónová PREMAC HAKA 8N normál škárová, rozmer 200x165x80 mm, sivá</t>
  </si>
  <si>
    <t>24</t>
  </si>
  <si>
    <t>Ostatné konštrukcie a práce-búranie</t>
  </si>
  <si>
    <t>13</t>
  </si>
  <si>
    <t>917762112.S</t>
  </si>
  <si>
    <t>Osadenie chodník. obrubníka betónového ležatého do lôžka z betónu prosteho tr. C 16/20 s bočnou oporou</t>
  </si>
  <si>
    <t>m</t>
  </si>
  <si>
    <t>26</t>
  </si>
  <si>
    <t>592170002400</t>
  </si>
  <si>
    <t>Obrubník PREMAC cestný nábehový, lxšxv 1000x260x150(100) mm</t>
  </si>
  <si>
    <t>28</t>
  </si>
  <si>
    <t>15</t>
  </si>
  <si>
    <t>918101112.S</t>
  </si>
  <si>
    <t>Lôžko pod obrubníky, krajníky alebo obruby z dlažobných kociek z betónu prostého tr. C 16/20</t>
  </si>
  <si>
    <t>30</t>
  </si>
  <si>
    <t>99</t>
  </si>
  <si>
    <t>Presun hmôt HSV</t>
  </si>
  <si>
    <t>998222012.S</t>
  </si>
  <si>
    <t>Presun hmôt na spevnených plochách s krytom z kameniva (8233, 8235) pre akékoľvek dľžky</t>
  </si>
  <si>
    <t>t</t>
  </si>
  <si>
    <t>32</t>
  </si>
  <si>
    <t>PSV</t>
  </si>
  <si>
    <t>Práce a dodávky PSV</t>
  </si>
  <si>
    <t>767</t>
  </si>
  <si>
    <t>Konštrukcie doplnkové kovové</t>
  </si>
  <si>
    <t>17</t>
  </si>
  <si>
    <t>767995108.S</t>
  </si>
  <si>
    <t>Montáž mobilného kontajneru</t>
  </si>
  <si>
    <t>kg</t>
  </si>
  <si>
    <t>34</t>
  </si>
  <si>
    <t>767995109.S</t>
  </si>
  <si>
    <t>Demontáž mobilného kontajneru</t>
  </si>
  <si>
    <t>36</t>
  </si>
  <si>
    <t>19</t>
  </si>
  <si>
    <t>998767101.S</t>
  </si>
  <si>
    <t>Presun hmôt pre kovové stavebné doplnkové konštrukcie</t>
  </si>
  <si>
    <t>38</t>
  </si>
  <si>
    <t>Práce a dodávky M</t>
  </si>
  <si>
    <t>43-M</t>
  </si>
  <si>
    <t>Montáž oceľových konštrukcií</t>
  </si>
  <si>
    <t>430441102</t>
  </si>
  <si>
    <t>Dodávka,montáž,práca a nájom žeriav</t>
  </si>
  <si>
    <t>ks</t>
  </si>
  <si>
    <t>64</t>
  </si>
  <si>
    <t>40</t>
  </si>
  <si>
    <t>46-M</t>
  </si>
  <si>
    <t>Zemné práce vykonávané pri externých montážnych prácach</t>
  </si>
  <si>
    <t>460200163.S</t>
  </si>
  <si>
    <t>Hĺbenie káblovej ryhy ručne 35 cm širokej a 80 cm hlbokej, v zemine triedy 3</t>
  </si>
  <si>
    <t>42</t>
  </si>
  <si>
    <t>21</t>
  </si>
  <si>
    <t>460490012.S</t>
  </si>
  <si>
    <t>Rozvinutie a uloženie výstražnej fólie z PE do ryhy, šírka do 33 cm</t>
  </si>
  <si>
    <t>44</t>
  </si>
  <si>
    <t>283230008000.S</t>
  </si>
  <si>
    <t>Výstražná fóla PE, š. 300, farba červená</t>
  </si>
  <si>
    <t>256</t>
  </si>
  <si>
    <t>46</t>
  </si>
  <si>
    <t>23</t>
  </si>
  <si>
    <t>341110000800.S</t>
  </si>
  <si>
    <t>Kábel medený CYKY-O 3x2,5 mm2</t>
  </si>
  <si>
    <t>48</t>
  </si>
  <si>
    <t>460560163.S</t>
  </si>
  <si>
    <t>Ručný zásyp nezap. káblovej ryhy bez zhutn. zeminy, 35 cm širokej, 80 cm hlbokej v zemine tr. 3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</si>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</sst>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0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2" xfId="0" applyFont="1" applyBorder="1" applyAlignment="1">
      <alignment horizontal="center" vertical="center"/>
    </xf>
    <xf numFmtId="49" fontId="21" fillId="0" borderId="22" xfId="0" applyNumberFormat="1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center" vertical="center" wrapText="1"/>
    </xf>
    <xf numFmtId="167" fontId="21" fillId="0" borderId="22" xfId="0" applyNumberFormat="1" applyFont="1" applyBorder="1" applyAlignment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22" xfId="0" applyFont="1" applyBorder="1" applyAlignment="1">
      <alignment horizontal="center" vertical="center"/>
    </xf>
    <xf numFmtId="49" fontId="33" fillId="0" borderId="22" xfId="0" applyNumberFormat="1" applyFont="1" applyBorder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center" vertical="center" wrapText="1"/>
    </xf>
    <xf numFmtId="167" fontId="33" fillId="0" borderId="22" xfId="0" applyNumberFormat="1" applyFont="1" applyBorder="1" applyAlignment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>
      <alignment vertical="center"/>
    </xf>
    <xf numFmtId="0" fontId="34" fillId="0" borderId="22" xfId="0" applyFont="1" applyBorder="1" applyAlignment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right" vertical="center"/>
    </xf>
    <xf numFmtId="0" fontId="21" fillId="4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ht="36.950000000000003" customHeight="1">
      <c r="AR2" s="165"/>
      <c r="AS2" s="165"/>
      <c r="AT2" s="165"/>
      <c r="AU2" s="165"/>
      <c r="AV2" s="165"/>
      <c r="AW2" s="165"/>
      <c r="AX2" s="165"/>
      <c r="AY2" s="165"/>
      <c r="AZ2" s="165"/>
      <c r="BA2" s="165"/>
      <c r="BB2" s="165"/>
      <c r="BC2" s="165"/>
      <c r="BD2" s="165"/>
      <c r="BE2" s="165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>
      <c r="B4" s="16"/>
      <c r="D4" s="17" t="s">
        <v>8</v>
      </c>
      <c r="AR4" s="16"/>
      <c r="AS4" s="18" t="s">
        <v>9</v>
      </c>
      <c r="BE4" s="19" t="s">
        <v>10</v>
      </c>
      <c r="BS4" s="13" t="s">
        <v>11</v>
      </c>
    </row>
    <row r="5" spans="1:74" ht="12" customHeight="1">
      <c r="B5" s="16"/>
      <c r="D5" s="20" t="s">
        <v>12</v>
      </c>
      <c r="K5" s="164" t="s">
        <v>13</v>
      </c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R5" s="16"/>
      <c r="BE5" s="161" t="s">
        <v>14</v>
      </c>
      <c r="BS5" s="13" t="s">
        <v>6</v>
      </c>
    </row>
    <row r="6" spans="1:74" ht="36.950000000000003" customHeight="1">
      <c r="B6" s="16"/>
      <c r="D6" s="22" t="s">
        <v>15</v>
      </c>
      <c r="K6" s="166" t="s">
        <v>16</v>
      </c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65"/>
      <c r="AJ6" s="165"/>
      <c r="AR6" s="16"/>
      <c r="BE6" s="162"/>
      <c r="BS6" s="13" t="s">
        <v>6</v>
      </c>
    </row>
    <row r="7" spans="1:74" ht="12" customHeight="1">
      <c r="B7" s="16"/>
      <c r="D7" s="23" t="s">
        <v>17</v>
      </c>
      <c r="K7" s="21" t="s">
        <v>1</v>
      </c>
      <c r="AK7" s="23" t="s">
        <v>18</v>
      </c>
      <c r="AN7" s="21" t="s">
        <v>1</v>
      </c>
      <c r="AR7" s="16"/>
      <c r="BE7" s="162"/>
      <c r="BS7" s="13" t="s">
        <v>6</v>
      </c>
    </row>
    <row r="8" spans="1:74" ht="12" customHeight="1">
      <c r="B8" s="16"/>
      <c r="D8" s="23" t="s">
        <v>19</v>
      </c>
      <c r="K8" s="21" t="s">
        <v>20</v>
      </c>
      <c r="AK8" s="23" t="s">
        <v>21</v>
      </c>
      <c r="AN8" s="24" t="s">
        <v>22</v>
      </c>
      <c r="AR8" s="16"/>
      <c r="BE8" s="162"/>
      <c r="BS8" s="13" t="s">
        <v>6</v>
      </c>
    </row>
    <row r="9" spans="1:74" ht="14.45" customHeight="1">
      <c r="B9" s="16"/>
      <c r="AR9" s="16"/>
      <c r="BE9" s="162"/>
      <c r="BS9" s="13" t="s">
        <v>6</v>
      </c>
    </row>
    <row r="10" spans="1:74" ht="12" customHeight="1">
      <c r="B10" s="16"/>
      <c r="D10" s="23" t="s">
        <v>23</v>
      </c>
      <c r="AK10" s="23" t="s">
        <v>24</v>
      </c>
      <c r="AN10" s="21" t="s">
        <v>1</v>
      </c>
      <c r="AR10" s="16"/>
      <c r="BE10" s="162"/>
      <c r="BS10" s="13" t="s">
        <v>6</v>
      </c>
    </row>
    <row r="11" spans="1:74" ht="18.399999999999999" customHeight="1">
      <c r="B11" s="16"/>
      <c r="E11" s="21" t="s">
        <v>20</v>
      </c>
      <c r="AK11" s="23" t="s">
        <v>25</v>
      </c>
      <c r="AN11" s="21" t="s">
        <v>1</v>
      </c>
      <c r="AR11" s="16"/>
      <c r="BE11" s="162"/>
      <c r="BS11" s="13" t="s">
        <v>6</v>
      </c>
    </row>
    <row r="12" spans="1:74" ht="6.95" customHeight="1">
      <c r="B12" s="16"/>
      <c r="AR12" s="16"/>
      <c r="BE12" s="162"/>
      <c r="BS12" s="13" t="s">
        <v>6</v>
      </c>
    </row>
    <row r="13" spans="1:74" ht="12" customHeight="1">
      <c r="B13" s="16"/>
      <c r="D13" s="23" t="s">
        <v>26</v>
      </c>
      <c r="AK13" s="23" t="s">
        <v>24</v>
      </c>
      <c r="AN13" s="25" t="s">
        <v>27</v>
      </c>
      <c r="AR13" s="16"/>
      <c r="BE13" s="162"/>
      <c r="BS13" s="13" t="s">
        <v>6</v>
      </c>
    </row>
    <row r="14" spans="1:74" ht="12.75">
      <c r="B14" s="16"/>
      <c r="E14" s="167" t="s">
        <v>27</v>
      </c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23" t="s">
        <v>25</v>
      </c>
      <c r="AN14" s="25" t="s">
        <v>27</v>
      </c>
      <c r="AR14" s="16"/>
      <c r="BE14" s="162"/>
      <c r="BS14" s="13" t="s">
        <v>6</v>
      </c>
    </row>
    <row r="15" spans="1:74" ht="6.95" customHeight="1">
      <c r="B15" s="16"/>
      <c r="AR15" s="16"/>
      <c r="BE15" s="162"/>
      <c r="BS15" s="13" t="s">
        <v>4</v>
      </c>
    </row>
    <row r="16" spans="1:74" ht="12" customHeight="1">
      <c r="B16" s="16"/>
      <c r="D16" s="23" t="s">
        <v>28</v>
      </c>
      <c r="AK16" s="23" t="s">
        <v>24</v>
      </c>
      <c r="AN16" s="21" t="s">
        <v>1</v>
      </c>
      <c r="AR16" s="16"/>
      <c r="BE16" s="162"/>
      <c r="BS16" s="13" t="s">
        <v>4</v>
      </c>
    </row>
    <row r="17" spans="2:71" ht="18.399999999999999" customHeight="1">
      <c r="B17" s="16"/>
      <c r="E17" s="21" t="s">
        <v>20</v>
      </c>
      <c r="AK17" s="23" t="s">
        <v>25</v>
      </c>
      <c r="AN17" s="21" t="s">
        <v>1</v>
      </c>
      <c r="AR17" s="16"/>
      <c r="BE17" s="162"/>
      <c r="BS17" s="13" t="s">
        <v>29</v>
      </c>
    </row>
    <row r="18" spans="2:71" ht="6.95" customHeight="1">
      <c r="B18" s="16"/>
      <c r="AR18" s="16"/>
      <c r="BE18" s="162"/>
      <c r="BS18" s="13" t="s">
        <v>6</v>
      </c>
    </row>
    <row r="19" spans="2:71" ht="12" customHeight="1">
      <c r="B19" s="16"/>
      <c r="D19" s="23" t="s">
        <v>30</v>
      </c>
      <c r="AK19" s="23" t="s">
        <v>24</v>
      </c>
      <c r="AN19" s="21" t="s">
        <v>1</v>
      </c>
      <c r="AR19" s="16"/>
      <c r="BE19" s="162"/>
      <c r="BS19" s="13" t="s">
        <v>6</v>
      </c>
    </row>
    <row r="20" spans="2:71" ht="18.399999999999999" customHeight="1">
      <c r="B20" s="16"/>
      <c r="E20" s="21" t="s">
        <v>20</v>
      </c>
      <c r="AK20" s="23" t="s">
        <v>25</v>
      </c>
      <c r="AN20" s="21" t="s">
        <v>1</v>
      </c>
      <c r="AR20" s="16"/>
      <c r="BE20" s="162"/>
      <c r="BS20" s="13" t="s">
        <v>29</v>
      </c>
    </row>
    <row r="21" spans="2:71" ht="6.95" customHeight="1">
      <c r="B21" s="16"/>
      <c r="AR21" s="16"/>
      <c r="BE21" s="162"/>
    </row>
    <row r="22" spans="2:71" ht="12" customHeight="1">
      <c r="B22" s="16"/>
      <c r="D22" s="23" t="s">
        <v>31</v>
      </c>
      <c r="AR22" s="16"/>
      <c r="BE22" s="162"/>
    </row>
    <row r="23" spans="2:71" ht="16.5" customHeight="1">
      <c r="B23" s="16"/>
      <c r="E23" s="169" t="s">
        <v>1</v>
      </c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  <c r="AL23" s="169"/>
      <c r="AM23" s="169"/>
      <c r="AN23" s="169"/>
      <c r="AR23" s="16"/>
      <c r="BE23" s="162"/>
    </row>
    <row r="24" spans="2:71" ht="6.95" customHeight="1">
      <c r="B24" s="16"/>
      <c r="AR24" s="16"/>
      <c r="BE24" s="162"/>
    </row>
    <row r="25" spans="2:71" ht="6.95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62"/>
    </row>
    <row r="26" spans="2:71" s="1" customFormat="1" ht="25.9" customHeight="1">
      <c r="B26" s="28"/>
      <c r="D26" s="29" t="s">
        <v>32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70">
        <f>ROUND(AG94,2)</f>
        <v>0</v>
      </c>
      <c r="AL26" s="171"/>
      <c r="AM26" s="171"/>
      <c r="AN26" s="171"/>
      <c r="AO26" s="171"/>
      <c r="AR26" s="28"/>
      <c r="BE26" s="162"/>
    </row>
    <row r="27" spans="2:71" s="1" customFormat="1" ht="6.95" customHeight="1">
      <c r="B27" s="28"/>
      <c r="AR27" s="28"/>
      <c r="BE27" s="162"/>
    </row>
    <row r="28" spans="2:71" s="1" customFormat="1" ht="12.75">
      <c r="B28" s="28"/>
      <c r="L28" s="172" t="s">
        <v>33</v>
      </c>
      <c r="M28" s="172"/>
      <c r="N28" s="172"/>
      <c r="O28" s="172"/>
      <c r="P28" s="172"/>
      <c r="W28" s="172" t="s">
        <v>34</v>
      </c>
      <c r="X28" s="172"/>
      <c r="Y28" s="172"/>
      <c r="Z28" s="172"/>
      <c r="AA28" s="172"/>
      <c r="AB28" s="172"/>
      <c r="AC28" s="172"/>
      <c r="AD28" s="172"/>
      <c r="AE28" s="172"/>
      <c r="AK28" s="172" t="s">
        <v>35</v>
      </c>
      <c r="AL28" s="172"/>
      <c r="AM28" s="172"/>
      <c r="AN28" s="172"/>
      <c r="AO28" s="172"/>
      <c r="AR28" s="28"/>
      <c r="BE28" s="162"/>
    </row>
    <row r="29" spans="2:71" s="2" customFormat="1" ht="14.45" customHeight="1">
      <c r="B29" s="32"/>
      <c r="D29" s="23" t="s">
        <v>36</v>
      </c>
      <c r="F29" s="33" t="s">
        <v>37</v>
      </c>
      <c r="L29" s="175">
        <v>0.2</v>
      </c>
      <c r="M29" s="174"/>
      <c r="N29" s="174"/>
      <c r="O29" s="174"/>
      <c r="P29" s="174"/>
      <c r="Q29" s="34"/>
      <c r="R29" s="34"/>
      <c r="S29" s="34"/>
      <c r="T29" s="34"/>
      <c r="U29" s="34"/>
      <c r="V29" s="34"/>
      <c r="W29" s="173">
        <f>ROUND(AZ94, 2)</f>
        <v>0</v>
      </c>
      <c r="X29" s="174"/>
      <c r="Y29" s="174"/>
      <c r="Z29" s="174"/>
      <c r="AA29" s="174"/>
      <c r="AB29" s="174"/>
      <c r="AC29" s="174"/>
      <c r="AD29" s="174"/>
      <c r="AE29" s="174"/>
      <c r="AF29" s="34"/>
      <c r="AG29" s="34"/>
      <c r="AH29" s="34"/>
      <c r="AI29" s="34"/>
      <c r="AJ29" s="34"/>
      <c r="AK29" s="173">
        <f>ROUND(AV94, 2)</f>
        <v>0</v>
      </c>
      <c r="AL29" s="174"/>
      <c r="AM29" s="174"/>
      <c r="AN29" s="174"/>
      <c r="AO29" s="174"/>
      <c r="AP29" s="34"/>
      <c r="AQ29" s="34"/>
      <c r="AR29" s="35"/>
      <c r="AS29" s="34"/>
      <c r="AT29" s="34"/>
      <c r="AU29" s="34"/>
      <c r="AV29" s="34"/>
      <c r="AW29" s="34"/>
      <c r="AX29" s="34"/>
      <c r="AY29" s="34"/>
      <c r="AZ29" s="34"/>
      <c r="BE29" s="163"/>
    </row>
    <row r="30" spans="2:71" s="2" customFormat="1" ht="14.45" customHeight="1">
      <c r="B30" s="32"/>
      <c r="F30" s="33" t="s">
        <v>38</v>
      </c>
      <c r="L30" s="175">
        <v>0.2</v>
      </c>
      <c r="M30" s="174"/>
      <c r="N30" s="174"/>
      <c r="O30" s="174"/>
      <c r="P30" s="174"/>
      <c r="Q30" s="34"/>
      <c r="R30" s="34"/>
      <c r="S30" s="34"/>
      <c r="T30" s="34"/>
      <c r="U30" s="34"/>
      <c r="V30" s="34"/>
      <c r="W30" s="173">
        <f>ROUND(BA94, 2)</f>
        <v>0</v>
      </c>
      <c r="X30" s="174"/>
      <c r="Y30" s="174"/>
      <c r="Z30" s="174"/>
      <c r="AA30" s="174"/>
      <c r="AB30" s="174"/>
      <c r="AC30" s="174"/>
      <c r="AD30" s="174"/>
      <c r="AE30" s="174"/>
      <c r="AF30" s="34"/>
      <c r="AG30" s="34"/>
      <c r="AH30" s="34"/>
      <c r="AI30" s="34"/>
      <c r="AJ30" s="34"/>
      <c r="AK30" s="173">
        <f>ROUND(AW94, 2)</f>
        <v>0</v>
      </c>
      <c r="AL30" s="174"/>
      <c r="AM30" s="174"/>
      <c r="AN30" s="174"/>
      <c r="AO30" s="174"/>
      <c r="AP30" s="34"/>
      <c r="AQ30" s="34"/>
      <c r="AR30" s="35"/>
      <c r="AS30" s="34"/>
      <c r="AT30" s="34"/>
      <c r="AU30" s="34"/>
      <c r="AV30" s="34"/>
      <c r="AW30" s="34"/>
      <c r="AX30" s="34"/>
      <c r="AY30" s="34"/>
      <c r="AZ30" s="34"/>
      <c r="BE30" s="163"/>
    </row>
    <row r="31" spans="2:71" s="2" customFormat="1" ht="14.45" hidden="1" customHeight="1">
      <c r="B31" s="32"/>
      <c r="F31" s="23" t="s">
        <v>39</v>
      </c>
      <c r="L31" s="178">
        <v>0.2</v>
      </c>
      <c r="M31" s="177"/>
      <c r="N31" s="177"/>
      <c r="O31" s="177"/>
      <c r="P31" s="177"/>
      <c r="W31" s="176">
        <f>ROUND(BB94, 2)</f>
        <v>0</v>
      </c>
      <c r="X31" s="177"/>
      <c r="Y31" s="177"/>
      <c r="Z31" s="177"/>
      <c r="AA31" s="177"/>
      <c r="AB31" s="177"/>
      <c r="AC31" s="177"/>
      <c r="AD31" s="177"/>
      <c r="AE31" s="177"/>
      <c r="AK31" s="176">
        <v>0</v>
      </c>
      <c r="AL31" s="177"/>
      <c r="AM31" s="177"/>
      <c r="AN31" s="177"/>
      <c r="AO31" s="177"/>
      <c r="AR31" s="32"/>
      <c r="BE31" s="163"/>
    </row>
    <row r="32" spans="2:71" s="2" customFormat="1" ht="14.45" hidden="1" customHeight="1">
      <c r="B32" s="32"/>
      <c r="F32" s="23" t="s">
        <v>40</v>
      </c>
      <c r="L32" s="178">
        <v>0.2</v>
      </c>
      <c r="M32" s="177"/>
      <c r="N32" s="177"/>
      <c r="O32" s="177"/>
      <c r="P32" s="177"/>
      <c r="W32" s="176">
        <f>ROUND(BC94, 2)</f>
        <v>0</v>
      </c>
      <c r="X32" s="177"/>
      <c r="Y32" s="177"/>
      <c r="Z32" s="177"/>
      <c r="AA32" s="177"/>
      <c r="AB32" s="177"/>
      <c r="AC32" s="177"/>
      <c r="AD32" s="177"/>
      <c r="AE32" s="177"/>
      <c r="AK32" s="176">
        <v>0</v>
      </c>
      <c r="AL32" s="177"/>
      <c r="AM32" s="177"/>
      <c r="AN32" s="177"/>
      <c r="AO32" s="177"/>
      <c r="AR32" s="32"/>
      <c r="BE32" s="163"/>
    </row>
    <row r="33" spans="2:57" s="2" customFormat="1" ht="14.45" hidden="1" customHeight="1">
      <c r="B33" s="32"/>
      <c r="F33" s="33" t="s">
        <v>41</v>
      </c>
      <c r="L33" s="175">
        <v>0</v>
      </c>
      <c r="M33" s="174"/>
      <c r="N33" s="174"/>
      <c r="O33" s="174"/>
      <c r="P33" s="174"/>
      <c r="Q33" s="34"/>
      <c r="R33" s="34"/>
      <c r="S33" s="34"/>
      <c r="T33" s="34"/>
      <c r="U33" s="34"/>
      <c r="V33" s="34"/>
      <c r="W33" s="173">
        <f>ROUND(BD94, 2)</f>
        <v>0</v>
      </c>
      <c r="X33" s="174"/>
      <c r="Y33" s="174"/>
      <c r="Z33" s="174"/>
      <c r="AA33" s="174"/>
      <c r="AB33" s="174"/>
      <c r="AC33" s="174"/>
      <c r="AD33" s="174"/>
      <c r="AE33" s="174"/>
      <c r="AF33" s="34"/>
      <c r="AG33" s="34"/>
      <c r="AH33" s="34"/>
      <c r="AI33" s="34"/>
      <c r="AJ33" s="34"/>
      <c r="AK33" s="173">
        <v>0</v>
      </c>
      <c r="AL33" s="174"/>
      <c r="AM33" s="174"/>
      <c r="AN33" s="174"/>
      <c r="AO33" s="174"/>
      <c r="AP33" s="34"/>
      <c r="AQ33" s="34"/>
      <c r="AR33" s="35"/>
      <c r="AS33" s="34"/>
      <c r="AT33" s="34"/>
      <c r="AU33" s="34"/>
      <c r="AV33" s="34"/>
      <c r="AW33" s="34"/>
      <c r="AX33" s="34"/>
      <c r="AY33" s="34"/>
      <c r="AZ33" s="34"/>
      <c r="BE33" s="163"/>
    </row>
    <row r="34" spans="2:57" s="1" customFormat="1" ht="6.95" customHeight="1">
      <c r="B34" s="28"/>
      <c r="AR34" s="28"/>
      <c r="BE34" s="162"/>
    </row>
    <row r="35" spans="2:57" s="1" customFormat="1" ht="25.9" customHeight="1">
      <c r="B35" s="28"/>
      <c r="C35" s="36"/>
      <c r="D35" s="37" t="s">
        <v>42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43</v>
      </c>
      <c r="U35" s="38"/>
      <c r="V35" s="38"/>
      <c r="W35" s="38"/>
      <c r="X35" s="179" t="s">
        <v>44</v>
      </c>
      <c r="Y35" s="180"/>
      <c r="Z35" s="180"/>
      <c r="AA35" s="180"/>
      <c r="AB35" s="180"/>
      <c r="AC35" s="38"/>
      <c r="AD35" s="38"/>
      <c r="AE35" s="38"/>
      <c r="AF35" s="38"/>
      <c r="AG35" s="38"/>
      <c r="AH35" s="38"/>
      <c r="AI35" s="38"/>
      <c r="AJ35" s="38"/>
      <c r="AK35" s="181">
        <f>SUM(AK26:AK33)</f>
        <v>0</v>
      </c>
      <c r="AL35" s="180"/>
      <c r="AM35" s="180"/>
      <c r="AN35" s="180"/>
      <c r="AO35" s="182"/>
      <c r="AP35" s="36"/>
      <c r="AQ35" s="36"/>
      <c r="AR35" s="28"/>
    </row>
    <row r="36" spans="2:57" s="1" customFormat="1" ht="6.95" customHeight="1">
      <c r="B36" s="28"/>
      <c r="AR36" s="28"/>
    </row>
    <row r="37" spans="2:57" s="1" customFormat="1" ht="14.45" customHeight="1">
      <c r="B37" s="28"/>
      <c r="AR37" s="28"/>
    </row>
    <row r="38" spans="2:57" ht="14.45" customHeight="1">
      <c r="B38" s="16"/>
      <c r="AR38" s="16"/>
    </row>
    <row r="39" spans="2:57" ht="14.45" customHeight="1">
      <c r="B39" s="16"/>
      <c r="AR39" s="16"/>
    </row>
    <row r="40" spans="2:57" ht="14.45" customHeight="1">
      <c r="B40" s="16"/>
      <c r="AR40" s="16"/>
    </row>
    <row r="41" spans="2:57" ht="14.45" customHeight="1">
      <c r="B41" s="16"/>
      <c r="AR41" s="16"/>
    </row>
    <row r="42" spans="2:57" ht="14.45" customHeight="1">
      <c r="B42" s="16"/>
      <c r="AR42" s="16"/>
    </row>
    <row r="43" spans="2:57" ht="14.45" customHeight="1">
      <c r="B43" s="16"/>
      <c r="AR43" s="16"/>
    </row>
    <row r="44" spans="2:57" ht="14.45" customHeight="1">
      <c r="B44" s="16"/>
      <c r="AR44" s="16"/>
    </row>
    <row r="45" spans="2:57" ht="14.45" customHeight="1">
      <c r="B45" s="16"/>
      <c r="AR45" s="16"/>
    </row>
    <row r="46" spans="2:57" ht="14.45" customHeight="1">
      <c r="B46" s="16"/>
      <c r="AR46" s="16"/>
    </row>
    <row r="47" spans="2:57" ht="14.45" customHeight="1">
      <c r="B47" s="16"/>
      <c r="AR47" s="16"/>
    </row>
    <row r="48" spans="2:57" ht="14.45" customHeight="1">
      <c r="B48" s="16"/>
      <c r="AR48" s="16"/>
    </row>
    <row r="49" spans="2:44" s="1" customFormat="1" ht="14.45" customHeight="1">
      <c r="B49" s="28"/>
      <c r="D49" s="40" t="s">
        <v>45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46</v>
      </c>
      <c r="AI49" s="41"/>
      <c r="AJ49" s="41"/>
      <c r="AK49" s="41"/>
      <c r="AL49" s="41"/>
      <c r="AM49" s="41"/>
      <c r="AN49" s="41"/>
      <c r="AO49" s="41"/>
      <c r="AR49" s="28"/>
    </row>
    <row r="50" spans="2:44" ht="11.25">
      <c r="B50" s="16"/>
      <c r="AR50" s="16"/>
    </row>
    <row r="51" spans="2:44" ht="11.25">
      <c r="B51" s="16"/>
      <c r="AR51" s="16"/>
    </row>
    <row r="52" spans="2:44" ht="11.25">
      <c r="B52" s="16"/>
      <c r="AR52" s="16"/>
    </row>
    <row r="53" spans="2:44" ht="11.25">
      <c r="B53" s="16"/>
      <c r="AR53" s="16"/>
    </row>
    <row r="54" spans="2:44" ht="11.25">
      <c r="B54" s="16"/>
      <c r="AR54" s="16"/>
    </row>
    <row r="55" spans="2:44" ht="11.25">
      <c r="B55" s="16"/>
      <c r="AR55" s="16"/>
    </row>
    <row r="56" spans="2:44" ht="11.25">
      <c r="B56" s="16"/>
      <c r="AR56" s="16"/>
    </row>
    <row r="57" spans="2:44" ht="11.25">
      <c r="B57" s="16"/>
      <c r="AR57" s="16"/>
    </row>
    <row r="58" spans="2:44" ht="11.25">
      <c r="B58" s="16"/>
      <c r="AR58" s="16"/>
    </row>
    <row r="59" spans="2:44" ht="11.25">
      <c r="B59" s="16"/>
      <c r="AR59" s="16"/>
    </row>
    <row r="60" spans="2:44" s="1" customFormat="1" ht="12.75">
      <c r="B60" s="28"/>
      <c r="D60" s="42" t="s">
        <v>47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2" t="s">
        <v>48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2" t="s">
        <v>47</v>
      </c>
      <c r="AI60" s="30"/>
      <c r="AJ60" s="30"/>
      <c r="AK60" s="30"/>
      <c r="AL60" s="30"/>
      <c r="AM60" s="42" t="s">
        <v>48</v>
      </c>
      <c r="AN60" s="30"/>
      <c r="AO60" s="30"/>
      <c r="AR60" s="28"/>
    </row>
    <row r="61" spans="2:44" ht="11.25">
      <c r="B61" s="16"/>
      <c r="AR61" s="16"/>
    </row>
    <row r="62" spans="2:44" ht="11.25">
      <c r="B62" s="16"/>
      <c r="AR62" s="16"/>
    </row>
    <row r="63" spans="2:44" ht="11.25">
      <c r="B63" s="16"/>
      <c r="AR63" s="16"/>
    </row>
    <row r="64" spans="2:44" s="1" customFormat="1" ht="12.75">
      <c r="B64" s="28"/>
      <c r="D64" s="40" t="s">
        <v>49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50</v>
      </c>
      <c r="AI64" s="41"/>
      <c r="AJ64" s="41"/>
      <c r="AK64" s="41"/>
      <c r="AL64" s="41"/>
      <c r="AM64" s="41"/>
      <c r="AN64" s="41"/>
      <c r="AO64" s="41"/>
      <c r="AR64" s="28"/>
    </row>
    <row r="65" spans="2:44" ht="11.25">
      <c r="B65" s="16"/>
      <c r="AR65" s="16"/>
    </row>
    <row r="66" spans="2:44" ht="11.25">
      <c r="B66" s="16"/>
      <c r="AR66" s="16"/>
    </row>
    <row r="67" spans="2:44" ht="11.25">
      <c r="B67" s="16"/>
      <c r="AR67" s="16"/>
    </row>
    <row r="68" spans="2:44" ht="11.25">
      <c r="B68" s="16"/>
      <c r="AR68" s="16"/>
    </row>
    <row r="69" spans="2:44" ht="11.25">
      <c r="B69" s="16"/>
      <c r="AR69" s="16"/>
    </row>
    <row r="70" spans="2:44" ht="11.25">
      <c r="B70" s="16"/>
      <c r="AR70" s="16"/>
    </row>
    <row r="71" spans="2:44" ht="11.25">
      <c r="B71" s="16"/>
      <c r="AR71" s="16"/>
    </row>
    <row r="72" spans="2:44" ht="11.25">
      <c r="B72" s="16"/>
      <c r="AR72" s="16"/>
    </row>
    <row r="73" spans="2:44" ht="11.25">
      <c r="B73" s="16"/>
      <c r="AR73" s="16"/>
    </row>
    <row r="74" spans="2:44" ht="11.25">
      <c r="B74" s="16"/>
      <c r="AR74" s="16"/>
    </row>
    <row r="75" spans="2:44" s="1" customFormat="1" ht="12.75">
      <c r="B75" s="28"/>
      <c r="D75" s="42" t="s">
        <v>47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2" t="s">
        <v>48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2" t="s">
        <v>47</v>
      </c>
      <c r="AI75" s="30"/>
      <c r="AJ75" s="30"/>
      <c r="AK75" s="30"/>
      <c r="AL75" s="30"/>
      <c r="AM75" s="42" t="s">
        <v>48</v>
      </c>
      <c r="AN75" s="30"/>
      <c r="AO75" s="30"/>
      <c r="AR75" s="28"/>
    </row>
    <row r="76" spans="2:44" s="1" customFormat="1" ht="11.25">
      <c r="B76" s="28"/>
      <c r="AR76" s="28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28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28"/>
    </row>
    <row r="82" spans="1:91" s="1" customFormat="1" ht="24.95" customHeight="1">
      <c r="B82" s="28"/>
      <c r="C82" s="17" t="s">
        <v>51</v>
      </c>
      <c r="AR82" s="28"/>
    </row>
    <row r="83" spans="1:91" s="1" customFormat="1" ht="6.95" customHeight="1">
      <c r="B83" s="28"/>
      <c r="AR83" s="28"/>
    </row>
    <row r="84" spans="1:91" s="3" customFormat="1" ht="12" customHeight="1">
      <c r="B84" s="47"/>
      <c r="C84" s="23" t="s">
        <v>12</v>
      </c>
      <c r="L84" s="3" t="str">
        <f>K5</f>
        <v>IMPORT</v>
      </c>
      <c r="AR84" s="47"/>
    </row>
    <row r="85" spans="1:91" s="4" customFormat="1" ht="36.950000000000003" customHeight="1">
      <c r="B85" s="48"/>
      <c r="C85" s="49" t="s">
        <v>15</v>
      </c>
      <c r="L85" s="183" t="str">
        <f>K6</f>
        <v>Vybudovanie spevnenej plochy pod mobilné kontajnery</v>
      </c>
      <c r="M85" s="184"/>
      <c r="N85" s="184"/>
      <c r="O85" s="184"/>
      <c r="P85" s="184"/>
      <c r="Q85" s="184"/>
      <c r="R85" s="184"/>
      <c r="S85" s="184"/>
      <c r="T85" s="184"/>
      <c r="U85" s="184"/>
      <c r="V85" s="184"/>
      <c r="W85" s="184"/>
      <c r="X85" s="184"/>
      <c r="Y85" s="184"/>
      <c r="Z85" s="184"/>
      <c r="AA85" s="184"/>
      <c r="AB85" s="184"/>
      <c r="AC85" s="184"/>
      <c r="AD85" s="184"/>
      <c r="AE85" s="184"/>
      <c r="AF85" s="184"/>
      <c r="AG85" s="184"/>
      <c r="AH85" s="184"/>
      <c r="AI85" s="184"/>
      <c r="AJ85" s="184"/>
      <c r="AR85" s="48"/>
    </row>
    <row r="86" spans="1:91" s="1" customFormat="1" ht="6.95" customHeight="1">
      <c r="B86" s="28"/>
      <c r="AR86" s="28"/>
    </row>
    <row r="87" spans="1:91" s="1" customFormat="1" ht="12" customHeight="1">
      <c r="B87" s="28"/>
      <c r="C87" s="23" t="s">
        <v>19</v>
      </c>
      <c r="L87" s="50" t="str">
        <f>IF(K8="","",K8)</f>
        <v xml:space="preserve"> </v>
      </c>
      <c r="AI87" s="23" t="s">
        <v>21</v>
      </c>
      <c r="AM87" s="185" t="str">
        <f>IF(AN8= "","",AN8)</f>
        <v>19. 8. 2024</v>
      </c>
      <c r="AN87" s="185"/>
      <c r="AR87" s="28"/>
    </row>
    <row r="88" spans="1:91" s="1" customFormat="1" ht="6.95" customHeight="1">
      <c r="B88" s="28"/>
      <c r="AR88" s="28"/>
    </row>
    <row r="89" spans="1:91" s="1" customFormat="1" ht="15.2" customHeight="1">
      <c r="B89" s="28"/>
      <c r="C89" s="23" t="s">
        <v>23</v>
      </c>
      <c r="L89" s="3" t="str">
        <f>IF(E11= "","",E11)</f>
        <v xml:space="preserve"> </v>
      </c>
      <c r="AI89" s="23" t="s">
        <v>28</v>
      </c>
      <c r="AM89" s="186" t="str">
        <f>IF(E17="","",E17)</f>
        <v xml:space="preserve"> </v>
      </c>
      <c r="AN89" s="187"/>
      <c r="AO89" s="187"/>
      <c r="AP89" s="187"/>
      <c r="AR89" s="28"/>
      <c r="AS89" s="188" t="s">
        <v>52</v>
      </c>
      <c r="AT89" s="189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28"/>
      <c r="C90" s="23" t="s">
        <v>26</v>
      </c>
      <c r="L90" s="3" t="str">
        <f>IF(E14= "Vyplň údaj","",E14)</f>
        <v/>
      </c>
      <c r="AI90" s="23" t="s">
        <v>30</v>
      </c>
      <c r="AM90" s="186" t="str">
        <f>IF(E20="","",E20)</f>
        <v xml:space="preserve"> </v>
      </c>
      <c r="AN90" s="187"/>
      <c r="AO90" s="187"/>
      <c r="AP90" s="187"/>
      <c r="AR90" s="28"/>
      <c r="AS90" s="190"/>
      <c r="AT90" s="191"/>
      <c r="BD90" s="55"/>
    </row>
    <row r="91" spans="1:91" s="1" customFormat="1" ht="10.9" customHeight="1">
      <c r="B91" s="28"/>
      <c r="AR91" s="28"/>
      <c r="AS91" s="190"/>
      <c r="AT91" s="191"/>
      <c r="BD91" s="55"/>
    </row>
    <row r="92" spans="1:91" s="1" customFormat="1" ht="29.25" customHeight="1">
      <c r="B92" s="28"/>
      <c r="C92" s="192" t="s">
        <v>53</v>
      </c>
      <c r="D92" s="193"/>
      <c r="E92" s="193"/>
      <c r="F92" s="193"/>
      <c r="G92" s="193"/>
      <c r="H92" s="56"/>
      <c r="I92" s="194" t="s">
        <v>54</v>
      </c>
      <c r="J92" s="193"/>
      <c r="K92" s="193"/>
      <c r="L92" s="193"/>
      <c r="M92" s="193"/>
      <c r="N92" s="193"/>
      <c r="O92" s="193"/>
      <c r="P92" s="193"/>
      <c r="Q92" s="193"/>
      <c r="R92" s="193"/>
      <c r="S92" s="193"/>
      <c r="T92" s="193"/>
      <c r="U92" s="193"/>
      <c r="V92" s="193"/>
      <c r="W92" s="193"/>
      <c r="X92" s="193"/>
      <c r="Y92" s="193"/>
      <c r="Z92" s="193"/>
      <c r="AA92" s="193"/>
      <c r="AB92" s="193"/>
      <c r="AC92" s="193"/>
      <c r="AD92" s="193"/>
      <c r="AE92" s="193"/>
      <c r="AF92" s="193"/>
      <c r="AG92" s="195" t="s">
        <v>55</v>
      </c>
      <c r="AH92" s="193"/>
      <c r="AI92" s="193"/>
      <c r="AJ92" s="193"/>
      <c r="AK92" s="193"/>
      <c r="AL92" s="193"/>
      <c r="AM92" s="193"/>
      <c r="AN92" s="194" t="s">
        <v>56</v>
      </c>
      <c r="AO92" s="193"/>
      <c r="AP92" s="196"/>
      <c r="AQ92" s="57" t="s">
        <v>57</v>
      </c>
      <c r="AR92" s="28"/>
      <c r="AS92" s="58" t="s">
        <v>58</v>
      </c>
      <c r="AT92" s="59" t="s">
        <v>59</v>
      </c>
      <c r="AU92" s="59" t="s">
        <v>60</v>
      </c>
      <c r="AV92" s="59" t="s">
        <v>61</v>
      </c>
      <c r="AW92" s="59" t="s">
        <v>62</v>
      </c>
      <c r="AX92" s="59" t="s">
        <v>63</v>
      </c>
      <c r="AY92" s="59" t="s">
        <v>64</v>
      </c>
      <c r="AZ92" s="59" t="s">
        <v>65</v>
      </c>
      <c r="BA92" s="59" t="s">
        <v>66</v>
      </c>
      <c r="BB92" s="59" t="s">
        <v>67</v>
      </c>
      <c r="BC92" s="59" t="s">
        <v>68</v>
      </c>
      <c r="BD92" s="60" t="s">
        <v>69</v>
      </c>
    </row>
    <row r="93" spans="1:91" s="1" customFormat="1" ht="10.9" customHeight="1">
      <c r="B93" s="28"/>
      <c r="AR93" s="28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70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00">
        <f>ROUND(AG95,2)</f>
        <v>0</v>
      </c>
      <c r="AH94" s="200"/>
      <c r="AI94" s="200"/>
      <c r="AJ94" s="200"/>
      <c r="AK94" s="200"/>
      <c r="AL94" s="200"/>
      <c r="AM94" s="200"/>
      <c r="AN94" s="201">
        <f>SUM(AG94,AT94)</f>
        <v>0</v>
      </c>
      <c r="AO94" s="201"/>
      <c r="AP94" s="201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71</v>
      </c>
      <c r="BT94" s="71" t="s">
        <v>72</v>
      </c>
      <c r="BU94" s="72" t="s">
        <v>73</v>
      </c>
      <c r="BV94" s="71" t="s">
        <v>13</v>
      </c>
      <c r="BW94" s="71" t="s">
        <v>5</v>
      </c>
      <c r="BX94" s="71" t="s">
        <v>74</v>
      </c>
      <c r="CL94" s="71" t="s">
        <v>1</v>
      </c>
    </row>
    <row r="95" spans="1:91" s="6" customFormat="1" ht="16.5" customHeight="1">
      <c r="A95" s="73" t="s">
        <v>75</v>
      </c>
      <c r="B95" s="74"/>
      <c r="C95" s="75"/>
      <c r="D95" s="199" t="s">
        <v>76</v>
      </c>
      <c r="E95" s="199"/>
      <c r="F95" s="199"/>
      <c r="G95" s="199"/>
      <c r="H95" s="199"/>
      <c r="I95" s="76"/>
      <c r="J95" s="199" t="s">
        <v>77</v>
      </c>
      <c r="K95" s="199"/>
      <c r="L95" s="199"/>
      <c r="M95" s="199"/>
      <c r="N95" s="199"/>
      <c r="O95" s="199"/>
      <c r="P95" s="199"/>
      <c r="Q95" s="199"/>
      <c r="R95" s="199"/>
      <c r="S95" s="199"/>
      <c r="T95" s="199"/>
      <c r="U95" s="199"/>
      <c r="V95" s="199"/>
      <c r="W95" s="199"/>
      <c r="X95" s="199"/>
      <c r="Y95" s="199"/>
      <c r="Z95" s="199"/>
      <c r="AA95" s="199"/>
      <c r="AB95" s="199"/>
      <c r="AC95" s="199"/>
      <c r="AD95" s="199"/>
      <c r="AE95" s="199"/>
      <c r="AF95" s="199"/>
      <c r="AG95" s="197">
        <f>'SO-02 - Vybudovanie spevn...'!J30</f>
        <v>0</v>
      </c>
      <c r="AH95" s="198"/>
      <c r="AI95" s="198"/>
      <c r="AJ95" s="198"/>
      <c r="AK95" s="198"/>
      <c r="AL95" s="198"/>
      <c r="AM95" s="198"/>
      <c r="AN95" s="197">
        <f>SUM(AG95,AT95)</f>
        <v>0</v>
      </c>
      <c r="AO95" s="198"/>
      <c r="AP95" s="198"/>
      <c r="AQ95" s="77" t="s">
        <v>78</v>
      </c>
      <c r="AR95" s="74"/>
      <c r="AS95" s="78">
        <v>0</v>
      </c>
      <c r="AT95" s="79">
        <f>ROUND(SUM(AV95:AW95),2)</f>
        <v>0</v>
      </c>
      <c r="AU95" s="80">
        <f>'SO-02 - Vybudovanie spevn...'!P128</f>
        <v>0</v>
      </c>
      <c r="AV95" s="79">
        <f>'SO-02 - Vybudovanie spevn...'!J33</f>
        <v>0</v>
      </c>
      <c r="AW95" s="79">
        <f>'SO-02 - Vybudovanie spevn...'!J34</f>
        <v>0</v>
      </c>
      <c r="AX95" s="79">
        <f>'SO-02 - Vybudovanie spevn...'!J35</f>
        <v>0</v>
      </c>
      <c r="AY95" s="79">
        <f>'SO-02 - Vybudovanie spevn...'!J36</f>
        <v>0</v>
      </c>
      <c r="AZ95" s="79">
        <f>'SO-02 - Vybudovanie spevn...'!F33</f>
        <v>0</v>
      </c>
      <c r="BA95" s="79">
        <f>'SO-02 - Vybudovanie spevn...'!F34</f>
        <v>0</v>
      </c>
      <c r="BB95" s="79">
        <f>'SO-02 - Vybudovanie spevn...'!F35</f>
        <v>0</v>
      </c>
      <c r="BC95" s="79">
        <f>'SO-02 - Vybudovanie spevn...'!F36</f>
        <v>0</v>
      </c>
      <c r="BD95" s="81">
        <f>'SO-02 - Vybudovanie spevn...'!F37</f>
        <v>0</v>
      </c>
      <c r="BT95" s="82" t="s">
        <v>79</v>
      </c>
      <c r="BV95" s="82" t="s">
        <v>13</v>
      </c>
      <c r="BW95" s="82" t="s">
        <v>80</v>
      </c>
      <c r="BX95" s="82" t="s">
        <v>5</v>
      </c>
      <c r="CL95" s="82" t="s">
        <v>1</v>
      </c>
      <c r="CM95" s="82" t="s">
        <v>72</v>
      </c>
    </row>
    <row r="96" spans="1:91" s="1" customFormat="1" ht="30" customHeight="1">
      <c r="B96" s="28"/>
      <c r="AR96" s="28"/>
    </row>
    <row r="97" spans="2:44" s="1" customFormat="1" ht="6.95" customHeight="1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28"/>
    </row>
  </sheetData>
  <sheetProtection algorithmName="SHA-512" hashValue="WXvdErq6mgi5pVxuJ9AtFlnzm6F/TYtQY5U1K0PdqRFPxRyqaM164O7y66yi8frg7DGSNtOBsXarMQj5oMEerw==" saltValue="PRYUuVPlChpL4UHXhoINjHCAOFbPuGMvGLgBz7FjwZDM5NjXVKTYE+Vhe6LjyqvLcVOX2svk8dznItTFjgIRXA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SO-02 - Vybudovanie spevn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66"/>
  <sheetViews>
    <sheetView showGridLines="0" tabSelected="1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AT2" s="13" t="s">
        <v>80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customHeight="1">
      <c r="B4" s="16"/>
      <c r="D4" s="17" t="s">
        <v>81</v>
      </c>
      <c r="L4" s="16"/>
      <c r="M4" s="83" t="s">
        <v>9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02" t="str">
        <f>'Rekapitulácia stavby'!K6</f>
        <v>Vybudovanie spevnenej plochy pod mobilné kontajnery</v>
      </c>
      <c r="F7" s="203"/>
      <c r="G7" s="203"/>
      <c r="H7" s="203"/>
      <c r="L7" s="16"/>
    </row>
    <row r="8" spans="2:46" s="1" customFormat="1" ht="12" customHeight="1">
      <c r="B8" s="28"/>
      <c r="D8" s="23" t="s">
        <v>82</v>
      </c>
      <c r="L8" s="28"/>
    </row>
    <row r="9" spans="2:46" s="1" customFormat="1" ht="16.5" customHeight="1">
      <c r="B9" s="28"/>
      <c r="E9" s="183" t="s">
        <v>83</v>
      </c>
      <c r="F9" s="204"/>
      <c r="G9" s="204"/>
      <c r="H9" s="204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51" t="str">
        <f>'Rekapitulácia stavby'!AN8</f>
        <v>19. 8. 2024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customHeight="1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05" t="str">
        <f>'Rekapitulácia stavby'!E14</f>
        <v>Vyplň údaj</v>
      </c>
      <c r="F18" s="164"/>
      <c r="G18" s="164"/>
      <c r="H18" s="164"/>
      <c r="I18" s="23" t="s">
        <v>25</v>
      </c>
      <c r="J18" s="24" t="str">
        <f>'Rekapitulácia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28</v>
      </c>
      <c r="I20" s="23" t="s">
        <v>24</v>
      </c>
      <c r="J20" s="21" t="str">
        <f>IF('Rekapitulácia stavby'!AN16="","",'Rekapitulácia stavby'!AN16)</f>
        <v/>
      </c>
      <c r="L20" s="28"/>
    </row>
    <row r="21" spans="2:12" s="1" customFormat="1" ht="18" customHeight="1">
      <c r="B21" s="28"/>
      <c r="E21" s="21" t="str">
        <f>IF('Rekapitulácia stavby'!E17="","",'Rekapitulácia stavby'!E17)</f>
        <v xml:space="preserve"> </v>
      </c>
      <c r="I21" s="23" t="s">
        <v>25</v>
      </c>
      <c r="J21" s="21" t="str">
        <f>IF('Rekapitulácia stavby'!AN17="","",'Rekapitulácia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30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31</v>
      </c>
      <c r="L26" s="28"/>
    </row>
    <row r="27" spans="2:12" s="7" customFormat="1" ht="16.5" customHeight="1">
      <c r="B27" s="84"/>
      <c r="E27" s="169" t="s">
        <v>1</v>
      </c>
      <c r="F27" s="169"/>
      <c r="G27" s="169"/>
      <c r="H27" s="169"/>
      <c r="L27" s="84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85" t="s">
        <v>32</v>
      </c>
      <c r="J30" s="65">
        <f>ROUND(J128, 2)</f>
        <v>0</v>
      </c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45" customHeight="1">
      <c r="B33" s="28"/>
      <c r="D33" s="54" t="s">
        <v>36</v>
      </c>
      <c r="E33" s="33" t="s">
        <v>37</v>
      </c>
      <c r="F33" s="86">
        <f>ROUND((SUM(BE128:BE165)),  2)</f>
        <v>0</v>
      </c>
      <c r="G33" s="87"/>
      <c r="H33" s="87"/>
      <c r="I33" s="88">
        <v>0.2</v>
      </c>
      <c r="J33" s="86">
        <f>ROUND(((SUM(BE128:BE165))*I33),  2)</f>
        <v>0</v>
      </c>
      <c r="L33" s="28"/>
    </row>
    <row r="34" spans="2:12" s="1" customFormat="1" ht="14.45" customHeight="1">
      <c r="B34" s="28"/>
      <c r="E34" s="33" t="s">
        <v>38</v>
      </c>
      <c r="F34" s="86">
        <f>ROUND((SUM(BF128:BF165)),  2)</f>
        <v>0</v>
      </c>
      <c r="G34" s="87"/>
      <c r="H34" s="87"/>
      <c r="I34" s="88">
        <v>0.2</v>
      </c>
      <c r="J34" s="86">
        <f>ROUND(((SUM(BF128:BF165))*I34),  2)</f>
        <v>0</v>
      </c>
      <c r="L34" s="28"/>
    </row>
    <row r="35" spans="2:12" s="1" customFormat="1" ht="14.45" hidden="1" customHeight="1">
      <c r="B35" s="28"/>
      <c r="E35" s="23" t="s">
        <v>39</v>
      </c>
      <c r="F35" s="89">
        <f>ROUND((SUM(BG128:BG165)),  2)</f>
        <v>0</v>
      </c>
      <c r="I35" s="90">
        <v>0.2</v>
      </c>
      <c r="J35" s="89">
        <f>0</f>
        <v>0</v>
      </c>
      <c r="L35" s="28"/>
    </row>
    <row r="36" spans="2:12" s="1" customFormat="1" ht="14.45" hidden="1" customHeight="1">
      <c r="B36" s="28"/>
      <c r="E36" s="23" t="s">
        <v>40</v>
      </c>
      <c r="F36" s="89">
        <f>ROUND((SUM(BH128:BH165)),  2)</f>
        <v>0</v>
      </c>
      <c r="I36" s="90">
        <v>0.2</v>
      </c>
      <c r="J36" s="89">
        <f>0</f>
        <v>0</v>
      </c>
      <c r="L36" s="28"/>
    </row>
    <row r="37" spans="2:12" s="1" customFormat="1" ht="14.45" hidden="1" customHeight="1">
      <c r="B37" s="28"/>
      <c r="E37" s="33" t="s">
        <v>41</v>
      </c>
      <c r="F37" s="86">
        <f>ROUND((SUM(BI128:BI165)),  2)</f>
        <v>0</v>
      </c>
      <c r="G37" s="87"/>
      <c r="H37" s="87"/>
      <c r="I37" s="88">
        <v>0</v>
      </c>
      <c r="J37" s="86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1"/>
      <c r="D39" s="92" t="s">
        <v>42</v>
      </c>
      <c r="E39" s="56"/>
      <c r="F39" s="56"/>
      <c r="G39" s="93" t="s">
        <v>43</v>
      </c>
      <c r="H39" s="94" t="s">
        <v>44</v>
      </c>
      <c r="I39" s="56"/>
      <c r="J39" s="95">
        <f>SUM(J30:J37)</f>
        <v>0</v>
      </c>
      <c r="K39" s="96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45</v>
      </c>
      <c r="E50" s="41"/>
      <c r="F50" s="41"/>
      <c r="G50" s="40" t="s">
        <v>46</v>
      </c>
      <c r="H50" s="41"/>
      <c r="I50" s="41"/>
      <c r="J50" s="41"/>
      <c r="K50" s="41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42" t="s">
        <v>47</v>
      </c>
      <c r="E61" s="30"/>
      <c r="F61" s="97" t="s">
        <v>48</v>
      </c>
      <c r="G61" s="42" t="s">
        <v>47</v>
      </c>
      <c r="H61" s="30"/>
      <c r="I61" s="30"/>
      <c r="J61" s="98" t="s">
        <v>48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40" t="s">
        <v>49</v>
      </c>
      <c r="E65" s="41"/>
      <c r="F65" s="41"/>
      <c r="G65" s="40" t="s">
        <v>50</v>
      </c>
      <c r="H65" s="41"/>
      <c r="I65" s="41"/>
      <c r="J65" s="41"/>
      <c r="K65" s="41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42" t="s">
        <v>47</v>
      </c>
      <c r="E76" s="30"/>
      <c r="F76" s="97" t="s">
        <v>48</v>
      </c>
      <c r="G76" s="42" t="s">
        <v>47</v>
      </c>
      <c r="H76" s="30"/>
      <c r="I76" s="30"/>
      <c r="J76" s="98" t="s">
        <v>48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>
      <c r="B82" s="28"/>
      <c r="C82" s="17" t="s">
        <v>84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16.5" customHeight="1">
      <c r="B85" s="28"/>
      <c r="E85" s="202" t="str">
        <f>E7</f>
        <v>Vybudovanie spevnenej plochy pod mobilné kontajnery</v>
      </c>
      <c r="F85" s="203"/>
      <c r="G85" s="203"/>
      <c r="H85" s="203"/>
      <c r="L85" s="28"/>
    </row>
    <row r="86" spans="2:47" s="1" customFormat="1" ht="12" customHeight="1">
      <c r="B86" s="28"/>
      <c r="C86" s="23" t="s">
        <v>82</v>
      </c>
      <c r="L86" s="28"/>
    </row>
    <row r="87" spans="2:47" s="1" customFormat="1" ht="16.5" customHeight="1">
      <c r="B87" s="28"/>
      <c r="E87" s="183" t="str">
        <f>E9</f>
        <v>SO-02 - Vybudovanie spevn...</v>
      </c>
      <c r="F87" s="204"/>
      <c r="G87" s="204"/>
      <c r="H87" s="204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 xml:space="preserve"> </v>
      </c>
      <c r="I89" s="23" t="s">
        <v>21</v>
      </c>
      <c r="J89" s="51" t="str">
        <f>IF(J12="","",J12)</f>
        <v>19. 8. 2024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 xml:space="preserve"> </v>
      </c>
      <c r="L91" s="28"/>
    </row>
    <row r="92" spans="2:47" s="1" customFormat="1" ht="15.2" customHeight="1">
      <c r="B92" s="28"/>
      <c r="C92" s="23" t="s">
        <v>26</v>
      </c>
      <c r="F92" s="21" t="str">
        <f>IF(E18="","",E18)</f>
        <v>Vyplň údaj</v>
      </c>
      <c r="I92" s="23" t="s">
        <v>30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9" t="s">
        <v>85</v>
      </c>
      <c r="D94" s="91"/>
      <c r="E94" s="91"/>
      <c r="F94" s="91"/>
      <c r="G94" s="91"/>
      <c r="H94" s="91"/>
      <c r="I94" s="91"/>
      <c r="J94" s="100" t="s">
        <v>86</v>
      </c>
      <c r="K94" s="91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1" t="s">
        <v>87</v>
      </c>
      <c r="J96" s="65">
        <f>J128</f>
        <v>0</v>
      </c>
      <c r="L96" s="28"/>
      <c r="AU96" s="13" t="s">
        <v>88</v>
      </c>
    </row>
    <row r="97" spans="2:12" s="8" customFormat="1" ht="24.95" customHeight="1">
      <c r="B97" s="102"/>
      <c r="D97" s="103" t="s">
        <v>89</v>
      </c>
      <c r="E97" s="104"/>
      <c r="F97" s="104"/>
      <c r="G97" s="104"/>
      <c r="H97" s="104"/>
      <c r="I97" s="104"/>
      <c r="J97" s="105">
        <f>J129</f>
        <v>0</v>
      </c>
      <c r="L97" s="102"/>
    </row>
    <row r="98" spans="2:12" s="9" customFormat="1" ht="19.899999999999999" customHeight="1">
      <c r="B98" s="106"/>
      <c r="D98" s="107" t="s">
        <v>90</v>
      </c>
      <c r="E98" s="108"/>
      <c r="F98" s="108"/>
      <c r="G98" s="108"/>
      <c r="H98" s="108"/>
      <c r="I98" s="108"/>
      <c r="J98" s="109">
        <f>J130</f>
        <v>0</v>
      </c>
      <c r="L98" s="106"/>
    </row>
    <row r="99" spans="2:12" s="9" customFormat="1" ht="19.899999999999999" customHeight="1">
      <c r="B99" s="106"/>
      <c r="D99" s="107" t="s">
        <v>91</v>
      </c>
      <c r="E99" s="108"/>
      <c r="F99" s="108"/>
      <c r="G99" s="108"/>
      <c r="H99" s="108"/>
      <c r="I99" s="108"/>
      <c r="J99" s="109">
        <f>J134</f>
        <v>0</v>
      </c>
      <c r="L99" s="106"/>
    </row>
    <row r="100" spans="2:12" s="9" customFormat="1" ht="19.899999999999999" customHeight="1">
      <c r="B100" s="106"/>
      <c r="D100" s="107" t="s">
        <v>92</v>
      </c>
      <c r="E100" s="108"/>
      <c r="F100" s="108"/>
      <c r="G100" s="108"/>
      <c r="H100" s="108"/>
      <c r="I100" s="108"/>
      <c r="J100" s="109">
        <f>J136</f>
        <v>0</v>
      </c>
      <c r="L100" s="106"/>
    </row>
    <row r="101" spans="2:12" s="9" customFormat="1" ht="19.899999999999999" customHeight="1">
      <c r="B101" s="106"/>
      <c r="D101" s="107" t="s">
        <v>93</v>
      </c>
      <c r="E101" s="108"/>
      <c r="F101" s="108"/>
      <c r="G101" s="108"/>
      <c r="H101" s="108"/>
      <c r="I101" s="108"/>
      <c r="J101" s="109">
        <f>J139</f>
        <v>0</v>
      </c>
      <c r="L101" s="106"/>
    </row>
    <row r="102" spans="2:12" s="9" customFormat="1" ht="19.899999999999999" customHeight="1">
      <c r="B102" s="106"/>
      <c r="D102" s="107" t="s">
        <v>94</v>
      </c>
      <c r="E102" s="108"/>
      <c r="F102" s="108"/>
      <c r="G102" s="108"/>
      <c r="H102" s="108"/>
      <c r="I102" s="108"/>
      <c r="J102" s="109">
        <f>J146</f>
        <v>0</v>
      </c>
      <c r="L102" s="106"/>
    </row>
    <row r="103" spans="2:12" s="9" customFormat="1" ht="19.899999999999999" customHeight="1">
      <c r="B103" s="106"/>
      <c r="D103" s="107" t="s">
        <v>95</v>
      </c>
      <c r="E103" s="108"/>
      <c r="F103" s="108"/>
      <c r="G103" s="108"/>
      <c r="H103" s="108"/>
      <c r="I103" s="108"/>
      <c r="J103" s="109">
        <f>J150</f>
        <v>0</v>
      </c>
      <c r="L103" s="106"/>
    </row>
    <row r="104" spans="2:12" s="8" customFormat="1" ht="24.95" customHeight="1">
      <c r="B104" s="102"/>
      <c r="D104" s="103" t="s">
        <v>96</v>
      </c>
      <c r="E104" s="104"/>
      <c r="F104" s="104"/>
      <c r="G104" s="104"/>
      <c r="H104" s="104"/>
      <c r="I104" s="104"/>
      <c r="J104" s="105">
        <f>J152</f>
        <v>0</v>
      </c>
      <c r="L104" s="102"/>
    </row>
    <row r="105" spans="2:12" s="9" customFormat="1" ht="19.899999999999999" customHeight="1">
      <c r="B105" s="106"/>
      <c r="D105" s="107" t="s">
        <v>97</v>
      </c>
      <c r="E105" s="108"/>
      <c r="F105" s="108"/>
      <c r="G105" s="108"/>
      <c r="H105" s="108"/>
      <c r="I105" s="108"/>
      <c r="J105" s="109">
        <f>J153</f>
        <v>0</v>
      </c>
      <c r="L105" s="106"/>
    </row>
    <row r="106" spans="2:12" s="8" customFormat="1" ht="24.95" customHeight="1">
      <c r="B106" s="102"/>
      <c r="D106" s="103" t="s">
        <v>98</v>
      </c>
      <c r="E106" s="104"/>
      <c r="F106" s="104"/>
      <c r="G106" s="104"/>
      <c r="H106" s="104"/>
      <c r="I106" s="104"/>
      <c r="J106" s="105">
        <f>J157</f>
        <v>0</v>
      </c>
      <c r="L106" s="102"/>
    </row>
    <row r="107" spans="2:12" s="9" customFormat="1" ht="19.899999999999999" customHeight="1">
      <c r="B107" s="106"/>
      <c r="D107" s="107" t="s">
        <v>99</v>
      </c>
      <c r="E107" s="108"/>
      <c r="F107" s="108"/>
      <c r="G107" s="108"/>
      <c r="H107" s="108"/>
      <c r="I107" s="108"/>
      <c r="J107" s="109">
        <f>J158</f>
        <v>0</v>
      </c>
      <c r="L107" s="106"/>
    </row>
    <row r="108" spans="2:12" s="9" customFormat="1" ht="19.899999999999999" customHeight="1">
      <c r="B108" s="106"/>
      <c r="D108" s="107" t="s">
        <v>100</v>
      </c>
      <c r="E108" s="108"/>
      <c r="F108" s="108"/>
      <c r="G108" s="108"/>
      <c r="H108" s="108"/>
      <c r="I108" s="108"/>
      <c r="J108" s="109">
        <f>J160</f>
        <v>0</v>
      </c>
      <c r="L108" s="106"/>
    </row>
    <row r="109" spans="2:12" s="1" customFormat="1" ht="21.75" customHeight="1">
      <c r="B109" s="28"/>
      <c r="L109" s="28"/>
    </row>
    <row r="110" spans="2:12" s="1" customFormat="1" ht="6.95" customHeight="1"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28"/>
    </row>
    <row r="114" spans="2:63" s="1" customFormat="1" ht="6.95" customHeight="1">
      <c r="B114" s="45"/>
      <c r="C114" s="46"/>
      <c r="D114" s="46"/>
      <c r="E114" s="46"/>
      <c r="F114" s="46"/>
      <c r="G114" s="46"/>
      <c r="H114" s="46"/>
      <c r="I114" s="46"/>
      <c r="J114" s="46"/>
      <c r="K114" s="46"/>
      <c r="L114" s="28"/>
    </row>
    <row r="115" spans="2:63" s="1" customFormat="1" ht="24.95" customHeight="1">
      <c r="B115" s="28"/>
      <c r="C115" s="17" t="s">
        <v>101</v>
      </c>
      <c r="L115" s="28"/>
    </row>
    <row r="116" spans="2:63" s="1" customFormat="1" ht="6.95" customHeight="1">
      <c r="B116" s="28"/>
      <c r="L116" s="28"/>
    </row>
    <row r="117" spans="2:63" s="1" customFormat="1" ht="12" customHeight="1">
      <c r="B117" s="28"/>
      <c r="C117" s="23" t="s">
        <v>15</v>
      </c>
      <c r="L117" s="28"/>
    </row>
    <row r="118" spans="2:63" s="1" customFormat="1" ht="16.5" customHeight="1">
      <c r="B118" s="28"/>
      <c r="E118" s="202" t="str">
        <f>E7</f>
        <v>Vybudovanie spevnenej plochy pod mobilné kontajnery</v>
      </c>
      <c r="F118" s="203"/>
      <c r="G118" s="203"/>
      <c r="H118" s="203"/>
      <c r="L118" s="28"/>
    </row>
    <row r="119" spans="2:63" s="1" customFormat="1" ht="12" customHeight="1">
      <c r="B119" s="28"/>
      <c r="C119" s="23" t="s">
        <v>82</v>
      </c>
      <c r="L119" s="28"/>
    </row>
    <row r="120" spans="2:63" s="1" customFormat="1" ht="16.5" customHeight="1">
      <c r="B120" s="28"/>
      <c r="E120" s="183" t="str">
        <f>E9</f>
        <v>SO-02 - Vybudovanie spevn...</v>
      </c>
      <c r="F120" s="204"/>
      <c r="G120" s="204"/>
      <c r="H120" s="204"/>
      <c r="L120" s="28"/>
    </row>
    <row r="121" spans="2:63" s="1" customFormat="1" ht="6.95" customHeight="1">
      <c r="B121" s="28"/>
      <c r="L121" s="28"/>
    </row>
    <row r="122" spans="2:63" s="1" customFormat="1" ht="12" customHeight="1">
      <c r="B122" s="28"/>
      <c r="C122" s="23" t="s">
        <v>19</v>
      </c>
      <c r="F122" s="21" t="str">
        <f>F12</f>
        <v xml:space="preserve"> </v>
      </c>
      <c r="I122" s="23" t="s">
        <v>21</v>
      </c>
      <c r="J122" s="51" t="str">
        <f>IF(J12="","",J12)</f>
        <v>19. 8. 2024</v>
      </c>
      <c r="L122" s="28"/>
    </row>
    <row r="123" spans="2:63" s="1" customFormat="1" ht="6.95" customHeight="1">
      <c r="B123" s="28"/>
      <c r="L123" s="28"/>
    </row>
    <row r="124" spans="2:63" s="1" customFormat="1" ht="15.2" customHeight="1">
      <c r="B124" s="28"/>
      <c r="C124" s="23" t="s">
        <v>23</v>
      </c>
      <c r="F124" s="21" t="str">
        <f>E15</f>
        <v xml:space="preserve"> </v>
      </c>
      <c r="I124" s="23" t="s">
        <v>28</v>
      </c>
      <c r="J124" s="26" t="str">
        <f>E21</f>
        <v xml:space="preserve"> </v>
      </c>
      <c r="L124" s="28"/>
    </row>
    <row r="125" spans="2:63" s="1" customFormat="1" ht="15.2" customHeight="1">
      <c r="B125" s="28"/>
      <c r="C125" s="23" t="s">
        <v>26</v>
      </c>
      <c r="F125" s="21" t="str">
        <f>IF(E18="","",E18)</f>
        <v>Vyplň údaj</v>
      </c>
      <c r="I125" s="23" t="s">
        <v>30</v>
      </c>
      <c r="J125" s="26" t="str">
        <f>E24</f>
        <v xml:space="preserve"> </v>
      </c>
      <c r="L125" s="28"/>
    </row>
    <row r="126" spans="2:63" s="1" customFormat="1" ht="10.35" customHeight="1">
      <c r="B126" s="28"/>
      <c r="L126" s="28"/>
    </row>
    <row r="127" spans="2:63" s="10" customFormat="1" ht="29.25" customHeight="1">
      <c r="B127" s="110"/>
      <c r="C127" s="111" t="s">
        <v>102</v>
      </c>
      <c r="D127" s="112" t="s">
        <v>57</v>
      </c>
      <c r="E127" s="112" t="s">
        <v>53</v>
      </c>
      <c r="F127" s="112" t="s">
        <v>54</v>
      </c>
      <c r="G127" s="112" t="s">
        <v>103</v>
      </c>
      <c r="H127" s="112" t="s">
        <v>104</v>
      </c>
      <c r="I127" s="112" t="s">
        <v>105</v>
      </c>
      <c r="J127" s="113" t="s">
        <v>86</v>
      </c>
      <c r="K127" s="114" t="s">
        <v>106</v>
      </c>
      <c r="L127" s="110"/>
      <c r="M127" s="58" t="s">
        <v>1</v>
      </c>
      <c r="N127" s="59" t="s">
        <v>36</v>
      </c>
      <c r="O127" s="59" t="s">
        <v>107</v>
      </c>
      <c r="P127" s="59" t="s">
        <v>108</v>
      </c>
      <c r="Q127" s="59" t="s">
        <v>109</v>
      </c>
      <c r="R127" s="59" t="s">
        <v>110</v>
      </c>
      <c r="S127" s="59" t="s">
        <v>111</v>
      </c>
      <c r="T127" s="60" t="s">
        <v>112</v>
      </c>
    </row>
    <row r="128" spans="2:63" s="1" customFormat="1" ht="22.9" customHeight="1">
      <c r="B128" s="28"/>
      <c r="C128" s="63" t="s">
        <v>87</v>
      </c>
      <c r="J128" s="115">
        <f>BK128</f>
        <v>0</v>
      </c>
      <c r="L128" s="28"/>
      <c r="M128" s="61"/>
      <c r="N128" s="52"/>
      <c r="O128" s="52"/>
      <c r="P128" s="116">
        <f>P129+P152+P157</f>
        <v>0</v>
      </c>
      <c r="Q128" s="52"/>
      <c r="R128" s="116">
        <f>R129+R152+R157</f>
        <v>0</v>
      </c>
      <c r="S128" s="52"/>
      <c r="T128" s="117">
        <f>T129+T152+T157</f>
        <v>0</v>
      </c>
      <c r="AT128" s="13" t="s">
        <v>71</v>
      </c>
      <c r="AU128" s="13" t="s">
        <v>88</v>
      </c>
      <c r="BK128" s="118">
        <f>BK129+BK152+BK157</f>
        <v>0</v>
      </c>
    </row>
    <row r="129" spans="2:65" s="11" customFormat="1" ht="25.9" customHeight="1">
      <c r="B129" s="119"/>
      <c r="D129" s="120" t="s">
        <v>71</v>
      </c>
      <c r="E129" s="121" t="s">
        <v>113</v>
      </c>
      <c r="F129" s="121" t="s">
        <v>114</v>
      </c>
      <c r="I129" s="122"/>
      <c r="J129" s="123">
        <f>BK129</f>
        <v>0</v>
      </c>
      <c r="L129" s="119"/>
      <c r="M129" s="124"/>
      <c r="P129" s="125">
        <f>P130+P134+P136+P139+P146+P150</f>
        <v>0</v>
      </c>
      <c r="R129" s="125">
        <f>R130+R134+R136+R139+R146+R150</f>
        <v>0</v>
      </c>
      <c r="T129" s="126">
        <f>T130+T134+T136+T139+T146+T150</f>
        <v>0</v>
      </c>
      <c r="AR129" s="120" t="s">
        <v>79</v>
      </c>
      <c r="AT129" s="127" t="s">
        <v>71</v>
      </c>
      <c r="AU129" s="127" t="s">
        <v>72</v>
      </c>
      <c r="AY129" s="120" t="s">
        <v>115</v>
      </c>
      <c r="BK129" s="128">
        <f>BK130+BK134+BK136+BK139+BK146+BK150</f>
        <v>0</v>
      </c>
    </row>
    <row r="130" spans="2:65" s="11" customFormat="1" ht="22.9" customHeight="1">
      <c r="B130" s="119"/>
      <c r="D130" s="120" t="s">
        <v>71</v>
      </c>
      <c r="E130" s="129" t="s">
        <v>79</v>
      </c>
      <c r="F130" s="129" t="s">
        <v>116</v>
      </c>
      <c r="I130" s="122"/>
      <c r="J130" s="130">
        <f>BK130</f>
        <v>0</v>
      </c>
      <c r="L130" s="119"/>
      <c r="M130" s="124"/>
      <c r="P130" s="125">
        <f>SUM(P131:P133)</f>
        <v>0</v>
      </c>
      <c r="R130" s="125">
        <f>SUM(R131:R133)</f>
        <v>0</v>
      </c>
      <c r="T130" s="126">
        <f>SUM(T131:T133)</f>
        <v>0</v>
      </c>
      <c r="AR130" s="120" t="s">
        <v>79</v>
      </c>
      <c r="AT130" s="127" t="s">
        <v>71</v>
      </c>
      <c r="AU130" s="127" t="s">
        <v>79</v>
      </c>
      <c r="AY130" s="120" t="s">
        <v>115</v>
      </c>
      <c r="BK130" s="128">
        <f>SUM(BK131:BK133)</f>
        <v>0</v>
      </c>
    </row>
    <row r="131" spans="2:65" s="1" customFormat="1" ht="24.2" customHeight="1">
      <c r="B131" s="28"/>
      <c r="C131" s="131" t="s">
        <v>79</v>
      </c>
      <c r="D131" s="131" t="s">
        <v>117</v>
      </c>
      <c r="E131" s="132" t="s">
        <v>118</v>
      </c>
      <c r="F131" s="133" t="s">
        <v>119</v>
      </c>
      <c r="G131" s="134" t="s">
        <v>120</v>
      </c>
      <c r="H131" s="135">
        <v>42.5</v>
      </c>
      <c r="I131" s="136"/>
      <c r="J131" s="137">
        <f>ROUND(I131*H131,2)</f>
        <v>0</v>
      </c>
      <c r="K131" s="138"/>
      <c r="L131" s="28"/>
      <c r="M131" s="139" t="s">
        <v>1</v>
      </c>
      <c r="N131" s="140" t="s">
        <v>38</v>
      </c>
      <c r="P131" s="141">
        <f>O131*H131</f>
        <v>0</v>
      </c>
      <c r="Q131" s="141">
        <v>0</v>
      </c>
      <c r="R131" s="141">
        <f>Q131*H131</f>
        <v>0</v>
      </c>
      <c r="S131" s="141">
        <v>0</v>
      </c>
      <c r="T131" s="142">
        <f>S131*H131</f>
        <v>0</v>
      </c>
      <c r="AR131" s="143" t="s">
        <v>121</v>
      </c>
      <c r="AT131" s="143" t="s">
        <v>117</v>
      </c>
      <c r="AU131" s="143" t="s">
        <v>122</v>
      </c>
      <c r="AY131" s="13" t="s">
        <v>115</v>
      </c>
      <c r="BE131" s="144">
        <f>IF(N131="základná",J131,0)</f>
        <v>0</v>
      </c>
      <c r="BF131" s="144">
        <f>IF(N131="znížená",J131,0)</f>
        <v>0</v>
      </c>
      <c r="BG131" s="144">
        <f>IF(N131="zákl. prenesená",J131,0)</f>
        <v>0</v>
      </c>
      <c r="BH131" s="144">
        <f>IF(N131="zníž. prenesená",J131,0)</f>
        <v>0</v>
      </c>
      <c r="BI131" s="144">
        <f>IF(N131="nulová",J131,0)</f>
        <v>0</v>
      </c>
      <c r="BJ131" s="13" t="s">
        <v>122</v>
      </c>
      <c r="BK131" s="144">
        <f>ROUND(I131*H131,2)</f>
        <v>0</v>
      </c>
      <c r="BL131" s="13" t="s">
        <v>121</v>
      </c>
      <c r="BM131" s="143" t="s">
        <v>122</v>
      </c>
    </row>
    <row r="132" spans="2:65" s="1" customFormat="1" ht="24.2" customHeight="1">
      <c r="B132" s="28"/>
      <c r="C132" s="131" t="s">
        <v>122</v>
      </c>
      <c r="D132" s="131" t="s">
        <v>117</v>
      </c>
      <c r="E132" s="132" t="s">
        <v>123</v>
      </c>
      <c r="F132" s="133" t="s">
        <v>124</v>
      </c>
      <c r="G132" s="134" t="s">
        <v>120</v>
      </c>
      <c r="H132" s="135">
        <v>42.5</v>
      </c>
      <c r="I132" s="136"/>
      <c r="J132" s="137">
        <f>ROUND(I132*H132,2)</f>
        <v>0</v>
      </c>
      <c r="K132" s="138"/>
      <c r="L132" s="28"/>
      <c r="M132" s="139" t="s">
        <v>1</v>
      </c>
      <c r="N132" s="140" t="s">
        <v>38</v>
      </c>
      <c r="P132" s="141">
        <f>O132*H132</f>
        <v>0</v>
      </c>
      <c r="Q132" s="141">
        <v>0</v>
      </c>
      <c r="R132" s="141">
        <f>Q132*H132</f>
        <v>0</v>
      </c>
      <c r="S132" s="141">
        <v>0</v>
      </c>
      <c r="T132" s="142">
        <f>S132*H132</f>
        <v>0</v>
      </c>
      <c r="AR132" s="143" t="s">
        <v>121</v>
      </c>
      <c r="AT132" s="143" t="s">
        <v>117</v>
      </c>
      <c r="AU132" s="143" t="s">
        <v>122</v>
      </c>
      <c r="AY132" s="13" t="s">
        <v>115</v>
      </c>
      <c r="BE132" s="144">
        <f>IF(N132="základná",J132,0)</f>
        <v>0</v>
      </c>
      <c r="BF132" s="144">
        <f>IF(N132="znížená",J132,0)</f>
        <v>0</v>
      </c>
      <c r="BG132" s="144">
        <f>IF(N132="zákl. prenesená",J132,0)</f>
        <v>0</v>
      </c>
      <c r="BH132" s="144">
        <f>IF(N132="zníž. prenesená",J132,0)</f>
        <v>0</v>
      </c>
      <c r="BI132" s="144">
        <f>IF(N132="nulová",J132,0)</f>
        <v>0</v>
      </c>
      <c r="BJ132" s="13" t="s">
        <v>122</v>
      </c>
      <c r="BK132" s="144">
        <f>ROUND(I132*H132,2)</f>
        <v>0</v>
      </c>
      <c r="BL132" s="13" t="s">
        <v>121</v>
      </c>
      <c r="BM132" s="143" t="s">
        <v>121</v>
      </c>
    </row>
    <row r="133" spans="2:65" s="1" customFormat="1" ht="24.2" customHeight="1">
      <c r="B133" s="28"/>
      <c r="C133" s="131" t="s">
        <v>125</v>
      </c>
      <c r="D133" s="131" t="s">
        <v>117</v>
      </c>
      <c r="E133" s="132" t="s">
        <v>126</v>
      </c>
      <c r="F133" s="133" t="s">
        <v>127</v>
      </c>
      <c r="G133" s="134" t="s">
        <v>120</v>
      </c>
      <c r="H133" s="135">
        <v>42.5</v>
      </c>
      <c r="I133" s="136"/>
      <c r="J133" s="137">
        <f>ROUND(I133*H133,2)</f>
        <v>0</v>
      </c>
      <c r="K133" s="138"/>
      <c r="L133" s="28"/>
      <c r="M133" s="139" t="s">
        <v>1</v>
      </c>
      <c r="N133" s="140" t="s">
        <v>38</v>
      </c>
      <c r="P133" s="141">
        <f>O133*H133</f>
        <v>0</v>
      </c>
      <c r="Q133" s="141">
        <v>0</v>
      </c>
      <c r="R133" s="141">
        <f>Q133*H133</f>
        <v>0</v>
      </c>
      <c r="S133" s="141">
        <v>0</v>
      </c>
      <c r="T133" s="142">
        <f>S133*H133</f>
        <v>0</v>
      </c>
      <c r="AR133" s="143" t="s">
        <v>121</v>
      </c>
      <c r="AT133" s="143" t="s">
        <v>117</v>
      </c>
      <c r="AU133" s="143" t="s">
        <v>122</v>
      </c>
      <c r="AY133" s="13" t="s">
        <v>115</v>
      </c>
      <c r="BE133" s="144">
        <f>IF(N133="základná",J133,0)</f>
        <v>0</v>
      </c>
      <c r="BF133" s="144">
        <f>IF(N133="znížená",J133,0)</f>
        <v>0</v>
      </c>
      <c r="BG133" s="144">
        <f>IF(N133="zákl. prenesená",J133,0)</f>
        <v>0</v>
      </c>
      <c r="BH133" s="144">
        <f>IF(N133="zníž. prenesená",J133,0)</f>
        <v>0</v>
      </c>
      <c r="BI133" s="144">
        <f>IF(N133="nulová",J133,0)</f>
        <v>0</v>
      </c>
      <c r="BJ133" s="13" t="s">
        <v>122</v>
      </c>
      <c r="BK133" s="144">
        <f>ROUND(I133*H133,2)</f>
        <v>0</v>
      </c>
      <c r="BL133" s="13" t="s">
        <v>121</v>
      </c>
      <c r="BM133" s="143" t="s">
        <v>128</v>
      </c>
    </row>
    <row r="134" spans="2:65" s="11" customFormat="1" ht="22.9" customHeight="1">
      <c r="B134" s="119"/>
      <c r="D134" s="120" t="s">
        <v>71</v>
      </c>
      <c r="E134" s="129" t="s">
        <v>122</v>
      </c>
      <c r="F134" s="129" t="s">
        <v>129</v>
      </c>
      <c r="I134" s="122"/>
      <c r="J134" s="130">
        <f>BK134</f>
        <v>0</v>
      </c>
      <c r="L134" s="119"/>
      <c r="M134" s="124"/>
      <c r="P134" s="125">
        <f>P135</f>
        <v>0</v>
      </c>
      <c r="R134" s="125">
        <f>R135</f>
        <v>0</v>
      </c>
      <c r="T134" s="126">
        <f>T135</f>
        <v>0</v>
      </c>
      <c r="AR134" s="120" t="s">
        <v>79</v>
      </c>
      <c r="AT134" s="127" t="s">
        <v>71</v>
      </c>
      <c r="AU134" s="127" t="s">
        <v>79</v>
      </c>
      <c r="AY134" s="120" t="s">
        <v>115</v>
      </c>
      <c r="BK134" s="128">
        <f>BK135</f>
        <v>0</v>
      </c>
    </row>
    <row r="135" spans="2:65" s="1" customFormat="1" ht="21.75" customHeight="1">
      <c r="B135" s="28"/>
      <c r="C135" s="131" t="s">
        <v>121</v>
      </c>
      <c r="D135" s="131" t="s">
        <v>117</v>
      </c>
      <c r="E135" s="132" t="s">
        <v>130</v>
      </c>
      <c r="F135" s="133" t="s">
        <v>131</v>
      </c>
      <c r="G135" s="134" t="s">
        <v>132</v>
      </c>
      <c r="H135" s="135">
        <v>85</v>
      </c>
      <c r="I135" s="136"/>
      <c r="J135" s="137">
        <f>ROUND(I135*H135,2)</f>
        <v>0</v>
      </c>
      <c r="K135" s="138"/>
      <c r="L135" s="28"/>
      <c r="M135" s="139" t="s">
        <v>1</v>
      </c>
      <c r="N135" s="140" t="s">
        <v>38</v>
      </c>
      <c r="P135" s="141">
        <f>O135*H135</f>
        <v>0</v>
      </c>
      <c r="Q135" s="141">
        <v>0</v>
      </c>
      <c r="R135" s="141">
        <f>Q135*H135</f>
        <v>0</v>
      </c>
      <c r="S135" s="141">
        <v>0</v>
      </c>
      <c r="T135" s="142">
        <f>S135*H135</f>
        <v>0</v>
      </c>
      <c r="AR135" s="143" t="s">
        <v>121</v>
      </c>
      <c r="AT135" s="143" t="s">
        <v>117</v>
      </c>
      <c r="AU135" s="143" t="s">
        <v>122</v>
      </c>
      <c r="AY135" s="13" t="s">
        <v>115</v>
      </c>
      <c r="BE135" s="144">
        <f>IF(N135="základná",J135,0)</f>
        <v>0</v>
      </c>
      <c r="BF135" s="144">
        <f>IF(N135="znížená",J135,0)</f>
        <v>0</v>
      </c>
      <c r="BG135" s="144">
        <f>IF(N135="zákl. prenesená",J135,0)</f>
        <v>0</v>
      </c>
      <c r="BH135" s="144">
        <f>IF(N135="zníž. prenesená",J135,0)</f>
        <v>0</v>
      </c>
      <c r="BI135" s="144">
        <f>IF(N135="nulová",J135,0)</f>
        <v>0</v>
      </c>
      <c r="BJ135" s="13" t="s">
        <v>122</v>
      </c>
      <c r="BK135" s="144">
        <f>ROUND(I135*H135,2)</f>
        <v>0</v>
      </c>
      <c r="BL135" s="13" t="s">
        <v>121</v>
      </c>
      <c r="BM135" s="143" t="s">
        <v>133</v>
      </c>
    </row>
    <row r="136" spans="2:65" s="11" customFormat="1" ht="22.9" customHeight="1">
      <c r="B136" s="119"/>
      <c r="D136" s="120" t="s">
        <v>71</v>
      </c>
      <c r="E136" s="129" t="s">
        <v>121</v>
      </c>
      <c r="F136" s="129" t="s">
        <v>134</v>
      </c>
      <c r="I136" s="122"/>
      <c r="J136" s="130">
        <f>BK136</f>
        <v>0</v>
      </c>
      <c r="L136" s="119"/>
      <c r="M136" s="124"/>
      <c r="P136" s="125">
        <f>SUM(P137:P138)</f>
        <v>0</v>
      </c>
      <c r="R136" s="125">
        <f>SUM(R137:R138)</f>
        <v>0</v>
      </c>
      <c r="T136" s="126">
        <f>SUM(T137:T138)</f>
        <v>0</v>
      </c>
      <c r="AR136" s="120" t="s">
        <v>79</v>
      </c>
      <c r="AT136" s="127" t="s">
        <v>71</v>
      </c>
      <c r="AU136" s="127" t="s">
        <v>79</v>
      </c>
      <c r="AY136" s="120" t="s">
        <v>115</v>
      </c>
      <c r="BK136" s="128">
        <f>SUM(BK137:BK138)</f>
        <v>0</v>
      </c>
    </row>
    <row r="137" spans="2:65" s="1" customFormat="1" ht="24.2" customHeight="1">
      <c r="B137" s="28"/>
      <c r="C137" s="131" t="s">
        <v>135</v>
      </c>
      <c r="D137" s="131" t="s">
        <v>117</v>
      </c>
      <c r="E137" s="132" t="s">
        <v>136</v>
      </c>
      <c r="F137" s="133" t="s">
        <v>137</v>
      </c>
      <c r="G137" s="134" t="s">
        <v>132</v>
      </c>
      <c r="H137" s="135">
        <v>85</v>
      </c>
      <c r="I137" s="136"/>
      <c r="J137" s="137">
        <f>ROUND(I137*H137,2)</f>
        <v>0</v>
      </c>
      <c r="K137" s="138"/>
      <c r="L137" s="28"/>
      <c r="M137" s="139" t="s">
        <v>1</v>
      </c>
      <c r="N137" s="140" t="s">
        <v>38</v>
      </c>
      <c r="P137" s="141">
        <f>O137*H137</f>
        <v>0</v>
      </c>
      <c r="Q137" s="141">
        <v>0</v>
      </c>
      <c r="R137" s="141">
        <f>Q137*H137</f>
        <v>0</v>
      </c>
      <c r="S137" s="141">
        <v>0</v>
      </c>
      <c r="T137" s="142">
        <f>S137*H137</f>
        <v>0</v>
      </c>
      <c r="AR137" s="143" t="s">
        <v>121</v>
      </c>
      <c r="AT137" s="143" t="s">
        <v>117</v>
      </c>
      <c r="AU137" s="143" t="s">
        <v>122</v>
      </c>
      <c r="AY137" s="13" t="s">
        <v>115</v>
      </c>
      <c r="BE137" s="144">
        <f>IF(N137="základná",J137,0)</f>
        <v>0</v>
      </c>
      <c r="BF137" s="144">
        <f>IF(N137="znížená",J137,0)</f>
        <v>0</v>
      </c>
      <c r="BG137" s="144">
        <f>IF(N137="zákl. prenesená",J137,0)</f>
        <v>0</v>
      </c>
      <c r="BH137" s="144">
        <f>IF(N137="zníž. prenesená",J137,0)</f>
        <v>0</v>
      </c>
      <c r="BI137" s="144">
        <f>IF(N137="nulová",J137,0)</f>
        <v>0</v>
      </c>
      <c r="BJ137" s="13" t="s">
        <v>122</v>
      </c>
      <c r="BK137" s="144">
        <f>ROUND(I137*H137,2)</f>
        <v>0</v>
      </c>
      <c r="BL137" s="13" t="s">
        <v>121</v>
      </c>
      <c r="BM137" s="143" t="s">
        <v>138</v>
      </c>
    </row>
    <row r="138" spans="2:65" s="1" customFormat="1" ht="16.5" customHeight="1">
      <c r="B138" s="28"/>
      <c r="C138" s="145" t="s">
        <v>128</v>
      </c>
      <c r="D138" s="145" t="s">
        <v>139</v>
      </c>
      <c r="E138" s="146" t="s">
        <v>140</v>
      </c>
      <c r="F138" s="147" t="s">
        <v>141</v>
      </c>
      <c r="G138" s="148" t="s">
        <v>132</v>
      </c>
      <c r="H138" s="149">
        <v>86.7</v>
      </c>
      <c r="I138" s="150"/>
      <c r="J138" s="151">
        <f>ROUND(I138*H138,2)</f>
        <v>0</v>
      </c>
      <c r="K138" s="152"/>
      <c r="L138" s="153"/>
      <c r="M138" s="154" t="s">
        <v>1</v>
      </c>
      <c r="N138" s="155" t="s">
        <v>38</v>
      </c>
      <c r="P138" s="141">
        <f>O138*H138</f>
        <v>0</v>
      </c>
      <c r="Q138" s="141">
        <v>0</v>
      </c>
      <c r="R138" s="141">
        <f>Q138*H138</f>
        <v>0</v>
      </c>
      <c r="S138" s="141">
        <v>0</v>
      </c>
      <c r="T138" s="142">
        <f>S138*H138</f>
        <v>0</v>
      </c>
      <c r="AR138" s="143" t="s">
        <v>133</v>
      </c>
      <c r="AT138" s="143" t="s">
        <v>139</v>
      </c>
      <c r="AU138" s="143" t="s">
        <v>122</v>
      </c>
      <c r="AY138" s="13" t="s">
        <v>115</v>
      </c>
      <c r="BE138" s="144">
        <f>IF(N138="základná",J138,0)</f>
        <v>0</v>
      </c>
      <c r="BF138" s="144">
        <f>IF(N138="znížená",J138,0)</f>
        <v>0</v>
      </c>
      <c r="BG138" s="144">
        <f>IF(N138="zákl. prenesená",J138,0)</f>
        <v>0</v>
      </c>
      <c r="BH138" s="144">
        <f>IF(N138="zníž. prenesená",J138,0)</f>
        <v>0</v>
      </c>
      <c r="BI138" s="144">
        <f>IF(N138="nulová",J138,0)</f>
        <v>0</v>
      </c>
      <c r="BJ138" s="13" t="s">
        <v>122</v>
      </c>
      <c r="BK138" s="144">
        <f>ROUND(I138*H138,2)</f>
        <v>0</v>
      </c>
      <c r="BL138" s="13" t="s">
        <v>121</v>
      </c>
      <c r="BM138" s="143" t="s">
        <v>142</v>
      </c>
    </row>
    <row r="139" spans="2:65" s="11" customFormat="1" ht="22.9" customHeight="1">
      <c r="B139" s="119"/>
      <c r="D139" s="120" t="s">
        <v>71</v>
      </c>
      <c r="E139" s="129" t="s">
        <v>135</v>
      </c>
      <c r="F139" s="129" t="s">
        <v>143</v>
      </c>
      <c r="I139" s="122"/>
      <c r="J139" s="130">
        <f>BK139</f>
        <v>0</v>
      </c>
      <c r="L139" s="119"/>
      <c r="M139" s="124"/>
      <c r="P139" s="125">
        <f>SUM(P140:P145)</f>
        <v>0</v>
      </c>
      <c r="R139" s="125">
        <f>SUM(R140:R145)</f>
        <v>0</v>
      </c>
      <c r="T139" s="126">
        <f>SUM(T140:T145)</f>
        <v>0</v>
      </c>
      <c r="AR139" s="120" t="s">
        <v>79</v>
      </c>
      <c r="AT139" s="127" t="s">
        <v>71</v>
      </c>
      <c r="AU139" s="127" t="s">
        <v>79</v>
      </c>
      <c r="AY139" s="120" t="s">
        <v>115</v>
      </c>
      <c r="BK139" s="128">
        <f>SUM(BK140:BK145)</f>
        <v>0</v>
      </c>
    </row>
    <row r="140" spans="2:65" s="1" customFormat="1" ht="37.9" customHeight="1">
      <c r="B140" s="28"/>
      <c r="C140" s="131" t="s">
        <v>144</v>
      </c>
      <c r="D140" s="131" t="s">
        <v>117</v>
      </c>
      <c r="E140" s="132" t="s">
        <v>145</v>
      </c>
      <c r="F140" s="133" t="s">
        <v>146</v>
      </c>
      <c r="G140" s="134" t="s">
        <v>132</v>
      </c>
      <c r="H140" s="135">
        <v>85</v>
      </c>
      <c r="I140" s="136"/>
      <c r="J140" s="137">
        <f t="shared" ref="J140:J145" si="0">ROUND(I140*H140,2)</f>
        <v>0</v>
      </c>
      <c r="K140" s="138"/>
      <c r="L140" s="28"/>
      <c r="M140" s="139" t="s">
        <v>1</v>
      </c>
      <c r="N140" s="140" t="s">
        <v>38</v>
      </c>
      <c r="P140" s="141">
        <f t="shared" ref="P140:P145" si="1">O140*H140</f>
        <v>0</v>
      </c>
      <c r="Q140" s="141">
        <v>0</v>
      </c>
      <c r="R140" s="141">
        <f t="shared" ref="R140:R145" si="2">Q140*H140</f>
        <v>0</v>
      </c>
      <c r="S140" s="141">
        <v>0</v>
      </c>
      <c r="T140" s="142">
        <f t="shared" ref="T140:T145" si="3">S140*H140</f>
        <v>0</v>
      </c>
      <c r="AR140" s="143" t="s">
        <v>121</v>
      </c>
      <c r="AT140" s="143" t="s">
        <v>117</v>
      </c>
      <c r="AU140" s="143" t="s">
        <v>122</v>
      </c>
      <c r="AY140" s="13" t="s">
        <v>115</v>
      </c>
      <c r="BE140" s="144">
        <f t="shared" ref="BE140:BE145" si="4">IF(N140="základná",J140,0)</f>
        <v>0</v>
      </c>
      <c r="BF140" s="144">
        <f t="shared" ref="BF140:BF145" si="5">IF(N140="znížená",J140,0)</f>
        <v>0</v>
      </c>
      <c r="BG140" s="144">
        <f t="shared" ref="BG140:BG145" si="6">IF(N140="zákl. prenesená",J140,0)</f>
        <v>0</v>
      </c>
      <c r="BH140" s="144">
        <f t="shared" ref="BH140:BH145" si="7">IF(N140="zníž. prenesená",J140,0)</f>
        <v>0</v>
      </c>
      <c r="BI140" s="144">
        <f t="shared" ref="BI140:BI145" si="8">IF(N140="nulová",J140,0)</f>
        <v>0</v>
      </c>
      <c r="BJ140" s="13" t="s">
        <v>122</v>
      </c>
      <c r="BK140" s="144">
        <f t="shared" ref="BK140:BK145" si="9">ROUND(I140*H140,2)</f>
        <v>0</v>
      </c>
      <c r="BL140" s="13" t="s">
        <v>121</v>
      </c>
      <c r="BM140" s="143" t="s">
        <v>147</v>
      </c>
    </row>
    <row r="141" spans="2:65" s="1" customFormat="1" ht="37.9" customHeight="1">
      <c r="B141" s="28"/>
      <c r="C141" s="131" t="s">
        <v>133</v>
      </c>
      <c r="D141" s="131" t="s">
        <v>117</v>
      </c>
      <c r="E141" s="132" t="s">
        <v>148</v>
      </c>
      <c r="F141" s="133" t="s">
        <v>149</v>
      </c>
      <c r="G141" s="134" t="s">
        <v>132</v>
      </c>
      <c r="H141" s="135">
        <v>85</v>
      </c>
      <c r="I141" s="136"/>
      <c r="J141" s="137">
        <f t="shared" si="0"/>
        <v>0</v>
      </c>
      <c r="K141" s="138"/>
      <c r="L141" s="28"/>
      <c r="M141" s="139" t="s">
        <v>1</v>
      </c>
      <c r="N141" s="140" t="s">
        <v>38</v>
      </c>
      <c r="P141" s="141">
        <f t="shared" si="1"/>
        <v>0</v>
      </c>
      <c r="Q141" s="141">
        <v>0</v>
      </c>
      <c r="R141" s="141">
        <f t="shared" si="2"/>
        <v>0</v>
      </c>
      <c r="S141" s="141">
        <v>0</v>
      </c>
      <c r="T141" s="142">
        <f t="shared" si="3"/>
        <v>0</v>
      </c>
      <c r="AR141" s="143" t="s">
        <v>121</v>
      </c>
      <c r="AT141" s="143" t="s">
        <v>117</v>
      </c>
      <c r="AU141" s="143" t="s">
        <v>122</v>
      </c>
      <c r="AY141" s="13" t="s">
        <v>115</v>
      </c>
      <c r="BE141" s="144">
        <f t="shared" si="4"/>
        <v>0</v>
      </c>
      <c r="BF141" s="144">
        <f t="shared" si="5"/>
        <v>0</v>
      </c>
      <c r="BG141" s="144">
        <f t="shared" si="6"/>
        <v>0</v>
      </c>
      <c r="BH141" s="144">
        <f t="shared" si="7"/>
        <v>0</v>
      </c>
      <c r="BI141" s="144">
        <f t="shared" si="8"/>
        <v>0</v>
      </c>
      <c r="BJ141" s="13" t="s">
        <v>122</v>
      </c>
      <c r="BK141" s="144">
        <f t="shared" si="9"/>
        <v>0</v>
      </c>
      <c r="BL141" s="13" t="s">
        <v>121</v>
      </c>
      <c r="BM141" s="143" t="s">
        <v>150</v>
      </c>
    </row>
    <row r="142" spans="2:65" s="1" customFormat="1" ht="24.2" customHeight="1">
      <c r="B142" s="28"/>
      <c r="C142" s="131" t="s">
        <v>151</v>
      </c>
      <c r="D142" s="131" t="s">
        <v>117</v>
      </c>
      <c r="E142" s="132" t="s">
        <v>152</v>
      </c>
      <c r="F142" s="133" t="s">
        <v>153</v>
      </c>
      <c r="G142" s="134" t="s">
        <v>132</v>
      </c>
      <c r="H142" s="135">
        <v>85</v>
      </c>
      <c r="I142" s="136"/>
      <c r="J142" s="137">
        <f t="shared" si="0"/>
        <v>0</v>
      </c>
      <c r="K142" s="138"/>
      <c r="L142" s="28"/>
      <c r="M142" s="139" t="s">
        <v>1</v>
      </c>
      <c r="N142" s="140" t="s">
        <v>38</v>
      </c>
      <c r="P142" s="141">
        <f t="shared" si="1"/>
        <v>0</v>
      </c>
      <c r="Q142" s="141">
        <v>0</v>
      </c>
      <c r="R142" s="141">
        <f t="shared" si="2"/>
        <v>0</v>
      </c>
      <c r="S142" s="141">
        <v>0</v>
      </c>
      <c r="T142" s="142">
        <f t="shared" si="3"/>
        <v>0</v>
      </c>
      <c r="AR142" s="143" t="s">
        <v>121</v>
      </c>
      <c r="AT142" s="143" t="s">
        <v>117</v>
      </c>
      <c r="AU142" s="143" t="s">
        <v>122</v>
      </c>
      <c r="AY142" s="13" t="s">
        <v>115</v>
      </c>
      <c r="BE142" s="144">
        <f t="shared" si="4"/>
        <v>0</v>
      </c>
      <c r="BF142" s="144">
        <f t="shared" si="5"/>
        <v>0</v>
      </c>
      <c r="BG142" s="144">
        <f t="shared" si="6"/>
        <v>0</v>
      </c>
      <c r="BH142" s="144">
        <f t="shared" si="7"/>
        <v>0</v>
      </c>
      <c r="BI142" s="144">
        <f t="shared" si="8"/>
        <v>0</v>
      </c>
      <c r="BJ142" s="13" t="s">
        <v>122</v>
      </c>
      <c r="BK142" s="144">
        <f t="shared" si="9"/>
        <v>0</v>
      </c>
      <c r="BL142" s="13" t="s">
        <v>121</v>
      </c>
      <c r="BM142" s="143" t="s">
        <v>154</v>
      </c>
    </row>
    <row r="143" spans="2:65" s="1" customFormat="1" ht="37.9" customHeight="1">
      <c r="B143" s="28"/>
      <c r="C143" s="131" t="s">
        <v>138</v>
      </c>
      <c r="D143" s="131" t="s">
        <v>117</v>
      </c>
      <c r="E143" s="132" t="s">
        <v>155</v>
      </c>
      <c r="F143" s="133" t="s">
        <v>156</v>
      </c>
      <c r="G143" s="134" t="s">
        <v>132</v>
      </c>
      <c r="H143" s="135">
        <v>85</v>
      </c>
      <c r="I143" s="136"/>
      <c r="J143" s="137">
        <f t="shared" si="0"/>
        <v>0</v>
      </c>
      <c r="K143" s="138"/>
      <c r="L143" s="28"/>
      <c r="M143" s="139" t="s">
        <v>1</v>
      </c>
      <c r="N143" s="140" t="s">
        <v>38</v>
      </c>
      <c r="P143" s="141">
        <f t="shared" si="1"/>
        <v>0</v>
      </c>
      <c r="Q143" s="141">
        <v>0</v>
      </c>
      <c r="R143" s="141">
        <f t="shared" si="2"/>
        <v>0</v>
      </c>
      <c r="S143" s="141">
        <v>0</v>
      </c>
      <c r="T143" s="142">
        <f t="shared" si="3"/>
        <v>0</v>
      </c>
      <c r="AR143" s="143" t="s">
        <v>121</v>
      </c>
      <c r="AT143" s="143" t="s">
        <v>117</v>
      </c>
      <c r="AU143" s="143" t="s">
        <v>122</v>
      </c>
      <c r="AY143" s="13" t="s">
        <v>115</v>
      </c>
      <c r="BE143" s="144">
        <f t="shared" si="4"/>
        <v>0</v>
      </c>
      <c r="BF143" s="144">
        <f t="shared" si="5"/>
        <v>0</v>
      </c>
      <c r="BG143" s="144">
        <f t="shared" si="6"/>
        <v>0</v>
      </c>
      <c r="BH143" s="144">
        <f t="shared" si="7"/>
        <v>0</v>
      </c>
      <c r="BI143" s="144">
        <f t="shared" si="8"/>
        <v>0</v>
      </c>
      <c r="BJ143" s="13" t="s">
        <v>122</v>
      </c>
      <c r="BK143" s="144">
        <f t="shared" si="9"/>
        <v>0</v>
      </c>
      <c r="BL143" s="13" t="s">
        <v>121</v>
      </c>
      <c r="BM143" s="143" t="s">
        <v>7</v>
      </c>
    </row>
    <row r="144" spans="2:65" s="1" customFormat="1" ht="44.25" customHeight="1">
      <c r="B144" s="28"/>
      <c r="C144" s="131" t="s">
        <v>157</v>
      </c>
      <c r="D144" s="131" t="s">
        <v>117</v>
      </c>
      <c r="E144" s="132" t="s">
        <v>158</v>
      </c>
      <c r="F144" s="133" t="s">
        <v>159</v>
      </c>
      <c r="G144" s="134" t="s">
        <v>132</v>
      </c>
      <c r="H144" s="135">
        <v>85</v>
      </c>
      <c r="I144" s="136"/>
      <c r="J144" s="137">
        <f t="shared" si="0"/>
        <v>0</v>
      </c>
      <c r="K144" s="138"/>
      <c r="L144" s="28"/>
      <c r="M144" s="139" t="s">
        <v>1</v>
      </c>
      <c r="N144" s="140" t="s">
        <v>38</v>
      </c>
      <c r="P144" s="141">
        <f t="shared" si="1"/>
        <v>0</v>
      </c>
      <c r="Q144" s="141">
        <v>0</v>
      </c>
      <c r="R144" s="141">
        <f t="shared" si="2"/>
        <v>0</v>
      </c>
      <c r="S144" s="141">
        <v>0</v>
      </c>
      <c r="T144" s="142">
        <f t="shared" si="3"/>
        <v>0</v>
      </c>
      <c r="AR144" s="143" t="s">
        <v>121</v>
      </c>
      <c r="AT144" s="143" t="s">
        <v>117</v>
      </c>
      <c r="AU144" s="143" t="s">
        <v>122</v>
      </c>
      <c r="AY144" s="13" t="s">
        <v>115</v>
      </c>
      <c r="BE144" s="144">
        <f t="shared" si="4"/>
        <v>0</v>
      </c>
      <c r="BF144" s="144">
        <f t="shared" si="5"/>
        <v>0</v>
      </c>
      <c r="BG144" s="144">
        <f t="shared" si="6"/>
        <v>0</v>
      </c>
      <c r="BH144" s="144">
        <f t="shared" si="7"/>
        <v>0</v>
      </c>
      <c r="BI144" s="144">
        <f t="shared" si="8"/>
        <v>0</v>
      </c>
      <c r="BJ144" s="13" t="s">
        <v>122</v>
      </c>
      <c r="BK144" s="144">
        <f t="shared" si="9"/>
        <v>0</v>
      </c>
      <c r="BL144" s="13" t="s">
        <v>121</v>
      </c>
      <c r="BM144" s="143" t="s">
        <v>160</v>
      </c>
    </row>
    <row r="145" spans="2:65" s="1" customFormat="1" ht="24.2" customHeight="1">
      <c r="B145" s="28"/>
      <c r="C145" s="145" t="s">
        <v>142</v>
      </c>
      <c r="D145" s="145" t="s">
        <v>139</v>
      </c>
      <c r="E145" s="146" t="s">
        <v>161</v>
      </c>
      <c r="F145" s="147" t="s">
        <v>162</v>
      </c>
      <c r="G145" s="148" t="s">
        <v>132</v>
      </c>
      <c r="H145" s="149">
        <v>86.7</v>
      </c>
      <c r="I145" s="150"/>
      <c r="J145" s="151">
        <f t="shared" si="0"/>
        <v>0</v>
      </c>
      <c r="K145" s="152"/>
      <c r="L145" s="153"/>
      <c r="M145" s="154" t="s">
        <v>1</v>
      </c>
      <c r="N145" s="155" t="s">
        <v>38</v>
      </c>
      <c r="P145" s="141">
        <f t="shared" si="1"/>
        <v>0</v>
      </c>
      <c r="Q145" s="141">
        <v>0</v>
      </c>
      <c r="R145" s="141">
        <f t="shared" si="2"/>
        <v>0</v>
      </c>
      <c r="S145" s="141">
        <v>0</v>
      </c>
      <c r="T145" s="142">
        <f t="shared" si="3"/>
        <v>0</v>
      </c>
      <c r="AR145" s="143" t="s">
        <v>133</v>
      </c>
      <c r="AT145" s="143" t="s">
        <v>139</v>
      </c>
      <c r="AU145" s="143" t="s">
        <v>122</v>
      </c>
      <c r="AY145" s="13" t="s">
        <v>115</v>
      </c>
      <c r="BE145" s="144">
        <f t="shared" si="4"/>
        <v>0</v>
      </c>
      <c r="BF145" s="144">
        <f t="shared" si="5"/>
        <v>0</v>
      </c>
      <c r="BG145" s="144">
        <f t="shared" si="6"/>
        <v>0</v>
      </c>
      <c r="BH145" s="144">
        <f t="shared" si="7"/>
        <v>0</v>
      </c>
      <c r="BI145" s="144">
        <f t="shared" si="8"/>
        <v>0</v>
      </c>
      <c r="BJ145" s="13" t="s">
        <v>122</v>
      </c>
      <c r="BK145" s="144">
        <f t="shared" si="9"/>
        <v>0</v>
      </c>
      <c r="BL145" s="13" t="s">
        <v>121</v>
      </c>
      <c r="BM145" s="143" t="s">
        <v>163</v>
      </c>
    </row>
    <row r="146" spans="2:65" s="11" customFormat="1" ht="22.9" customHeight="1">
      <c r="B146" s="119"/>
      <c r="D146" s="120" t="s">
        <v>71</v>
      </c>
      <c r="E146" s="129" t="s">
        <v>151</v>
      </c>
      <c r="F146" s="129" t="s">
        <v>164</v>
      </c>
      <c r="I146" s="122"/>
      <c r="J146" s="130">
        <f>BK146</f>
        <v>0</v>
      </c>
      <c r="L146" s="119"/>
      <c r="M146" s="124"/>
      <c r="P146" s="125">
        <f>SUM(P147:P149)</f>
        <v>0</v>
      </c>
      <c r="R146" s="125">
        <f>SUM(R147:R149)</f>
        <v>0</v>
      </c>
      <c r="T146" s="126">
        <f>SUM(T147:T149)</f>
        <v>0</v>
      </c>
      <c r="AR146" s="120" t="s">
        <v>79</v>
      </c>
      <c r="AT146" s="127" t="s">
        <v>71</v>
      </c>
      <c r="AU146" s="127" t="s">
        <v>79</v>
      </c>
      <c r="AY146" s="120" t="s">
        <v>115</v>
      </c>
      <c r="BK146" s="128">
        <f>SUM(BK147:BK149)</f>
        <v>0</v>
      </c>
    </row>
    <row r="147" spans="2:65" s="1" customFormat="1" ht="33" customHeight="1">
      <c r="B147" s="28"/>
      <c r="C147" s="131" t="s">
        <v>165</v>
      </c>
      <c r="D147" s="131" t="s">
        <v>117</v>
      </c>
      <c r="E147" s="132" t="s">
        <v>166</v>
      </c>
      <c r="F147" s="133" t="s">
        <v>167</v>
      </c>
      <c r="G147" s="134" t="s">
        <v>168</v>
      </c>
      <c r="H147" s="135">
        <v>37</v>
      </c>
      <c r="I147" s="136"/>
      <c r="J147" s="137">
        <f>ROUND(I147*H147,2)</f>
        <v>0</v>
      </c>
      <c r="K147" s="138"/>
      <c r="L147" s="28"/>
      <c r="M147" s="139" t="s">
        <v>1</v>
      </c>
      <c r="N147" s="140" t="s">
        <v>38</v>
      </c>
      <c r="P147" s="141">
        <f>O147*H147</f>
        <v>0</v>
      </c>
      <c r="Q147" s="141">
        <v>0</v>
      </c>
      <c r="R147" s="141">
        <f>Q147*H147</f>
        <v>0</v>
      </c>
      <c r="S147" s="141">
        <v>0</v>
      </c>
      <c r="T147" s="142">
        <f>S147*H147</f>
        <v>0</v>
      </c>
      <c r="AR147" s="143" t="s">
        <v>121</v>
      </c>
      <c r="AT147" s="143" t="s">
        <v>117</v>
      </c>
      <c r="AU147" s="143" t="s">
        <v>122</v>
      </c>
      <c r="AY147" s="13" t="s">
        <v>115</v>
      </c>
      <c r="BE147" s="144">
        <f>IF(N147="základná",J147,0)</f>
        <v>0</v>
      </c>
      <c r="BF147" s="144">
        <f>IF(N147="znížená",J147,0)</f>
        <v>0</v>
      </c>
      <c r="BG147" s="144">
        <f>IF(N147="zákl. prenesená",J147,0)</f>
        <v>0</v>
      </c>
      <c r="BH147" s="144">
        <f>IF(N147="zníž. prenesená",J147,0)</f>
        <v>0</v>
      </c>
      <c r="BI147" s="144">
        <f>IF(N147="nulová",J147,0)</f>
        <v>0</v>
      </c>
      <c r="BJ147" s="13" t="s">
        <v>122</v>
      </c>
      <c r="BK147" s="144">
        <f>ROUND(I147*H147,2)</f>
        <v>0</v>
      </c>
      <c r="BL147" s="13" t="s">
        <v>121</v>
      </c>
      <c r="BM147" s="143" t="s">
        <v>169</v>
      </c>
    </row>
    <row r="148" spans="2:65" s="1" customFormat="1" ht="24.2" customHeight="1">
      <c r="B148" s="28"/>
      <c r="C148" s="145" t="s">
        <v>147</v>
      </c>
      <c r="D148" s="145" t="s">
        <v>139</v>
      </c>
      <c r="E148" s="146" t="s">
        <v>170</v>
      </c>
      <c r="F148" s="147" t="s">
        <v>171</v>
      </c>
      <c r="G148" s="148" t="s">
        <v>168</v>
      </c>
      <c r="H148" s="149">
        <v>37.369999999999997</v>
      </c>
      <c r="I148" s="150"/>
      <c r="J148" s="151">
        <f>ROUND(I148*H148,2)</f>
        <v>0</v>
      </c>
      <c r="K148" s="152"/>
      <c r="L148" s="153"/>
      <c r="M148" s="154" t="s">
        <v>1</v>
      </c>
      <c r="N148" s="155" t="s">
        <v>38</v>
      </c>
      <c r="P148" s="141">
        <f>O148*H148</f>
        <v>0</v>
      </c>
      <c r="Q148" s="141">
        <v>0</v>
      </c>
      <c r="R148" s="141">
        <f>Q148*H148</f>
        <v>0</v>
      </c>
      <c r="S148" s="141">
        <v>0</v>
      </c>
      <c r="T148" s="142">
        <f>S148*H148</f>
        <v>0</v>
      </c>
      <c r="AR148" s="143" t="s">
        <v>133</v>
      </c>
      <c r="AT148" s="143" t="s">
        <v>139</v>
      </c>
      <c r="AU148" s="143" t="s">
        <v>122</v>
      </c>
      <c r="AY148" s="13" t="s">
        <v>115</v>
      </c>
      <c r="BE148" s="144">
        <f>IF(N148="základná",J148,0)</f>
        <v>0</v>
      </c>
      <c r="BF148" s="144">
        <f>IF(N148="znížená",J148,0)</f>
        <v>0</v>
      </c>
      <c r="BG148" s="144">
        <f>IF(N148="zákl. prenesená",J148,0)</f>
        <v>0</v>
      </c>
      <c r="BH148" s="144">
        <f>IF(N148="zníž. prenesená",J148,0)</f>
        <v>0</v>
      </c>
      <c r="BI148" s="144">
        <f>IF(N148="nulová",J148,0)</f>
        <v>0</v>
      </c>
      <c r="BJ148" s="13" t="s">
        <v>122</v>
      </c>
      <c r="BK148" s="144">
        <f>ROUND(I148*H148,2)</f>
        <v>0</v>
      </c>
      <c r="BL148" s="13" t="s">
        <v>121</v>
      </c>
      <c r="BM148" s="143" t="s">
        <v>172</v>
      </c>
    </row>
    <row r="149" spans="2:65" s="1" customFormat="1" ht="33" customHeight="1">
      <c r="B149" s="28"/>
      <c r="C149" s="131" t="s">
        <v>173</v>
      </c>
      <c r="D149" s="131" t="s">
        <v>117</v>
      </c>
      <c r="E149" s="132" t="s">
        <v>174</v>
      </c>
      <c r="F149" s="133" t="s">
        <v>175</v>
      </c>
      <c r="G149" s="134" t="s">
        <v>120</v>
      </c>
      <c r="H149" s="135">
        <v>4.625</v>
      </c>
      <c r="I149" s="136"/>
      <c r="J149" s="137">
        <f>ROUND(I149*H149,2)</f>
        <v>0</v>
      </c>
      <c r="K149" s="138"/>
      <c r="L149" s="28"/>
      <c r="M149" s="139" t="s">
        <v>1</v>
      </c>
      <c r="N149" s="140" t="s">
        <v>38</v>
      </c>
      <c r="P149" s="141">
        <f>O149*H149</f>
        <v>0</v>
      </c>
      <c r="Q149" s="141">
        <v>0</v>
      </c>
      <c r="R149" s="141">
        <f>Q149*H149</f>
        <v>0</v>
      </c>
      <c r="S149" s="141">
        <v>0</v>
      </c>
      <c r="T149" s="142">
        <f>S149*H149</f>
        <v>0</v>
      </c>
      <c r="AR149" s="143" t="s">
        <v>121</v>
      </c>
      <c r="AT149" s="143" t="s">
        <v>117</v>
      </c>
      <c r="AU149" s="143" t="s">
        <v>122</v>
      </c>
      <c r="AY149" s="13" t="s">
        <v>115</v>
      </c>
      <c r="BE149" s="144">
        <f>IF(N149="základná",J149,0)</f>
        <v>0</v>
      </c>
      <c r="BF149" s="144">
        <f>IF(N149="znížená",J149,0)</f>
        <v>0</v>
      </c>
      <c r="BG149" s="144">
        <f>IF(N149="zákl. prenesená",J149,0)</f>
        <v>0</v>
      </c>
      <c r="BH149" s="144">
        <f>IF(N149="zníž. prenesená",J149,0)</f>
        <v>0</v>
      </c>
      <c r="BI149" s="144">
        <f>IF(N149="nulová",J149,0)</f>
        <v>0</v>
      </c>
      <c r="BJ149" s="13" t="s">
        <v>122</v>
      </c>
      <c r="BK149" s="144">
        <f>ROUND(I149*H149,2)</f>
        <v>0</v>
      </c>
      <c r="BL149" s="13" t="s">
        <v>121</v>
      </c>
      <c r="BM149" s="143" t="s">
        <v>176</v>
      </c>
    </row>
    <row r="150" spans="2:65" s="11" customFormat="1" ht="22.9" customHeight="1">
      <c r="B150" s="119"/>
      <c r="D150" s="120" t="s">
        <v>71</v>
      </c>
      <c r="E150" s="129" t="s">
        <v>177</v>
      </c>
      <c r="F150" s="129" t="s">
        <v>178</v>
      </c>
      <c r="I150" s="122"/>
      <c r="J150" s="130">
        <f>BK150</f>
        <v>0</v>
      </c>
      <c r="L150" s="119"/>
      <c r="M150" s="124"/>
      <c r="P150" s="125">
        <f>P151</f>
        <v>0</v>
      </c>
      <c r="R150" s="125">
        <f>R151</f>
        <v>0</v>
      </c>
      <c r="T150" s="126">
        <f>T151</f>
        <v>0</v>
      </c>
      <c r="AR150" s="120" t="s">
        <v>79</v>
      </c>
      <c r="AT150" s="127" t="s">
        <v>71</v>
      </c>
      <c r="AU150" s="127" t="s">
        <v>79</v>
      </c>
      <c r="AY150" s="120" t="s">
        <v>115</v>
      </c>
      <c r="BK150" s="128">
        <f>BK151</f>
        <v>0</v>
      </c>
    </row>
    <row r="151" spans="2:65" s="1" customFormat="1" ht="24.2" customHeight="1">
      <c r="B151" s="28"/>
      <c r="C151" s="131" t="s">
        <v>150</v>
      </c>
      <c r="D151" s="131" t="s">
        <v>117</v>
      </c>
      <c r="E151" s="132" t="s">
        <v>179</v>
      </c>
      <c r="F151" s="133" t="s">
        <v>180</v>
      </c>
      <c r="G151" s="134" t="s">
        <v>181</v>
      </c>
      <c r="H151" s="135">
        <v>109.404</v>
      </c>
      <c r="I151" s="136"/>
      <c r="J151" s="137">
        <f>ROUND(I151*H151,2)</f>
        <v>0</v>
      </c>
      <c r="K151" s="138"/>
      <c r="L151" s="28"/>
      <c r="M151" s="139" t="s">
        <v>1</v>
      </c>
      <c r="N151" s="140" t="s">
        <v>38</v>
      </c>
      <c r="P151" s="141">
        <f>O151*H151</f>
        <v>0</v>
      </c>
      <c r="Q151" s="141">
        <v>0</v>
      </c>
      <c r="R151" s="141">
        <f>Q151*H151</f>
        <v>0</v>
      </c>
      <c r="S151" s="141">
        <v>0</v>
      </c>
      <c r="T151" s="142">
        <f>S151*H151</f>
        <v>0</v>
      </c>
      <c r="AR151" s="143" t="s">
        <v>121</v>
      </c>
      <c r="AT151" s="143" t="s">
        <v>117</v>
      </c>
      <c r="AU151" s="143" t="s">
        <v>122</v>
      </c>
      <c r="AY151" s="13" t="s">
        <v>115</v>
      </c>
      <c r="BE151" s="144">
        <f>IF(N151="základná",J151,0)</f>
        <v>0</v>
      </c>
      <c r="BF151" s="144">
        <f>IF(N151="znížená",J151,0)</f>
        <v>0</v>
      </c>
      <c r="BG151" s="144">
        <f>IF(N151="zákl. prenesená",J151,0)</f>
        <v>0</v>
      </c>
      <c r="BH151" s="144">
        <f>IF(N151="zníž. prenesená",J151,0)</f>
        <v>0</v>
      </c>
      <c r="BI151" s="144">
        <f>IF(N151="nulová",J151,0)</f>
        <v>0</v>
      </c>
      <c r="BJ151" s="13" t="s">
        <v>122</v>
      </c>
      <c r="BK151" s="144">
        <f>ROUND(I151*H151,2)</f>
        <v>0</v>
      </c>
      <c r="BL151" s="13" t="s">
        <v>121</v>
      </c>
      <c r="BM151" s="143" t="s">
        <v>182</v>
      </c>
    </row>
    <row r="152" spans="2:65" s="11" customFormat="1" ht="25.9" customHeight="1">
      <c r="B152" s="119"/>
      <c r="D152" s="120" t="s">
        <v>71</v>
      </c>
      <c r="E152" s="121" t="s">
        <v>183</v>
      </c>
      <c r="F152" s="121" t="s">
        <v>184</v>
      </c>
      <c r="I152" s="122"/>
      <c r="J152" s="123">
        <f>BK152</f>
        <v>0</v>
      </c>
      <c r="L152" s="119"/>
      <c r="M152" s="124"/>
      <c r="P152" s="125">
        <f>P153</f>
        <v>0</v>
      </c>
      <c r="R152" s="125">
        <f>R153</f>
        <v>0</v>
      </c>
      <c r="T152" s="126">
        <f>T153</f>
        <v>0</v>
      </c>
      <c r="AR152" s="120" t="s">
        <v>122</v>
      </c>
      <c r="AT152" s="127" t="s">
        <v>71</v>
      </c>
      <c r="AU152" s="127" t="s">
        <v>72</v>
      </c>
      <c r="AY152" s="120" t="s">
        <v>115</v>
      </c>
      <c r="BK152" s="128">
        <f>BK153</f>
        <v>0</v>
      </c>
    </row>
    <row r="153" spans="2:65" s="11" customFormat="1" ht="22.9" customHeight="1">
      <c r="B153" s="119"/>
      <c r="D153" s="120" t="s">
        <v>71</v>
      </c>
      <c r="E153" s="129" t="s">
        <v>185</v>
      </c>
      <c r="F153" s="129" t="s">
        <v>186</v>
      </c>
      <c r="I153" s="122"/>
      <c r="J153" s="130">
        <f>BK153</f>
        <v>0</v>
      </c>
      <c r="L153" s="119"/>
      <c r="M153" s="124"/>
      <c r="P153" s="125">
        <f>SUM(P154:P156)</f>
        <v>0</v>
      </c>
      <c r="R153" s="125">
        <f>SUM(R154:R156)</f>
        <v>0</v>
      </c>
      <c r="T153" s="126">
        <f>SUM(T154:T156)</f>
        <v>0</v>
      </c>
      <c r="AR153" s="120" t="s">
        <v>122</v>
      </c>
      <c r="AT153" s="127" t="s">
        <v>71</v>
      </c>
      <c r="AU153" s="127" t="s">
        <v>79</v>
      </c>
      <c r="AY153" s="120" t="s">
        <v>115</v>
      </c>
      <c r="BK153" s="128">
        <f>SUM(BK154:BK156)</f>
        <v>0</v>
      </c>
    </row>
    <row r="154" spans="2:65" s="1" customFormat="1" ht="16.5" customHeight="1">
      <c r="B154" s="28"/>
      <c r="C154" s="131" t="s">
        <v>187</v>
      </c>
      <c r="D154" s="131" t="s">
        <v>117</v>
      </c>
      <c r="E154" s="132" t="s">
        <v>188</v>
      </c>
      <c r="F154" s="133" t="s">
        <v>189</v>
      </c>
      <c r="G154" s="134" t="s">
        <v>190</v>
      </c>
      <c r="H154" s="135">
        <v>6000</v>
      </c>
      <c r="I154" s="136"/>
      <c r="J154" s="137">
        <f>ROUND(I154*H154,2)</f>
        <v>0</v>
      </c>
      <c r="K154" s="138"/>
      <c r="L154" s="28"/>
      <c r="M154" s="139" t="s">
        <v>1</v>
      </c>
      <c r="N154" s="140" t="s">
        <v>38</v>
      </c>
      <c r="P154" s="141">
        <f>O154*H154</f>
        <v>0</v>
      </c>
      <c r="Q154" s="141">
        <v>0</v>
      </c>
      <c r="R154" s="141">
        <f>Q154*H154</f>
        <v>0</v>
      </c>
      <c r="S154" s="141">
        <v>0</v>
      </c>
      <c r="T154" s="142">
        <f>S154*H154</f>
        <v>0</v>
      </c>
      <c r="AR154" s="143" t="s">
        <v>150</v>
      </c>
      <c r="AT154" s="143" t="s">
        <v>117</v>
      </c>
      <c r="AU154" s="143" t="s">
        <v>122</v>
      </c>
      <c r="AY154" s="13" t="s">
        <v>115</v>
      </c>
      <c r="BE154" s="144">
        <f>IF(N154="základná",J154,0)</f>
        <v>0</v>
      </c>
      <c r="BF154" s="144">
        <f>IF(N154="znížená",J154,0)</f>
        <v>0</v>
      </c>
      <c r="BG154" s="144">
        <f>IF(N154="zákl. prenesená",J154,0)</f>
        <v>0</v>
      </c>
      <c r="BH154" s="144">
        <f>IF(N154="zníž. prenesená",J154,0)</f>
        <v>0</v>
      </c>
      <c r="BI154" s="144">
        <f>IF(N154="nulová",J154,0)</f>
        <v>0</v>
      </c>
      <c r="BJ154" s="13" t="s">
        <v>122</v>
      </c>
      <c r="BK154" s="144">
        <f>ROUND(I154*H154,2)</f>
        <v>0</v>
      </c>
      <c r="BL154" s="13" t="s">
        <v>150</v>
      </c>
      <c r="BM154" s="143" t="s">
        <v>191</v>
      </c>
    </row>
    <row r="155" spans="2:65" s="1" customFormat="1" ht="16.5" customHeight="1">
      <c r="B155" s="28"/>
      <c r="C155" s="131" t="s">
        <v>154</v>
      </c>
      <c r="D155" s="131" t="s">
        <v>117</v>
      </c>
      <c r="E155" s="132" t="s">
        <v>192</v>
      </c>
      <c r="F155" s="133" t="s">
        <v>193</v>
      </c>
      <c r="G155" s="134" t="s">
        <v>190</v>
      </c>
      <c r="H155" s="135">
        <v>6000</v>
      </c>
      <c r="I155" s="136"/>
      <c r="J155" s="137">
        <f>ROUND(I155*H155,2)</f>
        <v>0</v>
      </c>
      <c r="K155" s="138"/>
      <c r="L155" s="28"/>
      <c r="M155" s="139" t="s">
        <v>1</v>
      </c>
      <c r="N155" s="140" t="s">
        <v>38</v>
      </c>
      <c r="P155" s="141">
        <f>O155*H155</f>
        <v>0</v>
      </c>
      <c r="Q155" s="141">
        <v>0</v>
      </c>
      <c r="R155" s="141">
        <f>Q155*H155</f>
        <v>0</v>
      </c>
      <c r="S155" s="141">
        <v>0</v>
      </c>
      <c r="T155" s="142">
        <f>S155*H155</f>
        <v>0</v>
      </c>
      <c r="AR155" s="143" t="s">
        <v>150</v>
      </c>
      <c r="AT155" s="143" t="s">
        <v>117</v>
      </c>
      <c r="AU155" s="143" t="s">
        <v>122</v>
      </c>
      <c r="AY155" s="13" t="s">
        <v>115</v>
      </c>
      <c r="BE155" s="144">
        <f>IF(N155="základná",J155,0)</f>
        <v>0</v>
      </c>
      <c r="BF155" s="144">
        <f>IF(N155="znížená",J155,0)</f>
        <v>0</v>
      </c>
      <c r="BG155" s="144">
        <f>IF(N155="zákl. prenesená",J155,0)</f>
        <v>0</v>
      </c>
      <c r="BH155" s="144">
        <f>IF(N155="zníž. prenesená",J155,0)</f>
        <v>0</v>
      </c>
      <c r="BI155" s="144">
        <f>IF(N155="nulová",J155,0)</f>
        <v>0</v>
      </c>
      <c r="BJ155" s="13" t="s">
        <v>122</v>
      </c>
      <c r="BK155" s="144">
        <f>ROUND(I155*H155,2)</f>
        <v>0</v>
      </c>
      <c r="BL155" s="13" t="s">
        <v>150</v>
      </c>
      <c r="BM155" s="143" t="s">
        <v>194</v>
      </c>
    </row>
    <row r="156" spans="2:65" s="1" customFormat="1" ht="24.2" customHeight="1">
      <c r="B156" s="28"/>
      <c r="C156" s="131" t="s">
        <v>195</v>
      </c>
      <c r="D156" s="131" t="s">
        <v>117</v>
      </c>
      <c r="E156" s="132" t="s">
        <v>196</v>
      </c>
      <c r="F156" s="133" t="s">
        <v>197</v>
      </c>
      <c r="G156" s="134" t="s">
        <v>181</v>
      </c>
      <c r="H156" s="135">
        <v>0.55100000000000005</v>
      </c>
      <c r="I156" s="136"/>
      <c r="J156" s="137">
        <f>ROUND(I156*H156,2)</f>
        <v>0</v>
      </c>
      <c r="K156" s="138"/>
      <c r="L156" s="28"/>
      <c r="M156" s="139" t="s">
        <v>1</v>
      </c>
      <c r="N156" s="140" t="s">
        <v>38</v>
      </c>
      <c r="P156" s="141">
        <f>O156*H156</f>
        <v>0</v>
      </c>
      <c r="Q156" s="141">
        <v>0</v>
      </c>
      <c r="R156" s="141">
        <f>Q156*H156</f>
        <v>0</v>
      </c>
      <c r="S156" s="141">
        <v>0</v>
      </c>
      <c r="T156" s="142">
        <f>S156*H156</f>
        <v>0</v>
      </c>
      <c r="AR156" s="143" t="s">
        <v>150</v>
      </c>
      <c r="AT156" s="143" t="s">
        <v>117</v>
      </c>
      <c r="AU156" s="143" t="s">
        <v>122</v>
      </c>
      <c r="AY156" s="13" t="s">
        <v>115</v>
      </c>
      <c r="BE156" s="144">
        <f>IF(N156="základná",J156,0)</f>
        <v>0</v>
      </c>
      <c r="BF156" s="144">
        <f>IF(N156="znížená",J156,0)</f>
        <v>0</v>
      </c>
      <c r="BG156" s="144">
        <f>IF(N156="zákl. prenesená",J156,0)</f>
        <v>0</v>
      </c>
      <c r="BH156" s="144">
        <f>IF(N156="zníž. prenesená",J156,0)</f>
        <v>0</v>
      </c>
      <c r="BI156" s="144">
        <f>IF(N156="nulová",J156,0)</f>
        <v>0</v>
      </c>
      <c r="BJ156" s="13" t="s">
        <v>122</v>
      </c>
      <c r="BK156" s="144">
        <f>ROUND(I156*H156,2)</f>
        <v>0</v>
      </c>
      <c r="BL156" s="13" t="s">
        <v>150</v>
      </c>
      <c r="BM156" s="143" t="s">
        <v>198</v>
      </c>
    </row>
    <row r="157" spans="2:65" s="11" customFormat="1" ht="25.9" customHeight="1">
      <c r="B157" s="119"/>
      <c r="D157" s="120" t="s">
        <v>71</v>
      </c>
      <c r="E157" s="121" t="s">
        <v>139</v>
      </c>
      <c r="F157" s="121" t="s">
        <v>199</v>
      </c>
      <c r="I157" s="122"/>
      <c r="J157" s="123">
        <f>BK157</f>
        <v>0</v>
      </c>
      <c r="L157" s="119"/>
      <c r="M157" s="124"/>
      <c r="P157" s="125">
        <f>P158+P160</f>
        <v>0</v>
      </c>
      <c r="R157" s="125">
        <f>R158+R160</f>
        <v>0</v>
      </c>
      <c r="T157" s="126">
        <f>T158+T160</f>
        <v>0</v>
      </c>
      <c r="AR157" s="120" t="s">
        <v>125</v>
      </c>
      <c r="AT157" s="127" t="s">
        <v>71</v>
      </c>
      <c r="AU157" s="127" t="s">
        <v>72</v>
      </c>
      <c r="AY157" s="120" t="s">
        <v>115</v>
      </c>
      <c r="BK157" s="128">
        <f>BK158+BK160</f>
        <v>0</v>
      </c>
    </row>
    <row r="158" spans="2:65" s="11" customFormat="1" ht="22.9" customHeight="1">
      <c r="B158" s="119"/>
      <c r="D158" s="120" t="s">
        <v>71</v>
      </c>
      <c r="E158" s="129" t="s">
        <v>200</v>
      </c>
      <c r="F158" s="129" t="s">
        <v>201</v>
      </c>
      <c r="I158" s="122"/>
      <c r="J158" s="130">
        <f>BK158</f>
        <v>0</v>
      </c>
      <c r="L158" s="119"/>
      <c r="M158" s="124"/>
      <c r="P158" s="125">
        <f>P159</f>
        <v>0</v>
      </c>
      <c r="R158" s="125">
        <f>R159</f>
        <v>0</v>
      </c>
      <c r="T158" s="126">
        <f>T159</f>
        <v>0</v>
      </c>
      <c r="AR158" s="120" t="s">
        <v>125</v>
      </c>
      <c r="AT158" s="127" t="s">
        <v>71</v>
      </c>
      <c r="AU158" s="127" t="s">
        <v>79</v>
      </c>
      <c r="AY158" s="120" t="s">
        <v>115</v>
      </c>
      <c r="BK158" s="128">
        <f>BK159</f>
        <v>0</v>
      </c>
    </row>
    <row r="159" spans="2:65" s="1" customFormat="1" ht="16.5" customHeight="1">
      <c r="B159" s="28"/>
      <c r="C159" s="131" t="s">
        <v>7</v>
      </c>
      <c r="D159" s="131" t="s">
        <v>117</v>
      </c>
      <c r="E159" s="132" t="s">
        <v>202</v>
      </c>
      <c r="F159" s="133" t="s">
        <v>203</v>
      </c>
      <c r="G159" s="134" t="s">
        <v>204</v>
      </c>
      <c r="H159" s="135">
        <v>1</v>
      </c>
      <c r="I159" s="136"/>
      <c r="J159" s="137">
        <f>ROUND(I159*H159,2)</f>
        <v>0</v>
      </c>
      <c r="K159" s="138"/>
      <c r="L159" s="28"/>
      <c r="M159" s="139" t="s">
        <v>1</v>
      </c>
      <c r="N159" s="140" t="s">
        <v>38</v>
      </c>
      <c r="P159" s="141">
        <f>O159*H159</f>
        <v>0</v>
      </c>
      <c r="Q159" s="141">
        <v>0</v>
      </c>
      <c r="R159" s="141">
        <f>Q159*H159</f>
        <v>0</v>
      </c>
      <c r="S159" s="141">
        <v>0</v>
      </c>
      <c r="T159" s="142">
        <f>S159*H159</f>
        <v>0</v>
      </c>
      <c r="AR159" s="143" t="s">
        <v>205</v>
      </c>
      <c r="AT159" s="143" t="s">
        <v>117</v>
      </c>
      <c r="AU159" s="143" t="s">
        <v>122</v>
      </c>
      <c r="AY159" s="13" t="s">
        <v>115</v>
      </c>
      <c r="BE159" s="144">
        <f>IF(N159="základná",J159,0)</f>
        <v>0</v>
      </c>
      <c r="BF159" s="144">
        <f>IF(N159="znížená",J159,0)</f>
        <v>0</v>
      </c>
      <c r="BG159" s="144">
        <f>IF(N159="zákl. prenesená",J159,0)</f>
        <v>0</v>
      </c>
      <c r="BH159" s="144">
        <f>IF(N159="zníž. prenesená",J159,0)</f>
        <v>0</v>
      </c>
      <c r="BI159" s="144">
        <f>IF(N159="nulová",J159,0)</f>
        <v>0</v>
      </c>
      <c r="BJ159" s="13" t="s">
        <v>122</v>
      </c>
      <c r="BK159" s="144">
        <f>ROUND(I159*H159,2)</f>
        <v>0</v>
      </c>
      <c r="BL159" s="13" t="s">
        <v>205</v>
      </c>
      <c r="BM159" s="143" t="s">
        <v>206</v>
      </c>
    </row>
    <row r="160" spans="2:65" s="11" customFormat="1" ht="22.9" customHeight="1">
      <c r="B160" s="119"/>
      <c r="D160" s="120" t="s">
        <v>71</v>
      </c>
      <c r="E160" s="129" t="s">
        <v>207</v>
      </c>
      <c r="F160" s="129" t="s">
        <v>208</v>
      </c>
      <c r="I160" s="122"/>
      <c r="J160" s="130">
        <f>BK160</f>
        <v>0</v>
      </c>
      <c r="L160" s="119"/>
      <c r="M160" s="124"/>
      <c r="P160" s="125">
        <f>SUM(P161:P165)</f>
        <v>0</v>
      </c>
      <c r="R160" s="125">
        <f>SUM(R161:R165)</f>
        <v>0</v>
      </c>
      <c r="T160" s="126">
        <f>SUM(T161:T165)</f>
        <v>0</v>
      </c>
      <c r="AR160" s="120" t="s">
        <v>125</v>
      </c>
      <c r="AT160" s="127" t="s">
        <v>71</v>
      </c>
      <c r="AU160" s="127" t="s">
        <v>79</v>
      </c>
      <c r="AY160" s="120" t="s">
        <v>115</v>
      </c>
      <c r="BK160" s="128">
        <f>SUM(BK161:BK165)</f>
        <v>0</v>
      </c>
    </row>
    <row r="161" spans="2:65" s="1" customFormat="1" ht="24.2" customHeight="1">
      <c r="B161" s="28"/>
      <c r="C161" s="131" t="s">
        <v>7</v>
      </c>
      <c r="D161" s="131" t="s">
        <v>117</v>
      </c>
      <c r="E161" s="132" t="s">
        <v>209</v>
      </c>
      <c r="F161" s="133" t="s">
        <v>210</v>
      </c>
      <c r="G161" s="134" t="s">
        <v>168</v>
      </c>
      <c r="H161" s="135">
        <v>5</v>
      </c>
      <c r="I161" s="136"/>
      <c r="J161" s="137">
        <f>ROUND(I161*H161,2)</f>
        <v>0</v>
      </c>
      <c r="K161" s="138"/>
      <c r="L161" s="28"/>
      <c r="M161" s="139" t="s">
        <v>1</v>
      </c>
      <c r="N161" s="140" t="s">
        <v>38</v>
      </c>
      <c r="P161" s="141">
        <f>O161*H161</f>
        <v>0</v>
      </c>
      <c r="Q161" s="141">
        <v>0</v>
      </c>
      <c r="R161" s="141">
        <f>Q161*H161</f>
        <v>0</v>
      </c>
      <c r="S161" s="141">
        <v>0</v>
      </c>
      <c r="T161" s="142">
        <f>S161*H161</f>
        <v>0</v>
      </c>
      <c r="AR161" s="143" t="s">
        <v>205</v>
      </c>
      <c r="AT161" s="143" t="s">
        <v>117</v>
      </c>
      <c r="AU161" s="143" t="s">
        <v>122</v>
      </c>
      <c r="AY161" s="13" t="s">
        <v>115</v>
      </c>
      <c r="BE161" s="144">
        <f>IF(N161="základná",J161,0)</f>
        <v>0</v>
      </c>
      <c r="BF161" s="144">
        <f>IF(N161="znížená",J161,0)</f>
        <v>0</v>
      </c>
      <c r="BG161" s="144">
        <f>IF(N161="zákl. prenesená",J161,0)</f>
        <v>0</v>
      </c>
      <c r="BH161" s="144">
        <f>IF(N161="zníž. prenesená",J161,0)</f>
        <v>0</v>
      </c>
      <c r="BI161" s="144">
        <f>IF(N161="nulová",J161,0)</f>
        <v>0</v>
      </c>
      <c r="BJ161" s="13" t="s">
        <v>122</v>
      </c>
      <c r="BK161" s="144">
        <f>ROUND(I161*H161,2)</f>
        <v>0</v>
      </c>
      <c r="BL161" s="13" t="s">
        <v>205</v>
      </c>
      <c r="BM161" s="143" t="s">
        <v>211</v>
      </c>
    </row>
    <row r="162" spans="2:65" s="1" customFormat="1" ht="24.2" customHeight="1">
      <c r="B162" s="28"/>
      <c r="C162" s="131" t="s">
        <v>212</v>
      </c>
      <c r="D162" s="131" t="s">
        <v>117</v>
      </c>
      <c r="E162" s="132" t="s">
        <v>213</v>
      </c>
      <c r="F162" s="133" t="s">
        <v>214</v>
      </c>
      <c r="G162" s="134" t="s">
        <v>168</v>
      </c>
      <c r="H162" s="135">
        <v>5</v>
      </c>
      <c r="I162" s="136"/>
      <c r="J162" s="137">
        <f>ROUND(I162*H162,2)</f>
        <v>0</v>
      </c>
      <c r="K162" s="138"/>
      <c r="L162" s="28"/>
      <c r="M162" s="139" t="s">
        <v>1</v>
      </c>
      <c r="N162" s="140" t="s">
        <v>38</v>
      </c>
      <c r="P162" s="141">
        <f>O162*H162</f>
        <v>0</v>
      </c>
      <c r="Q162" s="141">
        <v>0</v>
      </c>
      <c r="R162" s="141">
        <f>Q162*H162</f>
        <v>0</v>
      </c>
      <c r="S162" s="141">
        <v>0</v>
      </c>
      <c r="T162" s="142">
        <f>S162*H162</f>
        <v>0</v>
      </c>
      <c r="AR162" s="143" t="s">
        <v>205</v>
      </c>
      <c r="AT162" s="143" t="s">
        <v>117</v>
      </c>
      <c r="AU162" s="143" t="s">
        <v>122</v>
      </c>
      <c r="AY162" s="13" t="s">
        <v>115</v>
      </c>
      <c r="BE162" s="144">
        <f>IF(N162="základná",J162,0)</f>
        <v>0</v>
      </c>
      <c r="BF162" s="144">
        <f>IF(N162="znížená",J162,0)</f>
        <v>0</v>
      </c>
      <c r="BG162" s="144">
        <f>IF(N162="zákl. prenesená",J162,0)</f>
        <v>0</v>
      </c>
      <c r="BH162" s="144">
        <f>IF(N162="zníž. prenesená",J162,0)</f>
        <v>0</v>
      </c>
      <c r="BI162" s="144">
        <f>IF(N162="nulová",J162,0)</f>
        <v>0</v>
      </c>
      <c r="BJ162" s="13" t="s">
        <v>122</v>
      </c>
      <c r="BK162" s="144">
        <f>ROUND(I162*H162,2)</f>
        <v>0</v>
      </c>
      <c r="BL162" s="13" t="s">
        <v>205</v>
      </c>
      <c r="BM162" s="143" t="s">
        <v>215</v>
      </c>
    </row>
    <row r="163" spans="2:65" s="1" customFormat="1" ht="16.5" customHeight="1">
      <c r="B163" s="28"/>
      <c r="C163" s="145" t="s">
        <v>160</v>
      </c>
      <c r="D163" s="145" t="s">
        <v>139</v>
      </c>
      <c r="E163" s="146" t="s">
        <v>216</v>
      </c>
      <c r="F163" s="147" t="s">
        <v>217</v>
      </c>
      <c r="G163" s="148" t="s">
        <v>168</v>
      </c>
      <c r="H163" s="149">
        <v>5</v>
      </c>
      <c r="I163" s="150"/>
      <c r="J163" s="151">
        <f>ROUND(I163*H163,2)</f>
        <v>0</v>
      </c>
      <c r="K163" s="152"/>
      <c r="L163" s="153"/>
      <c r="M163" s="154" t="s">
        <v>1</v>
      </c>
      <c r="N163" s="155" t="s">
        <v>38</v>
      </c>
      <c r="P163" s="141">
        <f>O163*H163</f>
        <v>0</v>
      </c>
      <c r="Q163" s="141">
        <v>0</v>
      </c>
      <c r="R163" s="141">
        <f>Q163*H163</f>
        <v>0</v>
      </c>
      <c r="S163" s="141">
        <v>0</v>
      </c>
      <c r="T163" s="142">
        <f>S163*H163</f>
        <v>0</v>
      </c>
      <c r="AR163" s="143" t="s">
        <v>218</v>
      </c>
      <c r="AT163" s="143" t="s">
        <v>139</v>
      </c>
      <c r="AU163" s="143" t="s">
        <v>122</v>
      </c>
      <c r="AY163" s="13" t="s">
        <v>115</v>
      </c>
      <c r="BE163" s="144">
        <f>IF(N163="základná",J163,0)</f>
        <v>0</v>
      </c>
      <c r="BF163" s="144">
        <f>IF(N163="znížená",J163,0)</f>
        <v>0</v>
      </c>
      <c r="BG163" s="144">
        <f>IF(N163="zákl. prenesená",J163,0)</f>
        <v>0</v>
      </c>
      <c r="BH163" s="144">
        <f>IF(N163="zníž. prenesená",J163,0)</f>
        <v>0</v>
      </c>
      <c r="BI163" s="144">
        <f>IF(N163="nulová",J163,0)</f>
        <v>0</v>
      </c>
      <c r="BJ163" s="13" t="s">
        <v>122</v>
      </c>
      <c r="BK163" s="144">
        <f>ROUND(I163*H163,2)</f>
        <v>0</v>
      </c>
      <c r="BL163" s="13" t="s">
        <v>205</v>
      </c>
      <c r="BM163" s="143" t="s">
        <v>219</v>
      </c>
    </row>
    <row r="164" spans="2:65" s="1" customFormat="1" ht="16.5" customHeight="1">
      <c r="B164" s="28"/>
      <c r="C164" s="145" t="s">
        <v>220</v>
      </c>
      <c r="D164" s="145" t="s">
        <v>139</v>
      </c>
      <c r="E164" s="146" t="s">
        <v>221</v>
      </c>
      <c r="F164" s="147" t="s">
        <v>222</v>
      </c>
      <c r="G164" s="148" t="s">
        <v>168</v>
      </c>
      <c r="H164" s="149">
        <v>5</v>
      </c>
      <c r="I164" s="150"/>
      <c r="J164" s="151">
        <f>ROUND(I164*H164,2)</f>
        <v>0</v>
      </c>
      <c r="K164" s="152"/>
      <c r="L164" s="153"/>
      <c r="M164" s="154" t="s">
        <v>1</v>
      </c>
      <c r="N164" s="155" t="s">
        <v>38</v>
      </c>
      <c r="P164" s="141">
        <f>O164*H164</f>
        <v>0</v>
      </c>
      <c r="Q164" s="141">
        <v>0</v>
      </c>
      <c r="R164" s="141">
        <f>Q164*H164</f>
        <v>0</v>
      </c>
      <c r="S164" s="141">
        <v>0</v>
      </c>
      <c r="T164" s="142">
        <f>S164*H164</f>
        <v>0</v>
      </c>
      <c r="AR164" s="143" t="s">
        <v>218</v>
      </c>
      <c r="AT164" s="143" t="s">
        <v>139</v>
      </c>
      <c r="AU164" s="143" t="s">
        <v>122</v>
      </c>
      <c r="AY164" s="13" t="s">
        <v>115</v>
      </c>
      <c r="BE164" s="144">
        <f>IF(N164="základná",J164,0)</f>
        <v>0</v>
      </c>
      <c r="BF164" s="144">
        <f>IF(N164="znížená",J164,0)</f>
        <v>0</v>
      </c>
      <c r="BG164" s="144">
        <f>IF(N164="zákl. prenesená",J164,0)</f>
        <v>0</v>
      </c>
      <c r="BH164" s="144">
        <f>IF(N164="zníž. prenesená",J164,0)</f>
        <v>0</v>
      </c>
      <c r="BI164" s="144">
        <f>IF(N164="nulová",J164,0)</f>
        <v>0</v>
      </c>
      <c r="BJ164" s="13" t="s">
        <v>122</v>
      </c>
      <c r="BK164" s="144">
        <f>ROUND(I164*H164,2)</f>
        <v>0</v>
      </c>
      <c r="BL164" s="13" t="s">
        <v>205</v>
      </c>
      <c r="BM164" s="143" t="s">
        <v>223</v>
      </c>
    </row>
    <row r="165" spans="2:65" s="1" customFormat="1" ht="33" customHeight="1">
      <c r="B165" s="28"/>
      <c r="C165" s="131" t="s">
        <v>163</v>
      </c>
      <c r="D165" s="131" t="s">
        <v>117</v>
      </c>
      <c r="E165" s="132" t="s">
        <v>224</v>
      </c>
      <c r="F165" s="133" t="s">
        <v>225</v>
      </c>
      <c r="G165" s="134" t="s">
        <v>168</v>
      </c>
      <c r="H165" s="135">
        <v>5</v>
      </c>
      <c r="I165" s="136"/>
      <c r="J165" s="137">
        <f>ROUND(I165*H165,2)</f>
        <v>0</v>
      </c>
      <c r="K165" s="138"/>
      <c r="L165" s="28"/>
      <c r="M165" s="156" t="s">
        <v>1</v>
      </c>
      <c r="N165" s="157" t="s">
        <v>38</v>
      </c>
      <c r="O165" s="158"/>
      <c r="P165" s="159">
        <f>O165*H165</f>
        <v>0</v>
      </c>
      <c r="Q165" s="159">
        <v>0</v>
      </c>
      <c r="R165" s="159">
        <f>Q165*H165</f>
        <v>0</v>
      </c>
      <c r="S165" s="159">
        <v>0</v>
      </c>
      <c r="T165" s="160">
        <f>S165*H165</f>
        <v>0</v>
      </c>
      <c r="AR165" s="143" t="s">
        <v>205</v>
      </c>
      <c r="AT165" s="143" t="s">
        <v>117</v>
      </c>
      <c r="AU165" s="143" t="s">
        <v>122</v>
      </c>
      <c r="AY165" s="13" t="s">
        <v>115</v>
      </c>
      <c r="BE165" s="144">
        <f>IF(N165="základná",J165,0)</f>
        <v>0</v>
      </c>
      <c r="BF165" s="144">
        <f>IF(N165="znížená",J165,0)</f>
        <v>0</v>
      </c>
      <c r="BG165" s="144">
        <f>IF(N165="zákl. prenesená",J165,0)</f>
        <v>0</v>
      </c>
      <c r="BH165" s="144">
        <f>IF(N165="zníž. prenesená",J165,0)</f>
        <v>0</v>
      </c>
      <c r="BI165" s="144">
        <f>IF(N165="nulová",J165,0)</f>
        <v>0</v>
      </c>
      <c r="BJ165" s="13" t="s">
        <v>122</v>
      </c>
      <c r="BK165" s="144">
        <f>ROUND(I165*H165,2)</f>
        <v>0</v>
      </c>
      <c r="BL165" s="13" t="s">
        <v>205</v>
      </c>
      <c r="BM165" s="143" t="s">
        <v>226</v>
      </c>
    </row>
    <row r="166" spans="2:65" s="1" customFormat="1" ht="6.95" customHeight="1">
      <c r="B166" s="43"/>
      <c r="C166" s="44"/>
      <c r="D166" s="44"/>
      <c r="E166" s="44"/>
      <c r="F166" s="44"/>
      <c r="G166" s="44"/>
      <c r="H166" s="44"/>
      <c r="I166" s="44"/>
      <c r="J166" s="44"/>
      <c r="K166" s="44"/>
      <c r="L166" s="28"/>
    </row>
  </sheetData>
  <sheetProtection algorithmName="SHA-512" hashValue="MaiJWagVkERdZ8MUc8N0MDbUu30zw/8LRPQR1p9347RurqwGzmSB0gOFkQPmmsL9O5dSdQKf1T4tDKRWjSPlAw==" saltValue="2gYLksWh/sY4t1aImW85HVs+oKKCxI+TsZcBJdVjra6V7CTMX4EOsx1Z7BREJ2UULq2mFuUyhAv/P1n0OPw8og==" spinCount="100000" sheet="1" objects="1" scenarios="1" formatColumns="0" formatRows="0" autoFilter="0"/>
  <autoFilter ref="C127:K165" xr:uid="{00000000-0009-0000-0000-000001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SO-02 - Vybudovanie spevn...</vt:lpstr>
      <vt:lpstr>'Rekapitulácia stavby'!Názvy_tlače</vt:lpstr>
      <vt:lpstr>'SO-02 - Vybudovanie spevn...'!Názvy_tlače</vt:lpstr>
      <vt:lpstr>'Rekapitulácia stavby'!Oblasť_tlače</vt:lpstr>
      <vt:lpstr>'SO-02 - Vybudovanie spevn...'!Oblasť_tlače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NTB-DANKA\Danka</dc:creator>
  <cp:lastModifiedBy>Martin Hanuliak</cp:lastModifiedBy>
  <dcterms:created xsi:type="dcterms:W3CDTF">2024-08-20T20:04:56Z</dcterms:created>
  <dcterms:modified xsi:type="dcterms:W3CDTF">2024-11-08T16:29:37Z</dcterms:modified>
</cp:coreProperties>
</file>